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codeName="ThisWorkbook" defaultThemeVersion="124226"/>
  <mc:AlternateContent xmlns:mc="http://schemas.openxmlformats.org/markup-compatibility/2006">
    <mc:Choice Requires="x15">
      <x15ac:absPath xmlns:x15ac="http://schemas.microsoft.com/office/spreadsheetml/2010/11/ac" url="V:\ProcurementServices\PSTm06(Davis)\Telecommunications\77017-23100 TCS\4ConMgmt\Contractors\PS68699_Hughes\Contract Mods\Update #3\"/>
    </mc:Choice>
  </mc:AlternateContent>
  <xr:revisionPtr revIDLastSave="0" documentId="13_ncr:1_{AA89DE27-04F1-4C97-BA17-BA6136D2F769}" xr6:coauthVersionLast="41" xr6:coauthVersionMax="41" xr10:uidLastSave="{00000000-0000-0000-0000-000000000000}"/>
  <workbookProtection workbookAlgorithmName="SHA-512" workbookHashValue="ElsRy47dXuGH2UXLZcYx/CNCVjWAg5U3tFP52wv0esjRsOBqr1RuvTExDyLzNlRw0E3cuw1AYhstt5+IIyzx1g==" workbookSaltValue="QjhauEBblsYN6LjHz8fJIQ==" workbookSpinCount="100000" lockStructure="1"/>
  <bookViews>
    <workbookView xWindow="-120" yWindow="-120" windowWidth="24240" windowHeight="13290" tabRatio="803" firstSheet="1" activeTab="1" xr2:uid="{00000000-000D-0000-FFFF-FFFF00000000}"/>
  </bookViews>
  <sheets>
    <sheet name="Instructions (2)" sheetId="27" state="hidden" r:id="rId1"/>
    <sheet name="Pricing - Lot 2 Data" sheetId="47" r:id="rId2"/>
    <sheet name="Geographic Location - Lot 2" sheetId="60" r:id="rId3"/>
    <sheet name="Service Descriptions - Lot 2" sheetId="62" r:id="rId4"/>
    <sheet name="Pass-Through Charges" sheetId="64" r:id="rId5"/>
  </sheets>
  <externalReferences>
    <externalReference r:id="rId6"/>
  </externalReferences>
  <definedNames>
    <definedName name="_xlnm.Print_Area" localSheetId="1">'Pricing - Lot 2 Data'!$A$1:$P$39</definedName>
    <definedName name="_xlnm.Print_Titles" localSheetId="1">'Pricing - Lot 2 Data'!$1:$5</definedName>
    <definedName name="_xlnm.Print_Titles" localSheetId="3">'Service Descriptions - Lot 2'!$1:$5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8" i="47" l="1"/>
  <c r="L77" i="47"/>
  <c r="L76" i="47"/>
  <c r="L75" i="47"/>
  <c r="L74" i="47"/>
  <c r="L73" i="47"/>
  <c r="L72" i="47"/>
  <c r="L71" i="47"/>
  <c r="L70" i="47"/>
  <c r="L69" i="47"/>
  <c r="L68" i="47"/>
  <c r="L67" i="47"/>
  <c r="L66" i="47"/>
  <c r="L65" i="47"/>
  <c r="L64" i="47"/>
  <c r="L63" i="47"/>
  <c r="L62" i="47"/>
  <c r="L61" i="47"/>
  <c r="L60" i="47"/>
  <c r="L59" i="47"/>
  <c r="L58" i="47"/>
  <c r="L57" i="47"/>
  <c r="J50" i="47" l="1"/>
  <c r="L50" i="47" s="1"/>
  <c r="J46" i="47"/>
  <c r="L46" i="47" s="1"/>
  <c r="L45" i="47"/>
  <c r="J45" i="47"/>
  <c r="J44" i="47"/>
  <c r="L44" i="47" s="1"/>
  <c r="L43" i="47"/>
  <c r="J43" i="47"/>
  <c r="L42" i="47"/>
  <c r="J42" i="47"/>
  <c r="J41" i="47"/>
  <c r="L41" i="47" s="1"/>
  <c r="C3" i="64" l="1"/>
  <c r="C4" i="64"/>
  <c r="C2" i="64"/>
  <c r="B2" i="62"/>
  <c r="B3" i="62"/>
  <c r="B1" i="62"/>
  <c r="B2" i="60"/>
  <c r="B3" i="60"/>
  <c r="B1" i="60"/>
  <c r="P3" i="47"/>
  <c r="D5" i="60" l="1"/>
  <c r="L6" i="47" l="1"/>
  <c r="L7" i="47"/>
  <c r="L8" i="47"/>
  <c r="L9" i="47"/>
  <c r="L10" i="47"/>
  <c r="L11" i="47"/>
  <c r="L12" i="47"/>
  <c r="L13" i="47"/>
  <c r="L14" i="47"/>
  <c r="L15" i="47"/>
  <c r="L16" i="47"/>
  <c r="L17" i="47"/>
  <c r="L18" i="47"/>
  <c r="L19" i="47"/>
  <c r="L20" i="47"/>
  <c r="L21" i="47"/>
  <c r="L22" i="47"/>
  <c r="L23" i="47"/>
  <c r="L24" i="47"/>
  <c r="L25" i="47"/>
  <c r="L26" i="47"/>
  <c r="L27" i="47"/>
  <c r="L28" i="47"/>
  <c r="L29" i="47"/>
  <c r="L30" i="47"/>
  <c r="L31" i="47"/>
  <c r="L32" i="47"/>
  <c r="L33" i="47"/>
  <c r="L34" i="47"/>
  <c r="L35" i="47"/>
  <c r="L36" i="47"/>
  <c r="L37" i="47"/>
  <c r="L38" i="47"/>
  <c r="L39" i="47"/>
  <c r="A1" i="27" l="1"/>
</calcChain>
</file>

<file path=xl/sharedStrings.xml><?xml version="1.0" encoding="utf-8"?>
<sst xmlns="http://schemas.openxmlformats.org/spreadsheetml/2006/main" count="876" uniqueCount="342">
  <si>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</si>
  <si>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</si>
  <si>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</si>
  <si>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</si>
  <si>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</si>
  <si>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</si>
  <si>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</si>
  <si>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</si>
  <si>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</si>
  <si>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</si>
  <si>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</si>
  <si>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</si>
  <si>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</si>
  <si>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</si>
  <si>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</si>
  <si>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</si>
  <si>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</si>
  <si>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</si>
  <si>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</si>
  <si>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</si>
  <si>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</si>
  <si>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</si>
  <si>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</si>
  <si>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</si>
  <si>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</si>
  <si>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</si>
  <si>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</si>
  <si>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</si>
  <si>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</si>
  <si>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</si>
  <si>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</si>
  <si>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</si>
  <si>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</si>
  <si>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</si>
  <si>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</si>
  <si>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</si>
  <si>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</si>
  <si>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</si>
  <si>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</si>
  <si>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</si>
  <si>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</si>
  <si>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</si>
  <si>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</si>
  <si>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</si>
  <si>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</si>
  <si>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</si>
  <si>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</si>
  <si>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</si>
  <si>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</si>
  <si>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</si>
  <si>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</si>
  <si>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</si>
  <si>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</si>
  <si>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</si>
  <si>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</si>
  <si>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</si>
  <si>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</si>
  <si>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</si>
  <si>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</si>
  <si>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</si>
  <si>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</si>
  <si>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</si>
  <si>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</si>
  <si>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</si>
  <si>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15</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</si>
  <si>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</si>
  <si>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</si>
  <si>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</si>
  <si>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</si>
  <si>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</si>
  <si>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Unit of Measure - Numerical</t>
  </si>
  <si>
    <t>Unit of Measure - Description</t>
  </si>
  <si>
    <t>10</t>
  </si>
  <si>
    <t>Mbps</t>
  </si>
  <si>
    <t>25</t>
  </si>
  <si>
    <t>N/A</t>
  </si>
  <si>
    <t>3</t>
  </si>
  <si>
    <t>SKU Number</t>
  </si>
  <si>
    <t>St. Lawrence</t>
  </si>
  <si>
    <t>Recurring</t>
  </si>
  <si>
    <t>Non-recurring</t>
  </si>
  <si>
    <t>NYS Discount %</t>
  </si>
  <si>
    <t>Service Specifications</t>
  </si>
  <si>
    <t>Yes</t>
  </si>
  <si>
    <t>6</t>
  </si>
  <si>
    <t>1</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</si>
  <si>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</si>
  <si>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</si>
  <si>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</si>
  <si>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</si>
  <si>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</si>
  <si>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</si>
  <si>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</si>
  <si>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</si>
  <si>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</si>
  <si>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High Speed Internet</t>
  </si>
  <si>
    <t>Hughes Network Systems, LLC</t>
  </si>
  <si>
    <t>HNS-DSLNRC</t>
  </si>
  <si>
    <t>HNS-DSLMRC-102</t>
  </si>
  <si>
    <t>HNS-DSLMRC-103</t>
  </si>
  <si>
    <t>HNS-DSLMRC-104</t>
  </si>
  <si>
    <t>HNS-DSLMRC-105</t>
  </si>
  <si>
    <t>HNS-DSLMRC-107</t>
  </si>
  <si>
    <t>HNS-DSLMRC-108</t>
  </si>
  <si>
    <t>HNS-DSLMRC-109</t>
  </si>
  <si>
    <t>HNS-DSLMRC-110</t>
  </si>
  <si>
    <t>HNS-DSLMRC-111</t>
  </si>
  <si>
    <t>HNS-DSLMRC-112</t>
  </si>
  <si>
    <t>ADSL 3</t>
  </si>
  <si>
    <t>ADSL 5</t>
  </si>
  <si>
    <t>ADSL 6</t>
  </si>
  <si>
    <t>ADSL 7</t>
  </si>
  <si>
    <t>ADSL 10</t>
  </si>
  <si>
    <t>ADSL 12</t>
  </si>
  <si>
    <t>ADSL 15</t>
  </si>
  <si>
    <t>ADSL 20</t>
  </si>
  <si>
    <t>ADSL 25</t>
  </si>
  <si>
    <t>ADSL 40</t>
  </si>
  <si>
    <t>HNS-DSLMRC-101</t>
  </si>
  <si>
    <t>ADSL 1.5</t>
  </si>
  <si>
    <t>HNS-FBRMRC-201</t>
  </si>
  <si>
    <t>HNS-FBRMRC-202</t>
  </si>
  <si>
    <t>HNS-FBRMRC-203</t>
  </si>
  <si>
    <t>HNS-FBRMRC-204</t>
  </si>
  <si>
    <t>HNS-FBRMRC-301</t>
  </si>
  <si>
    <t>HNS-FBRMRC-303</t>
  </si>
  <si>
    <t>HNS-FBRMRC-101</t>
  </si>
  <si>
    <t>HNS-FBRMRC-102</t>
  </si>
  <si>
    <t>HNS-FBRMRC-103</t>
  </si>
  <si>
    <t>HNS-FBRMRC-104</t>
  </si>
  <si>
    <t>HNS-FBRMRC-105</t>
  </si>
  <si>
    <t>HNS-FBRMRC-106</t>
  </si>
  <si>
    <t>HNS-FBRMRC-107</t>
  </si>
  <si>
    <t>HNS-FBRNRC</t>
  </si>
  <si>
    <t>Fiber Provider1 - 1.5M/384K</t>
  </si>
  <si>
    <t>Fiber Provider1 - 3.0M/512K</t>
  </si>
  <si>
    <t>Fiber Provider1 - 6.0M/1.0M</t>
  </si>
  <si>
    <t>Fiber Provider1 - 12.0M/1.0M</t>
  </si>
  <si>
    <t>Fiber Provider1 - 18.0M/1.0M</t>
  </si>
  <si>
    <t>Fiber Provider1 - 24.0M/3.0M</t>
  </si>
  <si>
    <t>Fiber Provider1 - 45.0M/6.0M</t>
  </si>
  <si>
    <t>Fiber Provider2 - 25.0M/25.0M</t>
  </si>
  <si>
    <t>Fiber Provider2 - 50.0M/50.0M</t>
  </si>
  <si>
    <t>Fiber Provider2- 75.0M/75.0M</t>
  </si>
  <si>
    <t>Fiber Provider2 - 150.0M/150.0M</t>
  </si>
  <si>
    <t>Fiber Provider3 15.0M/5.0M</t>
  </si>
  <si>
    <t>Fiber Provider3 35.0M/15.0M</t>
  </si>
  <si>
    <t>HNS-CBLNRC</t>
  </si>
  <si>
    <t>Cable Provider1 (up to 75M/15M)</t>
  </si>
  <si>
    <t>Cable Provider1 (150M / 20M)</t>
  </si>
  <si>
    <t>Cable Provider2 (up to 15M/3M)</t>
  </si>
  <si>
    <t>Cable Provider2 (up to 25M/5M)</t>
  </si>
  <si>
    <t>Cable Provider2 (up to 50M/10M)</t>
  </si>
  <si>
    <t>Cable Provider3 (up to 10M/1M)</t>
  </si>
  <si>
    <t>Cable Provider3 (up to 20M/2M)</t>
  </si>
  <si>
    <t>HNS-CBLMRC-102</t>
  </si>
  <si>
    <t>HNS-CBLMRC-103</t>
  </si>
  <si>
    <t>HNS-CBLMRC-201</t>
  </si>
  <si>
    <t>HNS-CBLMRC-202</t>
  </si>
  <si>
    <t>HNS-CBLMRC-203</t>
  </si>
  <si>
    <t>HNS-CBLMRC-301</t>
  </si>
  <si>
    <t>HNS-CBLMRC-302</t>
  </si>
  <si>
    <t>Each</t>
  </si>
  <si>
    <t>1.5</t>
  </si>
  <si>
    <t>DSL Internet Service with No Usage Cap, The download speeds are “up to” speeds, as the modem may sync at a lower speed due to line conditions. Upload speed varies</t>
  </si>
  <si>
    <t>5</t>
  </si>
  <si>
    <t>7</t>
  </si>
  <si>
    <t>12</t>
  </si>
  <si>
    <t>20</t>
  </si>
  <si>
    <t>40</t>
  </si>
  <si>
    <t>75</t>
  </si>
  <si>
    <t>45</t>
  </si>
  <si>
    <t>24</t>
  </si>
  <si>
    <t>18</t>
  </si>
  <si>
    <t>50</t>
  </si>
  <si>
    <t>150</t>
  </si>
  <si>
    <t>35</t>
  </si>
  <si>
    <t>A broadband connection including access to the Internet which is available 24 hours a day.</t>
  </si>
  <si>
    <t>Basic service is a DSL line with speeds ranging from 1.5 to 80 Mbps</t>
  </si>
  <si>
    <t>Appropriate DSL modem and professional installation are required and are purchased separately from the circuit.</t>
  </si>
  <si>
    <t>Please see the pricing tab for charges related to the modem and installation service required.</t>
  </si>
  <si>
    <t>Available speeds vary by location from 1.5 to 80 Mbps</t>
  </si>
  <si>
    <t>Basic service is a cable line with speeds ranging from 10 to 500 Mbps</t>
  </si>
  <si>
    <t>Available speeds vary by location from 10 to 500 Mbps</t>
  </si>
  <si>
    <t>Available speeds vary by location from 6 to 150 Mbps</t>
  </si>
  <si>
    <t>Basic service is a fiber line with speeds ranging from 6 to 150 Mbps</t>
  </si>
  <si>
    <t>Basic service is a 4G/LTE service with speeds ranging from 8 to10 Mbps</t>
  </si>
  <si>
    <t>Available speeds vary by location from 8 to 10 Mbps</t>
  </si>
  <si>
    <t>Available speeds vary by location from 3 to 50 Mbps</t>
  </si>
  <si>
    <t>Location of service may limit line availability</t>
  </si>
  <si>
    <t>Basic service is a fixed wireless service with speeds ranging from 3 to 50 Mbps</t>
  </si>
  <si>
    <t>Up to 25 Mbps</t>
  </si>
  <si>
    <t>Internet access is unlimited however the speed of the service may decrease if a site exceeds it's contracted service plan in a given month.</t>
  </si>
  <si>
    <t>Internet access is unlimited with the exception of the speed of the line</t>
  </si>
  <si>
    <t>Nature of Charge (Tax, Surcharge, Fee, or Other)</t>
  </si>
  <si>
    <t>Pertinent Section(s) of Statute, Regulation or Other Authority to Pass Through</t>
  </si>
  <si>
    <t>Formula Used to Calculate Charge</t>
  </si>
  <si>
    <t>One-Time or Monthly Recurring Charge (MRC)?</t>
  </si>
  <si>
    <t>FCC Universal Service Fee</t>
  </si>
  <si>
    <t>Fee</t>
  </si>
  <si>
    <t xml:space="preserve">47 USC § 254(e) </t>
  </si>
  <si>
    <t>MRC</t>
  </si>
  <si>
    <t>Gross Receipts Surcharge</t>
  </si>
  <si>
    <t>Surcharge</t>
  </si>
  <si>
    <t>NYS Tax Law § 186-e(2)(a)</t>
  </si>
  <si>
    <t>2.5% of charges</t>
  </si>
  <si>
    <t>Sales and Use Tax</t>
  </si>
  <si>
    <t>All Services</t>
  </si>
  <si>
    <t>Equipment and all services</t>
  </si>
  <si>
    <t>Tax</t>
  </si>
  <si>
    <t>NYS Tax Law  NYCRR 525.2</t>
  </si>
  <si>
    <t>State 4%</t>
  </si>
  <si>
    <t>May not be passed through to Authorized Users. Authorized Users are presumed exempt unless Contractor proves to OGS and the Authorized User that the Authorized User is not exempt.</t>
  </si>
  <si>
    <t>County or Other locality - see NYS Sales and Use Tax Publication 718 for rates</t>
  </si>
  <si>
    <t>Contractor:</t>
  </si>
  <si>
    <t>Contract #:</t>
  </si>
  <si>
    <t>PS68699</t>
  </si>
  <si>
    <t>Required On Premises Equipment</t>
  </si>
  <si>
    <t xml:space="preserve">Overage Charges </t>
  </si>
  <si>
    <t>Additional Discount %</t>
  </si>
  <si>
    <t>Terms of Additional Discount</t>
  </si>
  <si>
    <t>Total Number of Items:</t>
  </si>
  <si>
    <t>24.4% of Interstate and International Charges</t>
  </si>
  <si>
    <t>Pass Through Item</t>
  </si>
  <si>
    <t>Applicability of Charge</t>
  </si>
  <si>
    <t>Conditions on Pass-Through</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</si>
  <si>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</si>
  <si>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</si>
  <si>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Provider DSL Modem, Pro- Carrier Install- modem, Service Activation, NAP management</t>
  </si>
  <si>
    <t>Provider DSL - Carrier Install- modem, Service Activation, NAP management</t>
  </si>
  <si>
    <t>Discount offered when service is purchase in Quantities of 25</t>
  </si>
  <si>
    <t>Provider Fiber - Carrier Install- modem, Service Activation, NAP management</t>
  </si>
  <si>
    <t>Fiber Internet Service with No Usage Cap, The Download speeds are “up to” speeds, as the modem may sync at a lower speed due to line conditions. Upload speed varies</t>
  </si>
  <si>
    <t>Provider Cable Modem - Modem installed by carrier, Service Activation, NAP management</t>
  </si>
  <si>
    <t>Cable Internet Service with No Usage Cap, The Download speeds are “up to” speeds, as the modem may sync at a lower speed due to line conditions. Upload speed varies</t>
  </si>
  <si>
    <t>Internet access is limited by the data package purchased.</t>
  </si>
  <si>
    <t>Basic service is a satellite service with speeds up to 25 Mbps</t>
  </si>
  <si>
    <t>HNS-SATMRC-401</t>
  </si>
  <si>
    <t>Business 35</t>
  </si>
  <si>
    <t>HNS-SATMRC-402</t>
  </si>
  <si>
    <t>Business 50</t>
  </si>
  <si>
    <t>HNS-SATMRC-403</t>
  </si>
  <si>
    <t>Business 75</t>
  </si>
  <si>
    <t>HNS-SATMRC-404</t>
  </si>
  <si>
    <t>Business 100</t>
  </si>
  <si>
    <t>HNS-SATMRC-405</t>
  </si>
  <si>
    <t>Business 150</t>
  </si>
  <si>
    <t>HNS-SATMRC-406</t>
  </si>
  <si>
    <t>Business 250</t>
  </si>
  <si>
    <t>HNS-SATMRC-407</t>
  </si>
  <si>
    <t>Gen5 Business 
Internet Token - 3GB</t>
  </si>
  <si>
    <t xml:space="preserve">Gen5 Business Internet Token - 3GB - Token is a set amount of additional data allowance. This includes additional 3GB data allowances. Requires Gen5 Business Internet service. </t>
  </si>
  <si>
    <t>HNS-SATMRC-408</t>
  </si>
  <si>
    <t>Gen5 Business 
Internet Token - 5GB</t>
  </si>
  <si>
    <t xml:space="preserve">Gen5 Business Internet Token - 5GB - Token is a set amount of additional data allowance. This includes additional 5GB data allowances. Requires Gen5 Business Internet service. </t>
  </si>
  <si>
    <t>HNS-SATMRC-409</t>
  </si>
  <si>
    <t>Gen5 Business 
Internet Token - 10GB</t>
  </si>
  <si>
    <t xml:space="preserve">Gen5 Business Internet Token - 10GB - Token is a set amount of additional data allowance. This includes additional 10GB data allowances. Requires Gen5 Business Internet service. </t>
  </si>
  <si>
    <t>HNS-SATMRC-411</t>
  </si>
  <si>
    <t>Static IP (1)</t>
  </si>
  <si>
    <t>HNS-SATMRC-412</t>
  </si>
  <si>
    <t>Static IP (5)</t>
  </si>
  <si>
    <t>Install services</t>
  </si>
  <si>
    <t>Standard Fixed VSAT De-installation : 98/120 - Standard Fixed HughesNet equipment De‑installation for sites requiring .98 and 1.2 meter antenna systems in the lower 48 states</t>
  </si>
  <si>
    <t>Re-install .98m/1.2m antenna - Standard Fixed VSAT Re-installation .98m/1.2m</t>
  </si>
  <si>
    <t>Standard Fixed VSAT Site Relocation/Move - Local : 98/120 - Standard Fixed HughesNet equipment site move for .98 and 1.2 meter antenna systems and within same city or up to 100 miles between the existing and new site in the lower 48 states.</t>
  </si>
  <si>
    <t xml:space="preserve">Standard Fixed VSAT Site Relocation/Move - Non-local : 98/120 - Standard Fixed HughesNet equipment site move for .98 and 1.2 meter antenna systems where by the existing and new HughesNet equipment sites are more than 100 miles apart in the lower 48 states. </t>
  </si>
  <si>
    <t>Non-Recurring</t>
  </si>
  <si>
    <r>
      <t>Five Static IP address.  For use with the Hughes HT2000W or HT2000 BI</t>
    </r>
    <r>
      <rPr>
        <b/>
        <sz val="10"/>
        <color rgb="FFFF0000"/>
        <rFont val="Arial"/>
        <family val="2"/>
      </rPr>
      <t xml:space="preserve"> </t>
    </r>
    <r>
      <rPr>
        <sz val="10"/>
        <rFont val="Arial"/>
        <family val="2"/>
      </rPr>
      <t>plans only.</t>
    </r>
    <r>
      <rPr>
        <sz val="10"/>
        <color theme="1"/>
        <rFont val="Arial"/>
        <family val="2"/>
      </rPr>
      <t xml:space="preserve"> </t>
    </r>
  </si>
  <si>
    <r>
      <t>One Static IP address.  For use with the Hughes HT2000W or HT2000 BI Service</t>
    </r>
    <r>
      <rPr>
        <b/>
        <sz val="10"/>
        <color rgb="FFFF0000"/>
        <rFont val="Arial"/>
        <family val="2"/>
      </rPr>
      <t xml:space="preserve"> </t>
    </r>
    <r>
      <rPr>
        <sz val="10"/>
        <rFont val="Arial"/>
        <family val="2"/>
      </rPr>
      <t>plans only</t>
    </r>
    <r>
      <rPr>
        <sz val="10"/>
        <color theme="1"/>
        <rFont val="Arial"/>
        <family val="2"/>
      </rPr>
      <t xml:space="preserve">. </t>
    </r>
  </si>
  <si>
    <t>Business 250 - Gen5 Business Internet service. 
Requires HT200W or HT2000 or equivalent VSAT modem, 
0.9m antenna &amp; 1W radio.
Download speed up to 25.0Mbps
Upload Speed up to 3.0Mbps
Anytime Data: 200GB
Business Data (8AM - 6PM): 50GB
Total Data: 250GB
Hughes provided Tier 1/Tier 2 and Tier 3 support included.  
Plan is only available on the EchoStar19 or EchoStar17 satellite. Certain geographical areas are not covered by this satellite.</t>
  </si>
  <si>
    <t>Business 150 - Gen5 Business Internet service. 
Requires HT2000W or HT2000 or equivalent VSAT modem, 
0.9m antenna &amp; 1W radio.
Download speed up to 25.0Mbps
Upload Speed up to 3.0Mbps
Anytime Data: 100GB
Business Data (8AM - 6PM): 50GB
Total Data: 150GB
Hughes provided Tier 1/Tier 2 and Tier 3 support included.  
Plan is only available on the EchoStar19 or EchoStar17 satellite. Certain geographical areas are not covered by this satellite.</t>
  </si>
  <si>
    <t>Business 75 - Gen5 Business Internet service. 
Requires HT2000 or equivalent VSAT modem, 
0.9m antenna &amp; 1W radio.
Download speed up to 25.0Mbps
Upload Speed up to 3.0Mbps
Anytime Data: 50GB
Business Data (8AM - 6PM): 25GB
Total Data: 75GB
Hughes provided Tier 1/Tier 2 and Tier 3 support included.  
Plan is only available on the EchoStar19 or EchoStar17 satellite. Certain geographical areas are not covered by this satellite.</t>
  </si>
  <si>
    <t>Business 35 - Gen5 Business Internet service. 
Requires HT2000W or equivalent VSAT modem, 
0.90m antenna &amp; 1W radio.
Download speed up to 25.0Mbps
Upload Speed up to 3.0Mbps
Anytime Data: 10GB
Business Data (8AM - 6PM): 25GB
Total Data: 35GB
Hughes provided Tier 1/Tier 2 and Tier 3 support included.  
Plan is only available on the EchoStar19 or EchoStar17 satellite. Certain geographical areas are not covered by this satellite.</t>
  </si>
  <si>
    <t>Business 50 - Gen5 Business Internet service. 
Requires HT2000W or HT2000 or equivalent VSAT modem, 
0.9m antenna &amp; 1W radio.
Download speed up to 25.0Mbps
Upload Speed up to 3.0Mbps
Anytime Data: 25GB
Business Data (8AM - 6PM): 25GB
Total Data: 50GB
Hughes provided Tier 1/Tier 2 and Tier 3 support included.  
Plan is only available on the EchoStar19 or EchoStar17 satellite. Certain geographical areas are not covered by this satellite.</t>
  </si>
  <si>
    <t>Business 100 - Gen5 Business Internet service. 
Requires HT2000W or HT2000 or equivalent VSAT modem, 
0.9m antenna &amp; 1W radio.
Download speed up to 25.0Mbps
Upload Speed up to 3.0Mbps
Anytime Data: 75GB
Business Data (8AM - 6PM): 25GB
Total Data: 100GB
Hughes provided Tier 1/Tier 2 and Tier 3 support included.  
Plan is only available on the EchoStar19 or EchoStar17 satellite. Certain geographical areas are not covered by this satellite.</t>
  </si>
  <si>
    <t>HNS-SATNRC-401</t>
  </si>
  <si>
    <t>Hardware</t>
  </si>
  <si>
    <t>Gen5 Flyaway, includes HT2000 or HT2000W or equivalent, .98m antenna, 2 watt, and Accessories, Hardware Only, shipped. Does not include installation, travel expenses and program management for use with HughesNet Gen5 for Government service plans.</t>
  </si>
  <si>
    <t>HNS-SATNRC-400</t>
  </si>
  <si>
    <t>HT2000W or equivalent VSAT modem, 0.90m antenna &amp; 1W radio</t>
  </si>
  <si>
    <t>HNS-SATNRC-402</t>
  </si>
  <si>
    <t>VSAT Router and Satellite Antenna</t>
  </si>
  <si>
    <t>HNS-SATNRC-403</t>
  </si>
  <si>
    <t>HNS-SATNRC-404</t>
  </si>
  <si>
    <t>HNS-SATNRC-405</t>
  </si>
  <si>
    <t>HNS-NCNRC-101</t>
  </si>
  <si>
    <t>Non-core Provider Cable Modem, Modem installed by provider, Service Activation, NAP management</t>
  </si>
  <si>
    <t>varies</t>
  </si>
  <si>
    <t>HNS-NCMRC-101</t>
  </si>
  <si>
    <t>Non-core Provider Level 1 (Cable/Fiber/DSL/Ethernet)</t>
  </si>
  <si>
    <t>HNS-NCMRC-102</t>
  </si>
  <si>
    <t>Non-core Provider Level 2 (Cable/Fiber/DSL/Ethernet)</t>
  </si>
  <si>
    <t>HNS-NCMRC-103</t>
  </si>
  <si>
    <t>Non-core Provider Level 3 (Cable/Fiber/DSL/Ethernet)</t>
  </si>
  <si>
    <t>HNS-NCMRC-104</t>
  </si>
  <si>
    <t>Non-core Provider Level 4 (Cable/Fiber/DSL/Ethernet)</t>
  </si>
  <si>
    <t>HNS-NCMRC-105</t>
  </si>
  <si>
    <t>Non-core Provider Level 5 (Cable/Fiber/DSL/Ethernet)</t>
  </si>
  <si>
    <t>HNS-NCMRC-106</t>
  </si>
  <si>
    <t>Non-core Provider Level 6 (Cable/Fiber/DSL/Ethernet)</t>
  </si>
  <si>
    <t>HNS-NCMRC-107</t>
  </si>
  <si>
    <t>Non-core Provider Level 7 (Cable/Fiber/DSL/Ethernet)</t>
  </si>
  <si>
    <t>HNS-NCMRC-108</t>
  </si>
  <si>
    <t>Non-core Provider Level 8 (Cable/Fiber/DSL/Ethernet)</t>
  </si>
  <si>
    <t>HNS-NCMRC-109</t>
  </si>
  <si>
    <t>Non-core Provider Level 9 (Cable/Fiber/DSL/Ethernet)</t>
  </si>
  <si>
    <t>HNS-NCMRC-110</t>
  </si>
  <si>
    <t>Non-core Provider Level 10 (Cable/Fiber/DSL/Ethernet)</t>
  </si>
  <si>
    <t>HNS-NCMRC-111</t>
  </si>
  <si>
    <t>Non-core Provider Level 11 (Cable/Fiber/DSL/Ethernet)</t>
  </si>
  <si>
    <t>HNS-NCMRC-112</t>
  </si>
  <si>
    <t>Non-core Provider Level 12 (Cable/Fiber/DSL/Ethernet)</t>
  </si>
  <si>
    <t>HNS-CBLMRC-401</t>
  </si>
  <si>
    <t>Cable Provider4 (up to 100M/35M)</t>
  </si>
  <si>
    <t>100</t>
  </si>
  <si>
    <t>HNS-CBLMRC-402</t>
  </si>
  <si>
    <t>Cable Provider4 (up to 250M/20M)</t>
  </si>
  <si>
    <t>250</t>
  </si>
  <si>
    <t>HNS-CBLMRC-403</t>
  </si>
  <si>
    <t>Cable Provider4 (up to 450M/20M)</t>
  </si>
  <si>
    <t>450</t>
  </si>
  <si>
    <t>HNS-CBLMRC-104</t>
  </si>
  <si>
    <t>Cable Provider1  (up to 25M/5M)</t>
  </si>
  <si>
    <t>HNS-CBLMRC-105</t>
  </si>
  <si>
    <t>Cable Provider1 (250M / 25M)</t>
  </si>
  <si>
    <t>HNS-CBLMRC-106</t>
  </si>
  <si>
    <t>Cable Provider1 (500M / 35M)</t>
  </si>
  <si>
    <t>500</t>
  </si>
  <si>
    <t>HNS-CBLMRC-204</t>
  </si>
  <si>
    <t>Cable Provider2 (up to 100M/20M)</t>
  </si>
  <si>
    <t>HNS-CBLMRC-205</t>
  </si>
  <si>
    <t>Cable Provider2 (up to 200M/20M)</t>
  </si>
  <si>
    <t>200</t>
  </si>
  <si>
    <t>HNS-CBLMRC-206</t>
  </si>
  <si>
    <t>Cable Provider2 (up to 300M/30M)</t>
  </si>
  <si>
    <t>300</t>
  </si>
  <si>
    <t>Non core Cable/Cable/Fiber Internet Service with No Usage Cap, The Download speeds are “up to” speeds, as the modem may sync at a lower speed due to line conditions. Upload speed ranges between 1M and 500M. Download speed ranges between 10M and 1G. Provider has coverage in New York State but requires address qualification to determine serviceability.</t>
  </si>
  <si>
    <t>Cable Internet Service with No Usage Cap, The Download speeds are “up to” speeds, as the modem may sync at a lower speed due to line conditions. Provider has coverage in New York State but requires address qualification to determine serviceability.</t>
  </si>
  <si>
    <t>HNS-CBLMRC-413</t>
  </si>
  <si>
    <t xml:space="preserve">1 Static, routable IP address, available in conjunction with terrestrial broadband service plans, subject to availability.  </t>
  </si>
  <si>
    <t>Modem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</si>
</sst>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_(&quot;$&quot;* #,##0.000_);_(&quot;$&quot;* \(#,##0.000\);_(&quot;$&quot;* &quot;-&quot;?????_);_(@_)"/>
    <numFmt numFmtId="166" formatCode="&quot;$&quot;#,##0.000"/>
    <numFmt numFmtId="167" formatCode="&quot;$&quot;#,##0.0000"/>
    <numFmt numFmtId="168" formatCode="_(&quot;$&quot;* #,##0.0000_);_(&quot;$&quot;* \(#,##0.0000\);_(&quot;$&quot;* &quot;-&quot;????_);_(@_)"/>
    <numFmt numFmtId="169" formatCode="0.000%"/>
  </numFmts>
  <fonts count="23"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b/>
      <sz val="10"/>
      <name val="Arial"/>
      <family val="2"/>
    </font>
    <font>
      <sz val="9"/>
      <name val="Arial"/>
      <family val="2"/>
    </font>
    <font>
      <sz val="12"/>
      <color theme="1"/>
      <name val="Arial"/>
      <family val="2"/>
    </font>
    <font>
      <b/>
      <sz val="10"/>
      <color rgb="FFFF0000"/>
      <name val="Arial"/>
      <family val="2"/>
    </font>
    <font>
      <sz val="11"/>
      <name val="Calibri"/>
      <family val="2"/>
      <scheme val="minor"/>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9">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4" fillId="0" borderId="0" applyFont="0" applyFill="0" applyBorder="0" applyAlignment="0" applyProtection="0"/>
  </cellStyleXfs>
  <cellXfs count="172">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6"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44"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64" fontId="7" fillId="0" borderId="0" xfId="9" applyNumberFormat="1" applyFont="1" applyFill="1" applyAlignment="1" applyProtection="1">
      <alignment horizontal="center"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65" fontId="7" fillId="0" borderId="0" xfId="9" applyNumberFormat="1" applyFont="1" applyFill="1" applyAlignment="1" applyProtection="1">
      <alignment horizontal="center" vertical="center"/>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165" fontId="7" fillId="0" borderId="0" xfId="0" applyNumberFormat="1" applyFont="1" applyFill="1" applyBorder="1" applyAlignment="1" applyProtection="1">
      <alignment horizontal="center" vertical="center" wrapText="1"/>
    </xf>
    <xf numFmtId="44" fontId="7" fillId="0" borderId="0" xfId="4"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49" fontId="7"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64" fontId="7" fillId="5" borderId="1" xfId="9" applyNumberFormat="1" applyFont="1" applyFill="1" applyBorder="1" applyAlignment="1" applyProtection="1">
      <alignment horizontal="center" vertical="center"/>
    </xf>
    <xf numFmtId="10" fontId="7" fillId="5" borderId="1" xfId="4" applyNumberFormat="1" applyFont="1" applyFill="1" applyBorder="1" applyAlignment="1" applyProtection="1">
      <alignment horizontal="center" vertical="center"/>
      <protection hidden="1"/>
    </xf>
    <xf numFmtId="9" fontId="5" fillId="7" borderId="1" xfId="0" applyNumberFormat="1"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19"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8"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5" fillId="3" borderId="1" xfId="0" applyFont="1" applyFill="1" applyBorder="1" applyAlignment="1" applyProtection="1">
      <alignment horizontal="center" vertical="center"/>
    </xf>
    <xf numFmtId="49" fontId="5" fillId="5" borderId="1" xfId="0" applyNumberFormat="1" applyFont="1" applyFill="1" applyBorder="1" applyAlignment="1" applyProtection="1">
      <alignment vertical="center" wrapText="1"/>
    </xf>
    <xf numFmtId="0" fontId="19" fillId="5" borderId="1" xfId="4" applyNumberFormat="1" applyFont="1" applyFill="1" applyBorder="1" applyAlignment="1" applyProtection="1">
      <alignment horizontal="center" vertical="center" wrapText="1"/>
    </xf>
    <xf numFmtId="169" fontId="19" fillId="5" borderId="1" xfId="4" applyNumberFormat="1" applyFont="1" applyFill="1" applyBorder="1" applyAlignment="1" applyProtection="1">
      <alignment horizontal="center" vertical="center" wrapText="1"/>
    </xf>
    <xf numFmtId="164" fontId="5" fillId="5" borderId="1" xfId="0" applyNumberFormat="1" applyFont="1" applyFill="1" applyBorder="1" applyAlignment="1" applyProtection="1">
      <alignment horizontal="center" vertical="center" wrapText="1"/>
    </xf>
    <xf numFmtId="168" fontId="14" fillId="2" borderId="1" xfId="9" applyNumberFormat="1" applyFont="1" applyFill="1" applyBorder="1" applyAlignment="1" applyProtection="1">
      <alignment horizontal="center" vertical="center" wrapText="1"/>
      <protection hidden="1"/>
    </xf>
    <xf numFmtId="10" fontId="14" fillId="2" borderId="11" xfId="4" applyNumberFormat="1" applyFont="1" applyFill="1" applyBorder="1" applyAlignment="1" applyProtection="1">
      <alignment horizontal="center" vertical="center" wrapText="1"/>
      <protection hidden="1"/>
    </xf>
    <xf numFmtId="0" fontId="0" fillId="0" borderId="0" xfId="0" applyProtection="1"/>
    <xf numFmtId="0" fontId="8" fillId="8" borderId="16" xfId="0" applyNumberFormat="1" applyFont="1" applyFill="1" applyBorder="1" applyAlignment="1" applyProtection="1">
      <alignment horizontal="center" vertical="center" wrapText="1"/>
      <protection hidden="1"/>
    </xf>
    <xf numFmtId="0" fontId="7" fillId="0" borderId="0" xfId="0" applyNumberFormat="1" applyFont="1" applyAlignment="1" applyProtection="1">
      <alignment horizontal="center" vertical="center" wrapText="1"/>
    </xf>
    <xf numFmtId="167" fontId="18" fillId="6" borderId="17" xfId="9" applyNumberFormat="1" applyFont="1" applyFill="1" applyBorder="1" applyAlignment="1" applyProtection="1">
      <alignment horizontal="right" vertical="center"/>
    </xf>
    <xf numFmtId="0" fontId="14" fillId="2" borderId="18" xfId="0" applyFont="1" applyFill="1" applyBorder="1" applyAlignment="1" applyProtection="1">
      <alignment horizontal="center" vertical="center" wrapText="1"/>
      <protection hidden="1"/>
    </xf>
    <xf numFmtId="0" fontId="14" fillId="4" borderId="18" xfId="0" applyFont="1" applyFill="1" applyBorder="1" applyAlignment="1" applyProtection="1">
      <alignment horizontal="center" vertical="center" wrapText="1"/>
      <protection hidden="1"/>
    </xf>
    <xf numFmtId="0" fontId="14" fillId="2" borderId="18" xfId="4" applyNumberFormat="1" applyFont="1" applyFill="1" applyBorder="1" applyAlignment="1" applyProtection="1">
      <alignment horizontal="center" vertical="center" wrapText="1"/>
      <protection hidden="1"/>
    </xf>
    <xf numFmtId="10" fontId="14" fillId="2" borderId="18" xfId="4" applyNumberFormat="1"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xf>
    <xf numFmtId="0" fontId="18" fillId="5" borderId="1" xfId="0"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49" fontId="7" fillId="5" borderId="1" xfId="0" applyNumberFormat="1" applyFont="1" applyFill="1" applyBorder="1" applyAlignment="1" applyProtection="1">
      <alignment vertical="top" wrapText="1"/>
    </xf>
    <xf numFmtId="49" fontId="7" fillId="5" borderId="18" xfId="0" applyNumberFormat="1" applyFont="1" applyFill="1" applyBorder="1" applyAlignment="1" applyProtection="1">
      <alignment vertical="top" wrapText="1"/>
    </xf>
    <xf numFmtId="0" fontId="7" fillId="5" borderId="1" xfId="0" applyFont="1" applyFill="1" applyBorder="1" applyAlignment="1">
      <alignment vertical="top"/>
    </xf>
    <xf numFmtId="0" fontId="7" fillId="5" borderId="1" xfId="0" applyFont="1" applyFill="1" applyBorder="1" applyAlignment="1">
      <alignment vertical="top" wrapText="1"/>
    </xf>
    <xf numFmtId="0" fontId="7" fillId="5" borderId="1" xfId="0" applyFont="1" applyFill="1" applyBorder="1" applyAlignment="1">
      <alignment horizontal="center" vertical="center"/>
    </xf>
    <xf numFmtId="0" fontId="7" fillId="5" borderId="18" xfId="0" applyFont="1" applyFill="1" applyBorder="1" applyAlignment="1">
      <alignment vertical="top"/>
    </xf>
    <xf numFmtId="0" fontId="7" fillId="5" borderId="18" xfId="0" applyFont="1" applyFill="1" applyBorder="1" applyAlignment="1">
      <alignment vertical="top" wrapText="1"/>
    </xf>
    <xf numFmtId="0" fontId="7" fillId="5" borderId="18" xfId="0" applyFont="1" applyFill="1" applyBorder="1" applyAlignment="1">
      <alignment horizontal="center" vertical="center"/>
    </xf>
    <xf numFmtId="0" fontId="7" fillId="5" borderId="1" xfId="0" applyFont="1" applyFill="1" applyBorder="1" applyAlignment="1">
      <alignment horizontal="left" vertical="top" wrapText="1"/>
    </xf>
    <xf numFmtId="164" fontId="7" fillId="5" borderId="1" xfId="0" applyNumberFormat="1" applyFont="1" applyFill="1" applyBorder="1" applyAlignment="1">
      <alignment horizontal="center" vertical="center"/>
    </xf>
    <xf numFmtId="10" fontId="7" fillId="5" borderId="20" xfId="4" applyNumberFormat="1" applyFont="1" applyFill="1" applyBorder="1" applyAlignment="1" applyProtection="1">
      <alignment horizontal="center" vertical="center"/>
      <protection hidden="1"/>
    </xf>
    <xf numFmtId="0" fontId="7" fillId="5" borderId="1" xfId="0" applyFont="1" applyFill="1" applyBorder="1" applyAlignment="1" applyProtection="1">
      <alignment vertical="center" wrapText="1"/>
    </xf>
    <xf numFmtId="0" fontId="7" fillId="5" borderId="18" xfId="0" applyNumberFormat="1" applyFont="1" applyFill="1" applyBorder="1" applyAlignment="1" applyProtection="1">
      <alignment horizontal="center" vertical="center"/>
    </xf>
    <xf numFmtId="0" fontId="7" fillId="5" borderId="11" xfId="0" applyFont="1" applyFill="1" applyBorder="1" applyAlignment="1">
      <alignment horizontal="center" vertical="center"/>
    </xf>
    <xf numFmtId="0" fontId="7" fillId="5" borderId="22" xfId="0" applyFont="1" applyFill="1" applyBorder="1" applyAlignment="1">
      <alignment horizontal="center" vertical="center"/>
    </xf>
    <xf numFmtId="164" fontId="7" fillId="5" borderId="14" xfId="0" applyNumberFormat="1" applyFont="1" applyFill="1" applyBorder="1" applyAlignment="1">
      <alignment horizontal="center" vertical="center"/>
    </xf>
    <xf numFmtId="10" fontId="7" fillId="5" borderId="23" xfId="4" applyNumberFormat="1" applyFont="1" applyFill="1" applyBorder="1" applyAlignment="1" applyProtection="1">
      <alignment horizontal="center" vertical="center"/>
      <protection hidden="1"/>
    </xf>
    <xf numFmtId="164" fontId="7" fillId="5" borderId="1" xfId="28" applyNumberFormat="1" applyFont="1" applyFill="1" applyBorder="1" applyAlignment="1">
      <alignment horizontal="center" vertical="center"/>
    </xf>
    <xf numFmtId="49" fontId="1" fillId="5" borderId="13" xfId="0" applyNumberFormat="1" applyFont="1" applyFill="1" applyBorder="1" applyAlignment="1" applyProtection="1">
      <alignment vertical="center" wrapText="1"/>
      <protection locked="0"/>
    </xf>
    <xf numFmtId="49" fontId="1" fillId="5" borderId="1" xfId="0" applyNumberFormat="1" applyFont="1" applyFill="1" applyBorder="1" applyAlignment="1" applyProtection="1">
      <alignment vertical="center" wrapText="1"/>
      <protection locked="0"/>
    </xf>
    <xf numFmtId="49" fontId="1" fillId="5" borderId="1" xfId="0" applyNumberFormat="1" applyFont="1" applyFill="1" applyBorder="1" applyAlignment="1" applyProtection="1">
      <alignment horizontal="center" vertical="center" wrapText="1"/>
      <protection locked="0"/>
    </xf>
    <xf numFmtId="49" fontId="1" fillId="5" borderId="1" xfId="0" applyNumberFormat="1" applyFont="1" applyFill="1" applyBorder="1" applyAlignment="1" applyProtection="1">
      <alignment horizontal="center" vertical="center"/>
      <protection locked="0"/>
    </xf>
    <xf numFmtId="0" fontId="1" fillId="5" borderId="1" xfId="9" applyNumberFormat="1" applyFont="1" applyFill="1" applyBorder="1" applyAlignment="1" applyProtection="1">
      <alignment horizontal="center" vertical="center"/>
      <protection locked="0"/>
    </xf>
    <xf numFmtId="164" fontId="1" fillId="5" borderId="1" xfId="9" applyNumberFormat="1" applyFont="1" applyFill="1" applyBorder="1" applyAlignment="1" applyProtection="1">
      <alignment horizontal="center" vertical="center"/>
      <protection locked="0"/>
    </xf>
    <xf numFmtId="49" fontId="1" fillId="5" borderId="13" xfId="0" applyNumberFormat="1" applyFont="1" applyFill="1" applyBorder="1" applyAlignment="1" applyProtection="1">
      <alignment vertical="center" wrapText="1"/>
    </xf>
    <xf numFmtId="49" fontId="1" fillId="5" borderId="1" xfId="0" applyNumberFormat="1" applyFont="1" applyFill="1" applyBorder="1" applyAlignment="1" applyProtection="1">
      <alignment vertical="center" wrapText="1"/>
    </xf>
    <xf numFmtId="49" fontId="1" fillId="5" borderId="1" xfId="0" applyNumberFormat="1" applyFont="1" applyFill="1" applyBorder="1" applyAlignment="1" applyProtection="1">
      <alignment horizontal="center" vertical="center" wrapText="1"/>
    </xf>
    <xf numFmtId="49" fontId="1" fillId="5" borderId="1" xfId="0" applyNumberFormat="1" applyFont="1" applyFill="1" applyBorder="1" applyAlignment="1" applyProtection="1">
      <alignment horizontal="center" vertical="center"/>
    </xf>
    <xf numFmtId="0" fontId="1" fillId="5" borderId="1" xfId="9" applyNumberFormat="1" applyFont="1" applyFill="1" applyBorder="1" applyAlignment="1" applyProtection="1">
      <alignment horizontal="center" vertical="center"/>
    </xf>
    <xf numFmtId="164" fontId="1" fillId="5" borderId="1" xfId="9" applyNumberFormat="1" applyFont="1" applyFill="1" applyBorder="1" applyAlignment="1" applyProtection="1">
      <alignment horizontal="center" vertical="center"/>
    </xf>
    <xf numFmtId="10" fontId="7" fillId="5" borderId="11" xfId="4" applyNumberFormat="1" applyFont="1" applyFill="1" applyBorder="1" applyAlignment="1" applyProtection="1">
      <alignment horizontal="center" vertical="center"/>
      <protection hidden="1"/>
    </xf>
    <xf numFmtId="10" fontId="1" fillId="5" borderId="11" xfId="4" applyNumberFormat="1" applyFont="1" applyFill="1" applyBorder="1" applyAlignment="1" applyProtection="1">
      <alignment horizontal="center" vertical="center"/>
      <protection locked="0" hidden="1"/>
    </xf>
    <xf numFmtId="167" fontId="8" fillId="6" borderId="17" xfId="0" applyNumberFormat="1" applyFont="1" applyFill="1" applyBorder="1" applyAlignment="1">
      <alignment horizontal="right" vertical="center"/>
    </xf>
    <xf numFmtId="167" fontId="8" fillId="6" borderId="17" xfId="4" applyNumberFormat="1" applyFont="1" applyFill="1" applyBorder="1" applyAlignment="1" applyProtection="1">
      <alignment horizontal="right" vertical="center"/>
    </xf>
    <xf numFmtId="167" fontId="8" fillId="6" borderId="20" xfId="4" applyNumberFormat="1" applyFont="1" applyFill="1" applyBorder="1" applyAlignment="1" applyProtection="1">
      <alignment horizontal="right" vertical="center"/>
    </xf>
    <xf numFmtId="167" fontId="8" fillId="6" borderId="21" xfId="0" applyNumberFormat="1" applyFont="1" applyFill="1" applyBorder="1" applyAlignment="1">
      <alignment horizontal="right" vertical="center"/>
    </xf>
    <xf numFmtId="167" fontId="8" fillId="6" borderId="17" xfId="0" applyNumberFormat="1" applyFont="1" applyFill="1" applyBorder="1" applyAlignment="1">
      <alignment vertical="center"/>
    </xf>
    <xf numFmtId="167" fontId="18" fillId="3" borderId="21" xfId="9" applyNumberFormat="1" applyFont="1" applyFill="1" applyBorder="1" applyAlignment="1" applyProtection="1">
      <alignment vertical="center"/>
      <protection locked="0"/>
    </xf>
    <xf numFmtId="167" fontId="18" fillId="3" borderId="17" xfId="9" applyNumberFormat="1" applyFont="1" applyFill="1" applyBorder="1" applyAlignment="1" applyProtection="1">
      <alignment vertical="center"/>
      <protection locked="0"/>
    </xf>
    <xf numFmtId="167" fontId="18" fillId="3" borderId="17" xfId="9" applyNumberFormat="1" applyFont="1" applyFill="1" applyBorder="1" applyAlignment="1" applyProtection="1">
      <alignment vertical="center"/>
    </xf>
    <xf numFmtId="9" fontId="19" fillId="7" borderId="1" xfId="0" applyNumberFormat="1" applyFont="1" applyFill="1" applyBorder="1" applyAlignment="1" applyProtection="1">
      <alignment horizontal="center" vertical="center"/>
    </xf>
    <xf numFmtId="0" fontId="19" fillId="7" borderId="1" xfId="0" applyFont="1" applyFill="1" applyBorder="1" applyAlignment="1" applyProtection="1">
      <alignment horizontal="center" vertical="center" wrapText="1"/>
    </xf>
    <xf numFmtId="0" fontId="22" fillId="5" borderId="1" xfId="0" applyFont="1" applyFill="1" applyBorder="1" applyAlignment="1">
      <alignment horizontal="center" vertical="center"/>
    </xf>
    <xf numFmtId="167" fontId="18" fillId="3" borderId="24" xfId="9" applyNumberFormat="1" applyFont="1" applyFill="1" applyBorder="1" applyAlignment="1" applyProtection="1">
      <alignment horizontal="right" vertical="center"/>
      <protection locked="0"/>
    </xf>
    <xf numFmtId="0" fontId="1" fillId="5" borderId="1" xfId="0" applyFont="1" applyFill="1" applyBorder="1" applyAlignment="1" applyProtection="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20" fillId="9" borderId="7" xfId="0" applyFont="1" applyFill="1" applyBorder="1" applyAlignment="1" applyProtection="1">
      <alignment horizontal="center" vertical="center" wrapText="1"/>
    </xf>
    <xf numFmtId="0" fontId="20" fillId="9" borderId="8" xfId="0" applyFont="1" applyFill="1" applyBorder="1" applyAlignment="1" applyProtection="1">
      <alignment horizontal="center" vertical="center" wrapText="1"/>
    </xf>
    <xf numFmtId="0" fontId="20" fillId="9" borderId="0" xfId="0" applyFont="1" applyFill="1" applyBorder="1" applyAlignment="1" applyProtection="1">
      <alignment horizontal="center" vertical="center" wrapText="1"/>
    </xf>
    <xf numFmtId="0" fontId="20" fillId="9" borderId="5" xfId="0" applyFont="1" applyFill="1" applyBorder="1" applyAlignment="1" applyProtection="1">
      <alignment horizontal="center" vertical="center" wrapText="1"/>
    </xf>
    <xf numFmtId="0" fontId="20" fillId="9" borderId="6" xfId="0" applyFont="1" applyFill="1" applyBorder="1" applyAlignment="1" applyProtection="1">
      <alignment horizontal="center" vertical="center" wrapText="1"/>
    </xf>
    <xf numFmtId="0" fontId="20" fillId="9" borderId="19" xfId="0" applyFont="1" applyFill="1" applyBorder="1" applyAlignment="1" applyProtection="1">
      <alignment horizontal="center" vertical="center" wrapText="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cellXfs>
  <cellStyles count="29">
    <cellStyle name="Comma" xfId="9" builtinId="3"/>
    <cellStyle name="Currency" xfId="28"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12" xfId="27" xr:uid="{00000000-0005-0000-0000-00000E000000}"/>
    <cellStyle name="Normal 10 7_Product template" xfId="10" xr:uid="{00000000-0005-0000-0000-00000F000000}"/>
    <cellStyle name="Normal 12" xfId="16" xr:uid="{00000000-0005-0000-0000-000010000000}"/>
    <cellStyle name="Normal 13 3" xfId="14" xr:uid="{00000000-0005-0000-0000-000011000000}"/>
    <cellStyle name="Normal 13 3 3" xfId="24" xr:uid="{00000000-0005-0000-0000-000012000000}"/>
    <cellStyle name="Normal 2" xfId="1" xr:uid="{00000000-0005-0000-0000-000013000000}"/>
    <cellStyle name="Normal 2 2" xfId="2" xr:uid="{00000000-0005-0000-0000-000014000000}"/>
    <cellStyle name="Normal 2 3" xfId="5" xr:uid="{00000000-0005-0000-0000-000015000000}"/>
    <cellStyle name="Normal 2 4" xfId="6" xr:uid="{00000000-0005-0000-0000-000016000000}"/>
    <cellStyle name="Normal 3" xfId="3" xr:uid="{00000000-0005-0000-0000-000017000000}"/>
    <cellStyle name="Normal 37" xfId="22" xr:uid="{00000000-0005-0000-0000-000018000000}"/>
    <cellStyle name="Normal 4 2" xfId="8" xr:uid="{00000000-0005-0000-0000-000019000000}"/>
    <cellStyle name="Percent" xfId="4" builtinId="5"/>
    <cellStyle name="Percent 6 3" xfId="12" xr:uid="{00000000-0005-0000-0000-00001B000000}"/>
    <cellStyle name="Style 1" xfId="13" xr:uid="{00000000-0005-0000-0000-00001C000000}"/>
  </cellStyles>
  <dxfs count="99">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FFCC66"/>
      <color rgb="FF002266"/>
      <color rgb="FFDDDDDD"/>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ehdashty\Documents\Amir\Spaceway\State%20of%20NY%20-%20H62470_Hughes_Item%209_Attach2_PricePages%20(FINAL)%205-3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2)"/>
      <sheetName val="Instructions"/>
      <sheetName val="Fields"/>
      <sheetName val="Bidder Information"/>
      <sheetName val="Bidder Certification"/>
      <sheetName val="Pricing - Lot 1 Voice"/>
      <sheetName val="Geographic Location - Lot 1"/>
      <sheetName val="Service Descriptions - Lot 1"/>
      <sheetName val="Pricing - Lot 2 Data"/>
      <sheetName val="Geographic Location - Lot 2"/>
      <sheetName val="Service Descriptions - Lot 2"/>
      <sheetName val="Pricing - Lot 3 Mobile"/>
      <sheetName val="Geographic Location - Lot 3"/>
      <sheetName val="Service Descriptions - Lot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L52"/>
  <sheetViews>
    <sheetView showGridLines="0" topLeftCell="A37" workbookViewId="0">
      <selection activeCell="A2" sqref="A2:K40"/>
    </sheetView>
  </sheetViews>
  <sheetFormatPr defaultRowHeight="15" x14ac:dyDescent="0.25"/>
  <cols>
    <col min="11" max="11" width="32.5703125" customWidth="1"/>
  </cols>
  <sheetData>
    <row r="1" spans="1:11" s="1" customFormat="1" ht="18" customHeight="1" thickBot="1" x14ac:dyDescent="0.3">
      <c r="A1" s="148" t="str">
        <f ca="1">MID(CELL("filename",A1),FIND("]",CELL("filename",A1))+1,30)</f>
        <v>Instructions (2)</v>
      </c>
      <c r="B1" s="149"/>
      <c r="C1" s="149"/>
      <c r="D1" s="149"/>
      <c r="E1" s="149"/>
      <c r="F1" s="149"/>
      <c r="G1" s="149"/>
      <c r="H1" s="149"/>
      <c r="I1" s="149"/>
      <c r="J1" s="149"/>
      <c r="K1" s="149"/>
    </row>
    <row r="2" spans="1:11" x14ac:dyDescent="0.25">
      <c r="A2" s="142"/>
      <c r="B2" s="143"/>
      <c r="C2" s="143"/>
      <c r="D2" s="143"/>
      <c r="E2" s="143"/>
      <c r="F2" s="143"/>
      <c r="G2" s="143"/>
      <c r="H2" s="143"/>
      <c r="I2" s="143"/>
      <c r="J2" s="143"/>
      <c r="K2" s="144"/>
    </row>
    <row r="3" spans="1:11" x14ac:dyDescent="0.25">
      <c r="A3" s="145"/>
      <c r="B3" s="146"/>
      <c r="C3" s="146"/>
      <c r="D3" s="146"/>
      <c r="E3" s="146"/>
      <c r="F3" s="146"/>
      <c r="G3" s="146"/>
      <c r="H3" s="146"/>
      <c r="I3" s="146"/>
      <c r="J3" s="146"/>
      <c r="K3" s="147"/>
    </row>
    <row r="4" spans="1:11" x14ac:dyDescent="0.25">
      <c r="A4" s="145"/>
      <c r="B4" s="146"/>
      <c r="C4" s="146"/>
      <c r="D4" s="146"/>
      <c r="E4" s="146"/>
      <c r="F4" s="146"/>
      <c r="G4" s="146"/>
      <c r="H4" s="146"/>
      <c r="I4" s="146"/>
      <c r="J4" s="146"/>
      <c r="K4" s="147"/>
    </row>
    <row r="5" spans="1:11" x14ac:dyDescent="0.25">
      <c r="A5" s="145"/>
      <c r="B5" s="146"/>
      <c r="C5" s="146"/>
      <c r="D5" s="146"/>
      <c r="E5" s="146"/>
      <c r="F5" s="146"/>
      <c r="G5" s="146"/>
      <c r="H5" s="146"/>
      <c r="I5" s="146"/>
      <c r="J5" s="146"/>
      <c r="K5" s="147"/>
    </row>
    <row r="6" spans="1:11" x14ac:dyDescent="0.25">
      <c r="A6" s="145"/>
      <c r="B6" s="146"/>
      <c r="C6" s="146"/>
      <c r="D6" s="146"/>
      <c r="E6" s="146"/>
      <c r="F6" s="146"/>
      <c r="G6" s="146"/>
      <c r="H6" s="146"/>
      <c r="I6" s="146"/>
      <c r="J6" s="146"/>
      <c r="K6" s="147"/>
    </row>
    <row r="7" spans="1:11" x14ac:dyDescent="0.25">
      <c r="A7" s="145"/>
      <c r="B7" s="146"/>
      <c r="C7" s="146"/>
      <c r="D7" s="146"/>
      <c r="E7" s="146"/>
      <c r="F7" s="146"/>
      <c r="G7" s="146"/>
      <c r="H7" s="146"/>
      <c r="I7" s="146"/>
      <c r="J7" s="146"/>
      <c r="K7" s="147"/>
    </row>
    <row r="8" spans="1:11" x14ac:dyDescent="0.25">
      <c r="A8" s="145"/>
      <c r="B8" s="146"/>
      <c r="C8" s="146"/>
      <c r="D8" s="146"/>
      <c r="E8" s="146"/>
      <c r="F8" s="146"/>
      <c r="G8" s="146"/>
      <c r="H8" s="146"/>
      <c r="I8" s="146"/>
      <c r="J8" s="146"/>
      <c r="K8" s="147"/>
    </row>
    <row r="9" spans="1:11" x14ac:dyDescent="0.25">
      <c r="A9" s="145"/>
      <c r="B9" s="146"/>
      <c r="C9" s="146"/>
      <c r="D9" s="146"/>
      <c r="E9" s="146"/>
      <c r="F9" s="146"/>
      <c r="G9" s="146"/>
      <c r="H9" s="146"/>
      <c r="I9" s="146"/>
      <c r="J9" s="146"/>
      <c r="K9" s="147"/>
    </row>
    <row r="10" spans="1:11" x14ac:dyDescent="0.25">
      <c r="A10" s="145"/>
      <c r="B10" s="146"/>
      <c r="C10" s="146"/>
      <c r="D10" s="146"/>
      <c r="E10" s="146"/>
      <c r="F10" s="146"/>
      <c r="G10" s="146"/>
      <c r="H10" s="146"/>
      <c r="I10" s="146"/>
      <c r="J10" s="146"/>
      <c r="K10" s="147"/>
    </row>
    <row r="11" spans="1:11" x14ac:dyDescent="0.25">
      <c r="A11" s="145"/>
      <c r="B11" s="146"/>
      <c r="C11" s="146"/>
      <c r="D11" s="146"/>
      <c r="E11" s="146"/>
      <c r="F11" s="146"/>
      <c r="G11" s="146"/>
      <c r="H11" s="146"/>
      <c r="I11" s="146"/>
      <c r="J11" s="146"/>
      <c r="K11" s="147"/>
    </row>
    <row r="12" spans="1:11" x14ac:dyDescent="0.25">
      <c r="A12" s="145"/>
      <c r="B12" s="146"/>
      <c r="C12" s="146"/>
      <c r="D12" s="146"/>
      <c r="E12" s="146"/>
      <c r="F12" s="146"/>
      <c r="G12" s="146"/>
      <c r="H12" s="146"/>
      <c r="I12" s="146"/>
      <c r="J12" s="146"/>
      <c r="K12" s="147"/>
    </row>
    <row r="13" spans="1:11" x14ac:dyDescent="0.25">
      <c r="A13" s="145"/>
      <c r="B13" s="146"/>
      <c r="C13" s="146"/>
      <c r="D13" s="146"/>
      <c r="E13" s="146"/>
      <c r="F13" s="146"/>
      <c r="G13" s="146"/>
      <c r="H13" s="146"/>
      <c r="I13" s="146"/>
      <c r="J13" s="146"/>
      <c r="K13" s="147"/>
    </row>
    <row r="14" spans="1:11" x14ac:dyDescent="0.25">
      <c r="A14" s="145"/>
      <c r="B14" s="146"/>
      <c r="C14" s="146"/>
      <c r="D14" s="146"/>
      <c r="E14" s="146"/>
      <c r="F14" s="146"/>
      <c r="G14" s="146"/>
      <c r="H14" s="146"/>
      <c r="I14" s="146"/>
      <c r="J14" s="146"/>
      <c r="K14" s="147"/>
    </row>
    <row r="15" spans="1:11" x14ac:dyDescent="0.25">
      <c r="A15" s="145"/>
      <c r="B15" s="146"/>
      <c r="C15" s="146"/>
      <c r="D15" s="146"/>
      <c r="E15" s="146"/>
      <c r="F15" s="146"/>
      <c r="G15" s="146"/>
      <c r="H15" s="146"/>
      <c r="I15" s="146"/>
      <c r="J15" s="146"/>
      <c r="K15" s="147"/>
    </row>
    <row r="16" spans="1:11" x14ac:dyDescent="0.25">
      <c r="A16" s="145"/>
      <c r="B16" s="146"/>
      <c r="C16" s="146"/>
      <c r="D16" s="146"/>
      <c r="E16" s="146"/>
      <c r="F16" s="146"/>
      <c r="G16" s="146"/>
      <c r="H16" s="146"/>
      <c r="I16" s="146"/>
      <c r="J16" s="146"/>
      <c r="K16" s="147"/>
    </row>
    <row r="17" spans="1:11" x14ac:dyDescent="0.25">
      <c r="A17" s="145"/>
      <c r="B17" s="146"/>
      <c r="C17" s="146"/>
      <c r="D17" s="146"/>
      <c r="E17" s="146"/>
      <c r="F17" s="146"/>
      <c r="G17" s="146"/>
      <c r="H17" s="146"/>
      <c r="I17" s="146"/>
      <c r="J17" s="146"/>
      <c r="K17" s="147"/>
    </row>
    <row r="18" spans="1:11" x14ac:dyDescent="0.25">
      <c r="A18" s="145"/>
      <c r="B18" s="146"/>
      <c r="C18" s="146"/>
      <c r="D18" s="146"/>
      <c r="E18" s="146"/>
      <c r="F18" s="146"/>
      <c r="G18" s="146"/>
      <c r="H18" s="146"/>
      <c r="I18" s="146"/>
      <c r="J18" s="146"/>
      <c r="K18" s="147"/>
    </row>
    <row r="19" spans="1:11" x14ac:dyDescent="0.25">
      <c r="A19" s="145"/>
      <c r="B19" s="146"/>
      <c r="C19" s="146"/>
      <c r="D19" s="146"/>
      <c r="E19" s="146"/>
      <c r="F19" s="146"/>
      <c r="G19" s="146"/>
      <c r="H19" s="146"/>
      <c r="I19" s="146"/>
      <c r="J19" s="146"/>
      <c r="K19" s="147"/>
    </row>
    <row r="20" spans="1:11" x14ac:dyDescent="0.25">
      <c r="A20" s="145"/>
      <c r="B20" s="146"/>
      <c r="C20" s="146"/>
      <c r="D20" s="146"/>
      <c r="E20" s="146"/>
      <c r="F20" s="146"/>
      <c r="G20" s="146"/>
      <c r="H20" s="146"/>
      <c r="I20" s="146"/>
      <c r="J20" s="146"/>
      <c r="K20" s="147"/>
    </row>
    <row r="21" spans="1:11" x14ac:dyDescent="0.25">
      <c r="A21" s="145"/>
      <c r="B21" s="146"/>
      <c r="C21" s="146"/>
      <c r="D21" s="146"/>
      <c r="E21" s="146"/>
      <c r="F21" s="146"/>
      <c r="G21" s="146"/>
      <c r="H21" s="146"/>
      <c r="I21" s="146"/>
      <c r="J21" s="146"/>
      <c r="K21" s="147"/>
    </row>
    <row r="22" spans="1:11" x14ac:dyDescent="0.25">
      <c r="A22" s="145"/>
      <c r="B22" s="146"/>
      <c r="C22" s="146"/>
      <c r="D22" s="146"/>
      <c r="E22" s="146"/>
      <c r="F22" s="146"/>
      <c r="G22" s="146"/>
      <c r="H22" s="146"/>
      <c r="I22" s="146"/>
      <c r="J22" s="146"/>
      <c r="K22" s="147"/>
    </row>
    <row r="23" spans="1:11" x14ac:dyDescent="0.25">
      <c r="A23" s="145"/>
      <c r="B23" s="146"/>
      <c r="C23" s="146"/>
      <c r="D23" s="146"/>
      <c r="E23" s="146"/>
      <c r="F23" s="146"/>
      <c r="G23" s="146"/>
      <c r="H23" s="146"/>
      <c r="I23" s="146"/>
      <c r="J23" s="146"/>
      <c r="K23" s="147"/>
    </row>
    <row r="24" spans="1:11" x14ac:dyDescent="0.25">
      <c r="A24" s="145"/>
      <c r="B24" s="146"/>
      <c r="C24" s="146"/>
      <c r="D24" s="146"/>
      <c r="E24" s="146"/>
      <c r="F24" s="146"/>
      <c r="G24" s="146"/>
      <c r="H24" s="146"/>
      <c r="I24" s="146"/>
      <c r="J24" s="146"/>
      <c r="K24" s="147"/>
    </row>
    <row r="25" spans="1:11" x14ac:dyDescent="0.25">
      <c r="A25" s="145"/>
      <c r="B25" s="146"/>
      <c r="C25" s="146"/>
      <c r="D25" s="146"/>
      <c r="E25" s="146"/>
      <c r="F25" s="146"/>
      <c r="G25" s="146"/>
      <c r="H25" s="146"/>
      <c r="I25" s="146"/>
      <c r="J25" s="146"/>
      <c r="K25" s="147"/>
    </row>
    <row r="26" spans="1:11" x14ac:dyDescent="0.25">
      <c r="A26" s="145"/>
      <c r="B26" s="146"/>
      <c r="C26" s="146"/>
      <c r="D26" s="146"/>
      <c r="E26" s="146"/>
      <c r="F26" s="146"/>
      <c r="G26" s="146"/>
      <c r="H26" s="146"/>
      <c r="I26" s="146"/>
      <c r="J26" s="146"/>
      <c r="K26" s="147"/>
    </row>
    <row r="27" spans="1:11" x14ac:dyDescent="0.25">
      <c r="A27" s="145"/>
      <c r="B27" s="146"/>
      <c r="C27" s="146"/>
      <c r="D27" s="146"/>
      <c r="E27" s="146"/>
      <c r="F27" s="146"/>
      <c r="G27" s="146"/>
      <c r="H27" s="146"/>
      <c r="I27" s="146"/>
      <c r="J27" s="146"/>
      <c r="K27" s="147"/>
    </row>
    <row r="28" spans="1:11" x14ac:dyDescent="0.25">
      <c r="A28" s="145"/>
      <c r="B28" s="146"/>
      <c r="C28" s="146"/>
      <c r="D28" s="146"/>
      <c r="E28" s="146"/>
      <c r="F28" s="146"/>
      <c r="G28" s="146"/>
      <c r="H28" s="146"/>
      <c r="I28" s="146"/>
      <c r="J28" s="146"/>
      <c r="K28" s="147"/>
    </row>
    <row r="29" spans="1:11" x14ac:dyDescent="0.25">
      <c r="A29" s="145"/>
      <c r="B29" s="146"/>
      <c r="C29" s="146"/>
      <c r="D29" s="146"/>
      <c r="E29" s="146"/>
      <c r="F29" s="146"/>
      <c r="G29" s="146"/>
      <c r="H29" s="146"/>
      <c r="I29" s="146"/>
      <c r="J29" s="146"/>
      <c r="K29" s="147"/>
    </row>
    <row r="30" spans="1:11" x14ac:dyDescent="0.25">
      <c r="A30" s="145"/>
      <c r="B30" s="146"/>
      <c r="C30" s="146"/>
      <c r="D30" s="146"/>
      <c r="E30" s="146"/>
      <c r="F30" s="146"/>
      <c r="G30" s="146"/>
      <c r="H30" s="146"/>
      <c r="I30" s="146"/>
      <c r="J30" s="146"/>
      <c r="K30" s="147"/>
    </row>
    <row r="31" spans="1:11" x14ac:dyDescent="0.25">
      <c r="A31" s="145"/>
      <c r="B31" s="146"/>
      <c r="C31" s="146"/>
      <c r="D31" s="146"/>
      <c r="E31" s="146"/>
      <c r="F31" s="146"/>
      <c r="G31" s="146"/>
      <c r="H31" s="146"/>
      <c r="I31" s="146"/>
      <c r="J31" s="146"/>
      <c r="K31" s="147"/>
    </row>
    <row r="32" spans="1:11" x14ac:dyDescent="0.25">
      <c r="A32" s="145"/>
      <c r="B32" s="146"/>
      <c r="C32" s="146"/>
      <c r="D32" s="146"/>
      <c r="E32" s="146"/>
      <c r="F32" s="146"/>
      <c r="G32" s="146"/>
      <c r="H32" s="146"/>
      <c r="I32" s="146"/>
      <c r="J32" s="146"/>
      <c r="K32" s="147"/>
    </row>
    <row r="33" spans="1:11" x14ac:dyDescent="0.25">
      <c r="A33" s="145"/>
      <c r="B33" s="146"/>
      <c r="C33" s="146"/>
      <c r="D33" s="146"/>
      <c r="E33" s="146"/>
      <c r="F33" s="146"/>
      <c r="G33" s="146"/>
      <c r="H33" s="146"/>
      <c r="I33" s="146"/>
      <c r="J33" s="146"/>
      <c r="K33" s="147"/>
    </row>
    <row r="34" spans="1:11" x14ac:dyDescent="0.25">
      <c r="A34" s="145"/>
      <c r="B34" s="146"/>
      <c r="C34" s="146"/>
      <c r="D34" s="146"/>
      <c r="E34" s="146"/>
      <c r="F34" s="146"/>
      <c r="G34" s="146"/>
      <c r="H34" s="146"/>
      <c r="I34" s="146"/>
      <c r="J34" s="146"/>
      <c r="K34" s="147"/>
    </row>
    <row r="35" spans="1:11" x14ac:dyDescent="0.25">
      <c r="A35" s="145"/>
      <c r="B35" s="146"/>
      <c r="C35" s="146"/>
      <c r="D35" s="146"/>
      <c r="E35" s="146"/>
      <c r="F35" s="146"/>
      <c r="G35" s="146"/>
      <c r="H35" s="146"/>
      <c r="I35" s="146"/>
      <c r="J35" s="146"/>
      <c r="K35" s="147"/>
    </row>
    <row r="36" spans="1:11" x14ac:dyDescent="0.25">
      <c r="A36" s="145"/>
      <c r="B36" s="146"/>
      <c r="C36" s="146"/>
      <c r="D36" s="146"/>
      <c r="E36" s="146"/>
      <c r="F36" s="146"/>
      <c r="G36" s="146"/>
      <c r="H36" s="146"/>
      <c r="I36" s="146"/>
      <c r="J36" s="146"/>
      <c r="K36" s="147"/>
    </row>
    <row r="37" spans="1:11" x14ac:dyDescent="0.25">
      <c r="A37" s="145"/>
      <c r="B37" s="146"/>
      <c r="C37" s="146"/>
      <c r="D37" s="146"/>
      <c r="E37" s="146"/>
      <c r="F37" s="146"/>
      <c r="G37" s="146"/>
      <c r="H37" s="146"/>
      <c r="I37" s="146"/>
      <c r="J37" s="146"/>
      <c r="K37" s="147"/>
    </row>
    <row r="38" spans="1:11" x14ac:dyDescent="0.25">
      <c r="A38" s="145"/>
      <c r="B38" s="146"/>
      <c r="C38" s="146"/>
      <c r="D38" s="146"/>
      <c r="E38" s="146"/>
      <c r="F38" s="146"/>
      <c r="G38" s="146"/>
      <c r="H38" s="146"/>
      <c r="I38" s="146"/>
      <c r="J38" s="146"/>
      <c r="K38" s="147"/>
    </row>
    <row r="39" spans="1:11" x14ac:dyDescent="0.25">
      <c r="A39" s="145"/>
      <c r="B39" s="146"/>
      <c r="C39" s="146"/>
      <c r="D39" s="146"/>
      <c r="E39" s="146"/>
      <c r="F39" s="146"/>
      <c r="G39" s="146"/>
      <c r="H39" s="146"/>
      <c r="I39" s="146"/>
      <c r="J39" s="146"/>
      <c r="K39" s="147"/>
    </row>
    <row r="40" spans="1:11" x14ac:dyDescent="0.25">
      <c r="A40" s="145"/>
      <c r="B40" s="146"/>
      <c r="C40" s="146"/>
      <c r="D40" s="146"/>
      <c r="E40" s="146"/>
      <c r="F40" s="146"/>
      <c r="G40" s="146"/>
      <c r="H40" s="146"/>
      <c r="I40" s="146"/>
      <c r="J40" s="146"/>
      <c r="K40" s="147"/>
    </row>
    <row r="41" spans="1:11" x14ac:dyDescent="0.25">
      <c r="A41" s="4"/>
      <c r="B41" s="2"/>
      <c r="C41" s="2"/>
      <c r="D41" s="2"/>
      <c r="E41" s="2"/>
      <c r="F41" s="2"/>
      <c r="G41" s="2"/>
      <c r="H41" s="2"/>
      <c r="I41" s="2"/>
      <c r="J41" s="2"/>
      <c r="K41" s="3"/>
    </row>
    <row r="42" spans="1:11" x14ac:dyDescent="0.25">
      <c r="A42" s="4"/>
      <c r="B42" s="2"/>
      <c r="C42" s="2"/>
      <c r="D42" s="2"/>
      <c r="E42" s="2"/>
      <c r="F42" s="2"/>
      <c r="G42" s="2"/>
      <c r="H42" s="2"/>
      <c r="I42" s="2"/>
      <c r="J42" s="2"/>
      <c r="K42" s="3"/>
    </row>
    <row r="43" spans="1:11" x14ac:dyDescent="0.25">
      <c r="A43" s="4"/>
      <c r="B43" s="2"/>
      <c r="C43" s="2"/>
      <c r="D43" s="2"/>
      <c r="E43" s="2"/>
      <c r="F43" s="2"/>
      <c r="G43" s="2"/>
      <c r="H43" s="2"/>
      <c r="I43" s="2"/>
      <c r="J43" s="2"/>
      <c r="K43" s="3"/>
    </row>
    <row r="44" spans="1:11" x14ac:dyDescent="0.25">
      <c r="A44" s="4"/>
      <c r="B44" s="2"/>
      <c r="C44" s="2"/>
      <c r="D44" s="2"/>
      <c r="E44" s="2"/>
      <c r="F44" s="2"/>
      <c r="G44" s="2"/>
      <c r="H44" s="2"/>
      <c r="I44" s="2"/>
      <c r="J44" s="2"/>
      <c r="K44" s="3"/>
    </row>
    <row r="45" spans="1:11" x14ac:dyDescent="0.25">
      <c r="A45" s="4"/>
      <c r="B45" s="2"/>
      <c r="C45" s="2"/>
      <c r="D45" s="2"/>
      <c r="E45" s="2"/>
      <c r="F45" s="2"/>
      <c r="G45" s="2"/>
      <c r="H45" s="2"/>
      <c r="I45" s="2"/>
      <c r="J45" s="2"/>
      <c r="K45" s="3"/>
    </row>
    <row r="46" spans="1:11" x14ac:dyDescent="0.25">
      <c r="A46" s="4"/>
      <c r="B46" s="2"/>
      <c r="C46" s="2"/>
      <c r="D46" s="2"/>
      <c r="E46" s="2"/>
      <c r="F46" s="2"/>
      <c r="G46" s="2"/>
      <c r="H46" s="2"/>
      <c r="I46" s="2"/>
      <c r="J46" s="2"/>
      <c r="K46" s="3"/>
    </row>
    <row r="47" spans="1:11" x14ac:dyDescent="0.25">
      <c r="A47" s="4"/>
      <c r="B47" s="2"/>
      <c r="C47" s="2"/>
      <c r="D47" s="2"/>
      <c r="E47" s="2"/>
      <c r="F47" s="2"/>
      <c r="G47" s="2"/>
      <c r="H47" s="2"/>
      <c r="I47" s="2"/>
      <c r="J47" s="2"/>
      <c r="K47" s="3"/>
    </row>
    <row r="48" spans="1:11" x14ac:dyDescent="0.25">
      <c r="A48" s="4"/>
      <c r="B48" s="2"/>
      <c r="C48" s="2"/>
      <c r="D48" s="2"/>
      <c r="E48" s="2"/>
      <c r="F48" s="2"/>
      <c r="G48" s="2"/>
      <c r="H48" s="2"/>
      <c r="I48" s="2"/>
      <c r="J48" s="2"/>
      <c r="K48" s="3"/>
    </row>
    <row r="49" spans="1:12" x14ac:dyDescent="0.25">
      <c r="A49" s="4"/>
      <c r="B49" s="2"/>
      <c r="C49" s="2"/>
      <c r="D49" s="2"/>
      <c r="E49" s="2"/>
      <c r="F49" s="2"/>
      <c r="G49" s="2"/>
      <c r="H49" s="2"/>
      <c r="I49" s="2"/>
      <c r="J49" s="2"/>
      <c r="K49" s="3"/>
    </row>
    <row r="50" spans="1:12" s="2" customFormat="1" x14ac:dyDescent="0.25">
      <c r="A50" s="4"/>
      <c r="L50" s="4"/>
    </row>
    <row r="51" spans="1:12" x14ac:dyDescent="0.25">
      <c r="A51" s="2"/>
      <c r="B51" s="2"/>
      <c r="C51" s="2"/>
      <c r="D51" s="2"/>
      <c r="E51" s="2"/>
      <c r="F51" s="2"/>
      <c r="G51" s="2"/>
      <c r="H51" s="2"/>
      <c r="I51" s="2"/>
      <c r="J51" s="2"/>
      <c r="K51" s="2"/>
      <c r="L51" s="4"/>
    </row>
    <row r="52" spans="1:12" x14ac:dyDescent="0.2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8"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FFFF99"/>
    <pageSetUpPr autoPageBreaks="0"/>
  </sheetPr>
  <dimension ref="B1:AU79"/>
  <sheetViews>
    <sheetView showGridLines="0" tabSelected="1" zoomScaleNormal="100" zoomScaleSheetLayoutView="100" zoomScalePageLayoutView="70" workbookViewId="0">
      <pane xSplit="4" ySplit="5" topLeftCell="E6" activePane="bottomRight" state="frozen"/>
      <selection pane="topRight" activeCell="E1" sqref="E1"/>
      <selection pane="bottomLeft" activeCell="A6" sqref="A6"/>
      <selection pane="bottomRight" activeCell="C1" sqref="C1:E1"/>
    </sheetView>
  </sheetViews>
  <sheetFormatPr defaultColWidth="9.140625" defaultRowHeight="32.450000000000003" customHeight="1" x14ac:dyDescent="0.25"/>
  <cols>
    <col min="1" max="1" width="1.85546875" style="12" customWidth="1"/>
    <col min="2" max="2" width="16.42578125" style="32" customWidth="1"/>
    <col min="3" max="3" width="21" style="32" customWidth="1"/>
    <col min="4" max="4" width="32.28515625" style="32" customWidth="1"/>
    <col min="5" max="5" width="41.28515625" style="32" customWidth="1"/>
    <col min="6" max="6" width="19.42578125" style="32" customWidth="1"/>
    <col min="7" max="7" width="20" style="32" customWidth="1"/>
    <col min="8" max="8" width="16.85546875" style="32" customWidth="1"/>
    <col min="9" max="9" width="12.5703125" style="33" customWidth="1"/>
    <col min="10" max="10" width="18.28515625" style="34" customWidth="1"/>
    <col min="11" max="11" width="15.140625" style="37" customWidth="1"/>
    <col min="12" max="12" width="16.42578125" style="48" customWidth="1"/>
    <col min="13" max="13" width="3" style="79" customWidth="1"/>
    <col min="14" max="14" width="21.85546875" style="36" customWidth="1"/>
    <col min="15" max="15" width="17" style="35" customWidth="1"/>
    <col min="16" max="16" width="31.28515625" style="36" customWidth="1"/>
    <col min="17" max="16384" width="9.140625" style="12"/>
  </cols>
  <sheetData>
    <row r="1" spans="2:47" s="15" customFormat="1" ht="24" customHeight="1" x14ac:dyDescent="0.25">
      <c r="B1" s="22" t="s">
        <v>214</v>
      </c>
      <c r="C1" s="150" t="s">
        <v>96</v>
      </c>
      <c r="D1" s="151"/>
      <c r="E1" s="152"/>
      <c r="F1" s="18"/>
      <c r="G1" s="155" t="s">
        <v>66</v>
      </c>
      <c r="H1" s="155"/>
      <c r="I1" s="155"/>
      <c r="J1" s="155"/>
      <c r="K1" s="155"/>
      <c r="L1" s="155"/>
      <c r="M1" s="79"/>
      <c r="N1" s="20"/>
      <c r="O1" s="18"/>
      <c r="P1" s="20"/>
    </row>
    <row r="2" spans="2:47" s="15" customFormat="1" ht="24" customHeight="1" thickBot="1" x14ac:dyDescent="0.3">
      <c r="B2" s="23" t="s">
        <v>215</v>
      </c>
      <c r="C2" s="153" t="s">
        <v>216</v>
      </c>
      <c r="D2" s="153"/>
      <c r="E2" s="153"/>
      <c r="F2" s="18"/>
      <c r="G2" s="155"/>
      <c r="H2" s="155"/>
      <c r="I2" s="155"/>
      <c r="J2" s="155"/>
      <c r="K2" s="155"/>
      <c r="L2" s="155"/>
      <c r="M2" s="79"/>
      <c r="N2" s="20"/>
      <c r="O2" s="18"/>
      <c r="P2" s="81" t="s">
        <v>221</v>
      </c>
    </row>
    <row r="3" spans="2:47" s="15" customFormat="1" ht="24" customHeight="1" thickBot="1" x14ac:dyDescent="0.3">
      <c r="B3" s="23" t="s">
        <v>67</v>
      </c>
      <c r="C3" s="154">
        <v>43845</v>
      </c>
      <c r="D3" s="153"/>
      <c r="E3" s="153"/>
      <c r="F3" s="18"/>
      <c r="G3" s="155"/>
      <c r="H3" s="155"/>
      <c r="I3" s="155"/>
      <c r="J3" s="155"/>
      <c r="K3" s="155"/>
      <c r="L3" s="155"/>
      <c r="M3" s="79"/>
      <c r="N3" s="20"/>
      <c r="O3" s="18"/>
      <c r="P3" s="80">
        <f>COUNTA($C6:$C995)</f>
        <v>74</v>
      </c>
    </row>
    <row r="4" spans="2:47" s="14" customFormat="1" ht="32.450000000000003" customHeight="1" x14ac:dyDescent="0.25">
      <c r="B4" s="26"/>
      <c r="C4" s="26"/>
      <c r="D4" s="26"/>
      <c r="E4" s="26"/>
      <c r="F4" s="26"/>
      <c r="G4" s="26"/>
      <c r="H4" s="26"/>
      <c r="I4" s="27"/>
      <c r="J4" s="28"/>
      <c r="K4" s="47"/>
      <c r="L4" s="30"/>
      <c r="M4" s="79"/>
      <c r="N4" s="31"/>
      <c r="O4" s="29"/>
      <c r="P4" s="31"/>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row>
    <row r="5" spans="2:47" s="11" customFormat="1" ht="32.450000000000003" customHeight="1" x14ac:dyDescent="0.25">
      <c r="B5" s="8" t="s">
        <v>68</v>
      </c>
      <c r="C5" s="8" t="s">
        <v>77</v>
      </c>
      <c r="D5" s="8" t="s">
        <v>0</v>
      </c>
      <c r="E5" s="8" t="s">
        <v>82</v>
      </c>
      <c r="F5" s="8" t="s">
        <v>217</v>
      </c>
      <c r="G5" s="9" t="s">
        <v>70</v>
      </c>
      <c r="H5" s="9" t="s">
        <v>71</v>
      </c>
      <c r="I5" s="21" t="s">
        <v>86</v>
      </c>
      <c r="J5" s="77" t="s">
        <v>65</v>
      </c>
      <c r="K5" s="78" t="s">
        <v>81</v>
      </c>
      <c r="L5" s="77" t="s">
        <v>63</v>
      </c>
      <c r="M5" s="79"/>
      <c r="N5" s="10" t="s">
        <v>218</v>
      </c>
      <c r="O5" s="10" t="s">
        <v>219</v>
      </c>
      <c r="P5" s="19" t="s">
        <v>220</v>
      </c>
    </row>
    <row r="6" spans="2:47" ht="38.25" x14ac:dyDescent="0.25">
      <c r="B6" s="96">
        <v>1</v>
      </c>
      <c r="C6" s="53" t="s">
        <v>97</v>
      </c>
      <c r="D6" s="53" t="s">
        <v>228</v>
      </c>
      <c r="E6" s="53" t="s">
        <v>229</v>
      </c>
      <c r="F6" s="54" t="s">
        <v>75</v>
      </c>
      <c r="G6" s="55" t="s">
        <v>85</v>
      </c>
      <c r="H6" s="55" t="s">
        <v>162</v>
      </c>
      <c r="I6" s="56" t="s">
        <v>80</v>
      </c>
      <c r="J6" s="57">
        <v>564.99</v>
      </c>
      <c r="K6" s="58">
        <v>0</v>
      </c>
      <c r="L6" s="82">
        <f t="shared" ref="L6:L39" si="0">IF(J6="","",(J6-(J6*K6)))</f>
        <v>564.99</v>
      </c>
      <c r="N6" s="60" t="s">
        <v>75</v>
      </c>
      <c r="O6" s="59">
        <v>0.02</v>
      </c>
      <c r="P6" s="60" t="s">
        <v>230</v>
      </c>
    </row>
    <row r="7" spans="2:47" ht="51" x14ac:dyDescent="0.25">
      <c r="B7" s="96">
        <v>2</v>
      </c>
      <c r="C7" s="53" t="s">
        <v>118</v>
      </c>
      <c r="D7" s="53" t="s">
        <v>119</v>
      </c>
      <c r="E7" s="53" t="s">
        <v>164</v>
      </c>
      <c r="F7" s="54" t="s">
        <v>75</v>
      </c>
      <c r="G7" s="55" t="s">
        <v>163</v>
      </c>
      <c r="H7" s="55" t="s">
        <v>73</v>
      </c>
      <c r="I7" s="56" t="s">
        <v>79</v>
      </c>
      <c r="J7" s="57">
        <v>88.99</v>
      </c>
      <c r="K7" s="58">
        <v>0</v>
      </c>
      <c r="L7" s="82">
        <f t="shared" si="0"/>
        <v>88.99</v>
      </c>
      <c r="N7" s="60" t="s">
        <v>75</v>
      </c>
      <c r="O7" s="59">
        <v>0.02</v>
      </c>
      <c r="P7" s="60" t="s">
        <v>230</v>
      </c>
    </row>
    <row r="8" spans="2:47" ht="51" x14ac:dyDescent="0.25">
      <c r="B8" s="96">
        <v>3</v>
      </c>
      <c r="C8" s="53" t="s">
        <v>98</v>
      </c>
      <c r="D8" s="53" t="s">
        <v>108</v>
      </c>
      <c r="E8" s="53" t="s">
        <v>164</v>
      </c>
      <c r="F8" s="54" t="s">
        <v>75</v>
      </c>
      <c r="G8" s="55" t="s">
        <v>76</v>
      </c>
      <c r="H8" s="55" t="s">
        <v>73</v>
      </c>
      <c r="I8" s="56" t="s">
        <v>79</v>
      </c>
      <c r="J8" s="57">
        <v>105.99</v>
      </c>
      <c r="K8" s="58">
        <v>0</v>
      </c>
      <c r="L8" s="82">
        <f t="shared" si="0"/>
        <v>105.99</v>
      </c>
      <c r="N8" s="60" t="s">
        <v>75</v>
      </c>
      <c r="O8" s="59">
        <v>0.02</v>
      </c>
      <c r="P8" s="60" t="s">
        <v>230</v>
      </c>
    </row>
    <row r="9" spans="2:47" ht="51" x14ac:dyDescent="0.25">
      <c r="B9" s="96">
        <v>4</v>
      </c>
      <c r="C9" s="53" t="s">
        <v>99</v>
      </c>
      <c r="D9" s="53" t="s">
        <v>109</v>
      </c>
      <c r="E9" s="53" t="s">
        <v>164</v>
      </c>
      <c r="F9" s="54" t="s">
        <v>75</v>
      </c>
      <c r="G9" s="55" t="s">
        <v>165</v>
      </c>
      <c r="H9" s="55" t="s">
        <v>73</v>
      </c>
      <c r="I9" s="56" t="s">
        <v>79</v>
      </c>
      <c r="J9" s="57">
        <v>111.99</v>
      </c>
      <c r="K9" s="58">
        <v>0</v>
      </c>
      <c r="L9" s="82">
        <f t="shared" si="0"/>
        <v>111.99</v>
      </c>
      <c r="N9" s="60" t="s">
        <v>75</v>
      </c>
      <c r="O9" s="59">
        <v>0.02</v>
      </c>
      <c r="P9" s="60" t="s">
        <v>230</v>
      </c>
    </row>
    <row r="10" spans="2:47" ht="51" x14ac:dyDescent="0.25">
      <c r="B10" s="96">
        <v>5</v>
      </c>
      <c r="C10" s="53" t="s">
        <v>100</v>
      </c>
      <c r="D10" s="53" t="s">
        <v>110</v>
      </c>
      <c r="E10" s="53" t="s">
        <v>164</v>
      </c>
      <c r="F10" s="54" t="s">
        <v>75</v>
      </c>
      <c r="G10" s="55" t="s">
        <v>84</v>
      </c>
      <c r="H10" s="55" t="s">
        <v>73</v>
      </c>
      <c r="I10" s="56" t="s">
        <v>79</v>
      </c>
      <c r="J10" s="57">
        <v>129.99</v>
      </c>
      <c r="K10" s="58">
        <v>0</v>
      </c>
      <c r="L10" s="82">
        <f t="shared" si="0"/>
        <v>129.99</v>
      </c>
      <c r="N10" s="60" t="s">
        <v>75</v>
      </c>
      <c r="O10" s="59">
        <v>0.02</v>
      </c>
      <c r="P10" s="60" t="s">
        <v>230</v>
      </c>
    </row>
    <row r="11" spans="2:47" ht="51" x14ac:dyDescent="0.25">
      <c r="B11" s="96">
        <v>6</v>
      </c>
      <c r="C11" s="53" t="s">
        <v>101</v>
      </c>
      <c r="D11" s="53" t="s">
        <v>111</v>
      </c>
      <c r="E11" s="53" t="s">
        <v>164</v>
      </c>
      <c r="F11" s="54" t="s">
        <v>75</v>
      </c>
      <c r="G11" s="55" t="s">
        <v>166</v>
      </c>
      <c r="H11" s="55" t="s">
        <v>73</v>
      </c>
      <c r="I11" s="56" t="s">
        <v>79</v>
      </c>
      <c r="J11" s="57">
        <v>157.99</v>
      </c>
      <c r="K11" s="58">
        <v>0</v>
      </c>
      <c r="L11" s="82">
        <f t="shared" si="0"/>
        <v>157.99</v>
      </c>
      <c r="N11" s="60" t="s">
        <v>75</v>
      </c>
      <c r="O11" s="59">
        <v>0.02</v>
      </c>
      <c r="P11" s="60" t="s">
        <v>230</v>
      </c>
    </row>
    <row r="12" spans="2:47" ht="51" x14ac:dyDescent="0.25">
      <c r="B12" s="96">
        <v>7</v>
      </c>
      <c r="C12" s="53" t="s">
        <v>102</v>
      </c>
      <c r="D12" s="53" t="s">
        <v>112</v>
      </c>
      <c r="E12" s="53" t="s">
        <v>164</v>
      </c>
      <c r="F12" s="54" t="s">
        <v>75</v>
      </c>
      <c r="G12" s="55" t="s">
        <v>72</v>
      </c>
      <c r="H12" s="55" t="s">
        <v>73</v>
      </c>
      <c r="I12" s="56" t="s">
        <v>79</v>
      </c>
      <c r="J12" s="57">
        <v>130.99</v>
      </c>
      <c r="K12" s="58">
        <v>0</v>
      </c>
      <c r="L12" s="82">
        <f t="shared" si="0"/>
        <v>130.99</v>
      </c>
      <c r="N12" s="60" t="s">
        <v>75</v>
      </c>
      <c r="O12" s="59">
        <v>0.02</v>
      </c>
      <c r="P12" s="60" t="s">
        <v>230</v>
      </c>
    </row>
    <row r="13" spans="2:47" ht="51" x14ac:dyDescent="0.25">
      <c r="B13" s="96">
        <v>8</v>
      </c>
      <c r="C13" s="53" t="s">
        <v>103</v>
      </c>
      <c r="D13" s="53" t="s">
        <v>113</v>
      </c>
      <c r="E13" s="53" t="s">
        <v>164</v>
      </c>
      <c r="F13" s="54" t="s">
        <v>75</v>
      </c>
      <c r="G13" s="55" t="s">
        <v>167</v>
      </c>
      <c r="H13" s="55" t="s">
        <v>73</v>
      </c>
      <c r="I13" s="56" t="s">
        <v>79</v>
      </c>
      <c r="J13" s="57">
        <v>134.99</v>
      </c>
      <c r="K13" s="58">
        <v>0</v>
      </c>
      <c r="L13" s="82">
        <f t="shared" si="0"/>
        <v>134.99</v>
      </c>
      <c r="N13" s="60" t="s">
        <v>75</v>
      </c>
      <c r="O13" s="59">
        <v>0.02</v>
      </c>
      <c r="P13" s="60" t="s">
        <v>230</v>
      </c>
    </row>
    <row r="14" spans="2:47" ht="51" x14ac:dyDescent="0.25">
      <c r="B14" s="96">
        <v>9</v>
      </c>
      <c r="C14" s="53" t="s">
        <v>104</v>
      </c>
      <c r="D14" s="53" t="s">
        <v>114</v>
      </c>
      <c r="E14" s="53" t="s">
        <v>164</v>
      </c>
      <c r="F14" s="54" t="s">
        <v>75</v>
      </c>
      <c r="G14" s="55" t="s">
        <v>64</v>
      </c>
      <c r="H14" s="55" t="s">
        <v>73</v>
      </c>
      <c r="I14" s="56" t="s">
        <v>79</v>
      </c>
      <c r="J14" s="57">
        <v>174.99</v>
      </c>
      <c r="K14" s="58">
        <v>0</v>
      </c>
      <c r="L14" s="82">
        <f t="shared" si="0"/>
        <v>174.99</v>
      </c>
      <c r="N14" s="60" t="s">
        <v>75</v>
      </c>
      <c r="O14" s="59">
        <v>0.02</v>
      </c>
      <c r="P14" s="60" t="s">
        <v>230</v>
      </c>
    </row>
    <row r="15" spans="2:47" ht="51" x14ac:dyDescent="0.25">
      <c r="B15" s="96">
        <v>10</v>
      </c>
      <c r="C15" s="53" t="s">
        <v>105</v>
      </c>
      <c r="D15" s="53" t="s">
        <v>115</v>
      </c>
      <c r="E15" s="53" t="s">
        <v>164</v>
      </c>
      <c r="F15" s="54" t="s">
        <v>75</v>
      </c>
      <c r="G15" s="55" t="s">
        <v>168</v>
      </c>
      <c r="H15" s="55" t="s">
        <v>73</v>
      </c>
      <c r="I15" s="56" t="s">
        <v>79</v>
      </c>
      <c r="J15" s="57">
        <v>174.99</v>
      </c>
      <c r="K15" s="58">
        <v>0</v>
      </c>
      <c r="L15" s="82">
        <f t="shared" si="0"/>
        <v>174.99</v>
      </c>
      <c r="N15" s="60" t="s">
        <v>75</v>
      </c>
      <c r="O15" s="59">
        <v>0.02</v>
      </c>
      <c r="P15" s="60" t="s">
        <v>230</v>
      </c>
    </row>
    <row r="16" spans="2:47" ht="51" x14ac:dyDescent="0.25">
      <c r="B16" s="96">
        <v>11</v>
      </c>
      <c r="C16" s="53" t="s">
        <v>106</v>
      </c>
      <c r="D16" s="53" t="s">
        <v>116</v>
      </c>
      <c r="E16" s="53" t="s">
        <v>164</v>
      </c>
      <c r="F16" s="54" t="s">
        <v>75</v>
      </c>
      <c r="G16" s="55" t="s">
        <v>74</v>
      </c>
      <c r="H16" s="55" t="s">
        <v>73</v>
      </c>
      <c r="I16" s="56" t="s">
        <v>79</v>
      </c>
      <c r="J16" s="57">
        <v>207.99</v>
      </c>
      <c r="K16" s="58">
        <v>0</v>
      </c>
      <c r="L16" s="82">
        <f t="shared" si="0"/>
        <v>207.99</v>
      </c>
      <c r="N16" s="60" t="s">
        <v>75</v>
      </c>
      <c r="O16" s="59">
        <v>0.02</v>
      </c>
      <c r="P16" s="60" t="s">
        <v>230</v>
      </c>
    </row>
    <row r="17" spans="2:16" ht="51" x14ac:dyDescent="0.25">
      <c r="B17" s="96">
        <v>12</v>
      </c>
      <c r="C17" s="53" t="s">
        <v>107</v>
      </c>
      <c r="D17" s="53" t="s">
        <v>117</v>
      </c>
      <c r="E17" s="53" t="s">
        <v>164</v>
      </c>
      <c r="F17" s="54" t="s">
        <v>75</v>
      </c>
      <c r="G17" s="55" t="s">
        <v>169</v>
      </c>
      <c r="H17" s="55" t="s">
        <v>73</v>
      </c>
      <c r="I17" s="56" t="s">
        <v>79</v>
      </c>
      <c r="J17" s="57">
        <v>212.99</v>
      </c>
      <c r="K17" s="58">
        <v>0</v>
      </c>
      <c r="L17" s="82">
        <f t="shared" si="0"/>
        <v>212.99</v>
      </c>
      <c r="N17" s="60" t="s">
        <v>75</v>
      </c>
      <c r="O17" s="59">
        <v>0.02</v>
      </c>
      <c r="P17" s="60" t="s">
        <v>230</v>
      </c>
    </row>
    <row r="18" spans="2:16" ht="38.25" x14ac:dyDescent="0.25">
      <c r="B18" s="96">
        <v>13</v>
      </c>
      <c r="C18" s="53" t="s">
        <v>133</v>
      </c>
      <c r="D18" s="53" t="s">
        <v>231</v>
      </c>
      <c r="E18" s="53" t="s">
        <v>231</v>
      </c>
      <c r="F18" s="54" t="s">
        <v>75</v>
      </c>
      <c r="G18" s="55" t="s">
        <v>85</v>
      </c>
      <c r="H18" s="55" t="s">
        <v>162</v>
      </c>
      <c r="I18" s="56" t="s">
        <v>80</v>
      </c>
      <c r="J18" s="57">
        <v>594.99259259259259</v>
      </c>
      <c r="K18" s="58">
        <v>0</v>
      </c>
      <c r="L18" s="82">
        <f t="shared" si="0"/>
        <v>594.99259259259259</v>
      </c>
      <c r="N18" s="60" t="s">
        <v>75</v>
      </c>
      <c r="O18" s="59">
        <v>0.02</v>
      </c>
      <c r="P18" s="60" t="s">
        <v>230</v>
      </c>
    </row>
    <row r="19" spans="2:16" ht="51" x14ac:dyDescent="0.25">
      <c r="B19" s="96">
        <v>14</v>
      </c>
      <c r="C19" s="53" t="s">
        <v>126</v>
      </c>
      <c r="D19" s="53" t="s">
        <v>134</v>
      </c>
      <c r="E19" s="53" t="s">
        <v>232</v>
      </c>
      <c r="F19" s="54" t="s">
        <v>75</v>
      </c>
      <c r="G19" s="55" t="s">
        <v>163</v>
      </c>
      <c r="H19" s="55" t="s">
        <v>73</v>
      </c>
      <c r="I19" s="56" t="s">
        <v>79</v>
      </c>
      <c r="J19" s="57">
        <v>84.99</v>
      </c>
      <c r="K19" s="58">
        <v>0</v>
      </c>
      <c r="L19" s="82">
        <f t="shared" si="0"/>
        <v>84.99</v>
      </c>
      <c r="N19" s="60" t="s">
        <v>75</v>
      </c>
      <c r="O19" s="59">
        <v>0.02</v>
      </c>
      <c r="P19" s="60" t="s">
        <v>230</v>
      </c>
    </row>
    <row r="20" spans="2:16" ht="51" x14ac:dyDescent="0.25">
      <c r="B20" s="96">
        <v>15</v>
      </c>
      <c r="C20" s="53" t="s">
        <v>127</v>
      </c>
      <c r="D20" s="53" t="s">
        <v>135</v>
      </c>
      <c r="E20" s="53" t="s">
        <v>232</v>
      </c>
      <c r="F20" s="54" t="s">
        <v>75</v>
      </c>
      <c r="G20" s="55" t="s">
        <v>76</v>
      </c>
      <c r="H20" s="55" t="s">
        <v>73</v>
      </c>
      <c r="I20" s="56" t="s">
        <v>79</v>
      </c>
      <c r="J20" s="57">
        <v>84.99</v>
      </c>
      <c r="K20" s="58">
        <v>0</v>
      </c>
      <c r="L20" s="82">
        <f t="shared" si="0"/>
        <v>84.99</v>
      </c>
      <c r="N20" s="60" t="s">
        <v>75</v>
      </c>
      <c r="O20" s="59">
        <v>0.02</v>
      </c>
      <c r="P20" s="60" t="s">
        <v>230</v>
      </c>
    </row>
    <row r="21" spans="2:16" ht="51" x14ac:dyDescent="0.25">
      <c r="B21" s="96">
        <v>16</v>
      </c>
      <c r="C21" s="53" t="s">
        <v>128</v>
      </c>
      <c r="D21" s="53" t="s">
        <v>136</v>
      </c>
      <c r="E21" s="53" t="s">
        <v>232</v>
      </c>
      <c r="F21" s="54" t="s">
        <v>75</v>
      </c>
      <c r="G21" s="55" t="s">
        <v>84</v>
      </c>
      <c r="H21" s="55" t="s">
        <v>73</v>
      </c>
      <c r="I21" s="56" t="s">
        <v>79</v>
      </c>
      <c r="J21" s="57">
        <v>84.99</v>
      </c>
      <c r="K21" s="58">
        <v>0</v>
      </c>
      <c r="L21" s="82">
        <f t="shared" si="0"/>
        <v>84.99</v>
      </c>
      <c r="N21" s="60" t="s">
        <v>75</v>
      </c>
      <c r="O21" s="59">
        <v>0.02</v>
      </c>
      <c r="P21" s="60" t="s">
        <v>230</v>
      </c>
    </row>
    <row r="22" spans="2:16" ht="51" x14ac:dyDescent="0.25">
      <c r="B22" s="96">
        <v>17</v>
      </c>
      <c r="C22" s="53" t="s">
        <v>129</v>
      </c>
      <c r="D22" s="53" t="s">
        <v>137</v>
      </c>
      <c r="E22" s="53" t="s">
        <v>232</v>
      </c>
      <c r="F22" s="54" t="s">
        <v>75</v>
      </c>
      <c r="G22" s="55" t="s">
        <v>167</v>
      </c>
      <c r="H22" s="55" t="s">
        <v>73</v>
      </c>
      <c r="I22" s="56" t="s">
        <v>79</v>
      </c>
      <c r="J22" s="57">
        <v>100.99</v>
      </c>
      <c r="K22" s="58">
        <v>0</v>
      </c>
      <c r="L22" s="82">
        <f t="shared" si="0"/>
        <v>100.99</v>
      </c>
      <c r="N22" s="60" t="s">
        <v>75</v>
      </c>
      <c r="O22" s="59">
        <v>0.02</v>
      </c>
      <c r="P22" s="60" t="s">
        <v>230</v>
      </c>
    </row>
    <row r="23" spans="2:16" ht="51" x14ac:dyDescent="0.25">
      <c r="B23" s="96">
        <v>18</v>
      </c>
      <c r="C23" s="53" t="s">
        <v>130</v>
      </c>
      <c r="D23" s="53" t="s">
        <v>138</v>
      </c>
      <c r="E23" s="53" t="s">
        <v>232</v>
      </c>
      <c r="F23" s="54" t="s">
        <v>75</v>
      </c>
      <c r="G23" s="55" t="s">
        <v>173</v>
      </c>
      <c r="H23" s="55" t="s">
        <v>73</v>
      </c>
      <c r="I23" s="56" t="s">
        <v>79</v>
      </c>
      <c r="J23" s="57">
        <v>113.99</v>
      </c>
      <c r="K23" s="58">
        <v>0</v>
      </c>
      <c r="L23" s="82">
        <f t="shared" si="0"/>
        <v>113.99</v>
      </c>
      <c r="N23" s="60" t="s">
        <v>75</v>
      </c>
      <c r="O23" s="59">
        <v>0.02</v>
      </c>
      <c r="P23" s="60" t="s">
        <v>230</v>
      </c>
    </row>
    <row r="24" spans="2:16" ht="51" x14ac:dyDescent="0.25">
      <c r="B24" s="96">
        <v>19</v>
      </c>
      <c r="C24" s="53" t="s">
        <v>131</v>
      </c>
      <c r="D24" s="53" t="s">
        <v>139</v>
      </c>
      <c r="E24" s="53" t="s">
        <v>232</v>
      </c>
      <c r="F24" s="54" t="s">
        <v>75</v>
      </c>
      <c r="G24" s="55" t="s">
        <v>172</v>
      </c>
      <c r="H24" s="55" t="s">
        <v>73</v>
      </c>
      <c r="I24" s="56" t="s">
        <v>79</v>
      </c>
      <c r="J24" s="57">
        <v>126.99</v>
      </c>
      <c r="K24" s="58">
        <v>0</v>
      </c>
      <c r="L24" s="82">
        <f t="shared" si="0"/>
        <v>126.99</v>
      </c>
      <c r="N24" s="60" t="s">
        <v>75</v>
      </c>
      <c r="O24" s="59">
        <v>0.02</v>
      </c>
      <c r="P24" s="60" t="s">
        <v>230</v>
      </c>
    </row>
    <row r="25" spans="2:16" ht="51" x14ac:dyDescent="0.25">
      <c r="B25" s="96">
        <v>20</v>
      </c>
      <c r="C25" s="53" t="s">
        <v>132</v>
      </c>
      <c r="D25" s="53" t="s">
        <v>140</v>
      </c>
      <c r="E25" s="53" t="s">
        <v>232</v>
      </c>
      <c r="F25" s="54" t="s">
        <v>75</v>
      </c>
      <c r="G25" s="55" t="s">
        <v>171</v>
      </c>
      <c r="H25" s="55" t="s">
        <v>73</v>
      </c>
      <c r="I25" s="56" t="s">
        <v>79</v>
      </c>
      <c r="J25" s="57">
        <v>152.99</v>
      </c>
      <c r="K25" s="58">
        <v>0</v>
      </c>
      <c r="L25" s="82">
        <f t="shared" si="0"/>
        <v>152.99</v>
      </c>
      <c r="N25" s="60" t="s">
        <v>75</v>
      </c>
      <c r="O25" s="59">
        <v>0.02</v>
      </c>
      <c r="P25" s="60" t="s">
        <v>230</v>
      </c>
    </row>
    <row r="26" spans="2:16" ht="51" x14ac:dyDescent="0.25">
      <c r="B26" s="96">
        <v>21</v>
      </c>
      <c r="C26" s="53" t="s">
        <v>120</v>
      </c>
      <c r="D26" s="53" t="s">
        <v>141</v>
      </c>
      <c r="E26" s="53" t="s">
        <v>232</v>
      </c>
      <c r="F26" s="54" t="s">
        <v>75</v>
      </c>
      <c r="G26" s="55" t="s">
        <v>74</v>
      </c>
      <c r="H26" s="55" t="s">
        <v>73</v>
      </c>
      <c r="I26" s="56" t="s">
        <v>79</v>
      </c>
      <c r="J26" s="57">
        <v>102.99</v>
      </c>
      <c r="K26" s="58">
        <v>0</v>
      </c>
      <c r="L26" s="82">
        <f t="shared" si="0"/>
        <v>102.99</v>
      </c>
      <c r="N26" s="60" t="s">
        <v>75</v>
      </c>
      <c r="O26" s="59">
        <v>0.02</v>
      </c>
      <c r="P26" s="60" t="s">
        <v>230</v>
      </c>
    </row>
    <row r="27" spans="2:16" ht="51" x14ac:dyDescent="0.25">
      <c r="B27" s="96">
        <v>22</v>
      </c>
      <c r="C27" s="53" t="s">
        <v>121</v>
      </c>
      <c r="D27" s="53" t="s">
        <v>142</v>
      </c>
      <c r="E27" s="53" t="s">
        <v>232</v>
      </c>
      <c r="F27" s="54" t="s">
        <v>75</v>
      </c>
      <c r="G27" s="55" t="s">
        <v>174</v>
      </c>
      <c r="H27" s="55" t="s">
        <v>73</v>
      </c>
      <c r="I27" s="56" t="s">
        <v>79</v>
      </c>
      <c r="J27" s="57">
        <v>112.99</v>
      </c>
      <c r="K27" s="58">
        <v>0</v>
      </c>
      <c r="L27" s="82">
        <f t="shared" si="0"/>
        <v>112.99</v>
      </c>
      <c r="N27" s="60" t="s">
        <v>75</v>
      </c>
      <c r="O27" s="59">
        <v>0.02</v>
      </c>
      <c r="P27" s="60" t="s">
        <v>230</v>
      </c>
    </row>
    <row r="28" spans="2:16" ht="51" x14ac:dyDescent="0.25">
      <c r="B28" s="96">
        <v>23</v>
      </c>
      <c r="C28" s="53" t="s">
        <v>122</v>
      </c>
      <c r="D28" s="53" t="s">
        <v>143</v>
      </c>
      <c r="E28" s="53" t="s">
        <v>232</v>
      </c>
      <c r="F28" s="54" t="s">
        <v>75</v>
      </c>
      <c r="G28" s="55" t="s">
        <v>170</v>
      </c>
      <c r="H28" s="55" t="s">
        <v>73</v>
      </c>
      <c r="I28" s="56" t="s">
        <v>79</v>
      </c>
      <c r="J28" s="57">
        <v>131.99</v>
      </c>
      <c r="K28" s="58">
        <v>0</v>
      </c>
      <c r="L28" s="82">
        <f t="shared" si="0"/>
        <v>131.99</v>
      </c>
      <c r="N28" s="60" t="s">
        <v>75</v>
      </c>
      <c r="O28" s="59">
        <v>0.02</v>
      </c>
      <c r="P28" s="60" t="s">
        <v>230</v>
      </c>
    </row>
    <row r="29" spans="2:16" ht="51" x14ac:dyDescent="0.25">
      <c r="B29" s="96">
        <v>24</v>
      </c>
      <c r="C29" s="53" t="s">
        <v>123</v>
      </c>
      <c r="D29" s="53" t="s">
        <v>144</v>
      </c>
      <c r="E29" s="53" t="s">
        <v>232</v>
      </c>
      <c r="F29" s="54" t="s">
        <v>75</v>
      </c>
      <c r="G29" s="55" t="s">
        <v>175</v>
      </c>
      <c r="H29" s="55" t="s">
        <v>73</v>
      </c>
      <c r="I29" s="56" t="s">
        <v>79</v>
      </c>
      <c r="J29" s="57">
        <v>173.99</v>
      </c>
      <c r="K29" s="58">
        <v>0</v>
      </c>
      <c r="L29" s="82">
        <f t="shared" si="0"/>
        <v>173.99</v>
      </c>
      <c r="N29" s="60" t="s">
        <v>75</v>
      </c>
      <c r="O29" s="59">
        <v>0.02</v>
      </c>
      <c r="P29" s="60" t="s">
        <v>230</v>
      </c>
    </row>
    <row r="30" spans="2:16" ht="51" x14ac:dyDescent="0.25">
      <c r="B30" s="96">
        <v>25</v>
      </c>
      <c r="C30" s="53" t="s">
        <v>124</v>
      </c>
      <c r="D30" s="53" t="s">
        <v>145</v>
      </c>
      <c r="E30" s="53" t="s">
        <v>232</v>
      </c>
      <c r="F30" s="54" t="s">
        <v>75</v>
      </c>
      <c r="G30" s="55" t="s">
        <v>64</v>
      </c>
      <c r="H30" s="55" t="s">
        <v>73</v>
      </c>
      <c r="I30" s="56" t="s">
        <v>79</v>
      </c>
      <c r="J30" s="57">
        <v>149.99</v>
      </c>
      <c r="K30" s="58">
        <v>0</v>
      </c>
      <c r="L30" s="82">
        <f t="shared" si="0"/>
        <v>149.99</v>
      </c>
      <c r="N30" s="60" t="s">
        <v>75</v>
      </c>
      <c r="O30" s="59">
        <v>0.02</v>
      </c>
      <c r="P30" s="60" t="s">
        <v>230</v>
      </c>
    </row>
    <row r="31" spans="2:16" ht="51" x14ac:dyDescent="0.25">
      <c r="B31" s="96">
        <v>26</v>
      </c>
      <c r="C31" s="53" t="s">
        <v>125</v>
      </c>
      <c r="D31" s="53" t="s">
        <v>146</v>
      </c>
      <c r="E31" s="53" t="s">
        <v>232</v>
      </c>
      <c r="F31" s="54" t="s">
        <v>75</v>
      </c>
      <c r="G31" s="55" t="s">
        <v>176</v>
      </c>
      <c r="H31" s="55" t="s">
        <v>73</v>
      </c>
      <c r="I31" s="56" t="s">
        <v>79</v>
      </c>
      <c r="J31" s="57">
        <v>252.99</v>
      </c>
      <c r="K31" s="58">
        <v>0</v>
      </c>
      <c r="L31" s="82">
        <f t="shared" si="0"/>
        <v>252.99</v>
      </c>
      <c r="N31" s="60" t="s">
        <v>75</v>
      </c>
      <c r="O31" s="59">
        <v>0.02</v>
      </c>
      <c r="P31" s="60" t="s">
        <v>230</v>
      </c>
    </row>
    <row r="32" spans="2:16" ht="38.25" x14ac:dyDescent="0.25">
      <c r="B32" s="96">
        <v>27</v>
      </c>
      <c r="C32" s="53" t="s">
        <v>147</v>
      </c>
      <c r="D32" s="53" t="s">
        <v>233</v>
      </c>
      <c r="E32" s="53" t="s">
        <v>233</v>
      </c>
      <c r="F32" s="54" t="s">
        <v>75</v>
      </c>
      <c r="G32" s="55" t="s">
        <v>85</v>
      </c>
      <c r="H32" s="55" t="s">
        <v>162</v>
      </c>
      <c r="I32" s="56" t="s">
        <v>80</v>
      </c>
      <c r="J32" s="57">
        <v>449.98814814814807</v>
      </c>
      <c r="K32" s="58">
        <v>0</v>
      </c>
      <c r="L32" s="82">
        <f t="shared" si="0"/>
        <v>449.98814814814807</v>
      </c>
      <c r="N32" s="60" t="s">
        <v>75</v>
      </c>
      <c r="O32" s="59">
        <v>0.02</v>
      </c>
      <c r="P32" s="60" t="s">
        <v>230</v>
      </c>
    </row>
    <row r="33" spans="2:16" ht="51" x14ac:dyDescent="0.25">
      <c r="B33" s="96">
        <v>28</v>
      </c>
      <c r="C33" s="53" t="s">
        <v>155</v>
      </c>
      <c r="D33" s="53" t="s">
        <v>148</v>
      </c>
      <c r="E33" s="53" t="s">
        <v>234</v>
      </c>
      <c r="F33" s="54" t="s">
        <v>75</v>
      </c>
      <c r="G33" s="55" t="s">
        <v>170</v>
      </c>
      <c r="H33" s="55" t="s">
        <v>73</v>
      </c>
      <c r="I33" s="56" t="s">
        <v>79</v>
      </c>
      <c r="J33" s="57">
        <v>189.99</v>
      </c>
      <c r="K33" s="58">
        <v>0</v>
      </c>
      <c r="L33" s="82">
        <f t="shared" si="0"/>
        <v>189.99</v>
      </c>
      <c r="N33" s="60" t="s">
        <v>75</v>
      </c>
      <c r="O33" s="59">
        <v>0.02</v>
      </c>
      <c r="P33" s="60" t="s">
        <v>230</v>
      </c>
    </row>
    <row r="34" spans="2:16" ht="51" x14ac:dyDescent="0.25">
      <c r="B34" s="96">
        <v>29</v>
      </c>
      <c r="C34" s="53" t="s">
        <v>156</v>
      </c>
      <c r="D34" s="53" t="s">
        <v>149</v>
      </c>
      <c r="E34" s="53" t="s">
        <v>234</v>
      </c>
      <c r="F34" s="54" t="s">
        <v>75</v>
      </c>
      <c r="G34" s="55" t="s">
        <v>175</v>
      </c>
      <c r="H34" s="55" t="s">
        <v>73</v>
      </c>
      <c r="I34" s="56" t="s">
        <v>79</v>
      </c>
      <c r="J34" s="57">
        <v>245.99</v>
      </c>
      <c r="K34" s="58">
        <v>0</v>
      </c>
      <c r="L34" s="82">
        <f t="shared" si="0"/>
        <v>245.99</v>
      </c>
      <c r="N34" s="60" t="s">
        <v>75</v>
      </c>
      <c r="O34" s="59">
        <v>0.02</v>
      </c>
      <c r="P34" s="60" t="s">
        <v>230</v>
      </c>
    </row>
    <row r="35" spans="2:16" ht="51" x14ac:dyDescent="0.25">
      <c r="B35" s="96">
        <v>30</v>
      </c>
      <c r="C35" s="53" t="s">
        <v>157</v>
      </c>
      <c r="D35" s="53" t="s">
        <v>150</v>
      </c>
      <c r="E35" s="53" t="s">
        <v>234</v>
      </c>
      <c r="F35" s="54" t="s">
        <v>75</v>
      </c>
      <c r="G35" s="55" t="s">
        <v>64</v>
      </c>
      <c r="H35" s="55" t="s">
        <v>73</v>
      </c>
      <c r="I35" s="56" t="s">
        <v>79</v>
      </c>
      <c r="J35" s="57">
        <v>138.99</v>
      </c>
      <c r="K35" s="58">
        <v>0</v>
      </c>
      <c r="L35" s="82">
        <f t="shared" si="0"/>
        <v>138.99</v>
      </c>
      <c r="N35" s="60" t="s">
        <v>75</v>
      </c>
      <c r="O35" s="59">
        <v>0.02</v>
      </c>
      <c r="P35" s="60" t="s">
        <v>230</v>
      </c>
    </row>
    <row r="36" spans="2:16" ht="51" x14ac:dyDescent="0.25">
      <c r="B36" s="96">
        <v>31</v>
      </c>
      <c r="C36" s="53" t="s">
        <v>158</v>
      </c>
      <c r="D36" s="53" t="s">
        <v>151</v>
      </c>
      <c r="E36" s="53" t="s">
        <v>234</v>
      </c>
      <c r="F36" s="54" t="s">
        <v>75</v>
      </c>
      <c r="G36" s="55" t="s">
        <v>74</v>
      </c>
      <c r="H36" s="55" t="s">
        <v>73</v>
      </c>
      <c r="I36" s="56" t="s">
        <v>79</v>
      </c>
      <c r="J36" s="57">
        <v>168.99</v>
      </c>
      <c r="K36" s="58">
        <v>0</v>
      </c>
      <c r="L36" s="82">
        <f t="shared" si="0"/>
        <v>168.99</v>
      </c>
      <c r="N36" s="60" t="s">
        <v>75</v>
      </c>
      <c r="O36" s="59">
        <v>0.02</v>
      </c>
      <c r="P36" s="60" t="s">
        <v>230</v>
      </c>
    </row>
    <row r="37" spans="2:16" ht="51" x14ac:dyDescent="0.25">
      <c r="B37" s="96">
        <v>32</v>
      </c>
      <c r="C37" s="53" t="s">
        <v>159</v>
      </c>
      <c r="D37" s="53" t="s">
        <v>152</v>
      </c>
      <c r="E37" s="53" t="s">
        <v>234</v>
      </c>
      <c r="F37" s="54" t="s">
        <v>75</v>
      </c>
      <c r="G37" s="55" t="s">
        <v>174</v>
      </c>
      <c r="H37" s="55" t="s">
        <v>73</v>
      </c>
      <c r="I37" s="56" t="s">
        <v>79</v>
      </c>
      <c r="J37" s="57">
        <v>223.99</v>
      </c>
      <c r="K37" s="58">
        <v>0</v>
      </c>
      <c r="L37" s="82">
        <f t="shared" si="0"/>
        <v>223.99</v>
      </c>
      <c r="N37" s="60" t="s">
        <v>75</v>
      </c>
      <c r="O37" s="59">
        <v>0.02</v>
      </c>
      <c r="P37" s="60" t="s">
        <v>230</v>
      </c>
    </row>
    <row r="38" spans="2:16" ht="51" x14ac:dyDescent="0.25">
      <c r="B38" s="96">
        <v>33</v>
      </c>
      <c r="C38" s="53" t="s">
        <v>160</v>
      </c>
      <c r="D38" s="53" t="s">
        <v>153</v>
      </c>
      <c r="E38" s="53" t="s">
        <v>234</v>
      </c>
      <c r="F38" s="54" t="s">
        <v>75</v>
      </c>
      <c r="G38" s="55" t="s">
        <v>72</v>
      </c>
      <c r="H38" s="55" t="s">
        <v>73</v>
      </c>
      <c r="I38" s="56" t="s">
        <v>79</v>
      </c>
      <c r="J38" s="57">
        <v>131.99</v>
      </c>
      <c r="K38" s="58">
        <v>0</v>
      </c>
      <c r="L38" s="82">
        <f t="shared" si="0"/>
        <v>131.99</v>
      </c>
      <c r="N38" s="60" t="s">
        <v>75</v>
      </c>
      <c r="O38" s="59">
        <v>0.02</v>
      </c>
      <c r="P38" s="60" t="s">
        <v>230</v>
      </c>
    </row>
    <row r="39" spans="2:16" ht="51" x14ac:dyDescent="0.25">
      <c r="B39" s="96">
        <v>34</v>
      </c>
      <c r="C39" s="53" t="s">
        <v>161</v>
      </c>
      <c r="D39" s="53" t="s">
        <v>154</v>
      </c>
      <c r="E39" s="53" t="s">
        <v>234</v>
      </c>
      <c r="F39" s="54" t="s">
        <v>75</v>
      </c>
      <c r="G39" s="55" t="s">
        <v>168</v>
      </c>
      <c r="H39" s="55" t="s">
        <v>73</v>
      </c>
      <c r="I39" s="56" t="s">
        <v>79</v>
      </c>
      <c r="J39" s="57">
        <v>219.99</v>
      </c>
      <c r="K39" s="58">
        <v>0</v>
      </c>
      <c r="L39" s="82">
        <f t="shared" si="0"/>
        <v>219.99</v>
      </c>
      <c r="N39" s="60" t="s">
        <v>75</v>
      </c>
      <c r="O39" s="59">
        <v>0.02</v>
      </c>
      <c r="P39" s="60" t="s">
        <v>230</v>
      </c>
    </row>
    <row r="40" spans="2:16" ht="25.5" x14ac:dyDescent="0.25">
      <c r="B40" s="96">
        <v>35</v>
      </c>
      <c r="C40" s="97" t="s">
        <v>279</v>
      </c>
      <c r="D40" s="99" t="s">
        <v>277</v>
      </c>
      <c r="E40" s="100" t="s">
        <v>280</v>
      </c>
      <c r="F40" s="103" t="s">
        <v>282</v>
      </c>
      <c r="G40" s="109">
        <v>1</v>
      </c>
      <c r="H40" s="101" t="s">
        <v>162</v>
      </c>
      <c r="I40" s="56" t="s">
        <v>80</v>
      </c>
      <c r="J40" s="106">
        <v>1229.26</v>
      </c>
      <c r="K40" s="58">
        <v>0</v>
      </c>
      <c r="L40" s="129">
        <v>1229.26</v>
      </c>
      <c r="N40" s="60" t="s">
        <v>75</v>
      </c>
      <c r="O40" s="59" t="s">
        <v>75</v>
      </c>
      <c r="P40" s="60" t="s">
        <v>75</v>
      </c>
    </row>
    <row r="41" spans="2:16" ht="204.75" customHeight="1" x14ac:dyDescent="0.25">
      <c r="B41" s="96">
        <v>36</v>
      </c>
      <c r="C41" s="97" t="s">
        <v>237</v>
      </c>
      <c r="D41" s="99" t="s">
        <v>238</v>
      </c>
      <c r="E41" s="100" t="s">
        <v>273</v>
      </c>
      <c r="F41" s="108" t="s">
        <v>282</v>
      </c>
      <c r="G41" s="101">
        <v>1</v>
      </c>
      <c r="H41" s="101" t="s">
        <v>162</v>
      </c>
      <c r="I41" s="101" t="s">
        <v>79</v>
      </c>
      <c r="J41" s="114">
        <f>67.46+20.61</f>
        <v>88.07</v>
      </c>
      <c r="K41" s="58">
        <v>0</v>
      </c>
      <c r="L41" s="130">
        <f t="shared" ref="L41:L46" si="1">J41</f>
        <v>88.07</v>
      </c>
      <c r="N41" s="60" t="s">
        <v>75</v>
      </c>
      <c r="O41" s="59" t="s">
        <v>75</v>
      </c>
      <c r="P41" s="60" t="s">
        <v>75</v>
      </c>
    </row>
    <row r="42" spans="2:16" ht="197.25" customHeight="1" x14ac:dyDescent="0.25">
      <c r="B42" s="96">
        <v>37</v>
      </c>
      <c r="C42" s="97" t="s">
        <v>239</v>
      </c>
      <c r="D42" s="99" t="s">
        <v>240</v>
      </c>
      <c r="E42" s="100" t="s">
        <v>274</v>
      </c>
      <c r="F42" s="108" t="s">
        <v>282</v>
      </c>
      <c r="G42" s="101">
        <v>1</v>
      </c>
      <c r="H42" s="101" t="s">
        <v>162</v>
      </c>
      <c r="I42" s="110" t="s">
        <v>79</v>
      </c>
      <c r="J42" s="114">
        <f>96.36+20.61</f>
        <v>116.97</v>
      </c>
      <c r="K42" s="58">
        <v>0</v>
      </c>
      <c r="L42" s="130">
        <f t="shared" si="1"/>
        <v>116.97</v>
      </c>
      <c r="N42" s="60" t="s">
        <v>75</v>
      </c>
      <c r="O42" s="59" t="s">
        <v>75</v>
      </c>
      <c r="P42" s="60" t="s">
        <v>75</v>
      </c>
    </row>
    <row r="43" spans="2:16" ht="210.75" customHeight="1" x14ac:dyDescent="0.25">
      <c r="B43" s="96">
        <v>38</v>
      </c>
      <c r="C43" s="97" t="s">
        <v>241</v>
      </c>
      <c r="D43" s="99" t="s">
        <v>242</v>
      </c>
      <c r="E43" s="100" t="s">
        <v>272</v>
      </c>
      <c r="F43" s="108" t="s">
        <v>282</v>
      </c>
      <c r="G43" s="101">
        <v>1</v>
      </c>
      <c r="H43" s="101" t="s">
        <v>162</v>
      </c>
      <c r="I43" s="110" t="s">
        <v>79</v>
      </c>
      <c r="J43" s="114">
        <f>144.55+20.61</f>
        <v>165.16000000000003</v>
      </c>
      <c r="K43" s="58">
        <v>0</v>
      </c>
      <c r="L43" s="130">
        <f t="shared" si="1"/>
        <v>165.16000000000003</v>
      </c>
      <c r="N43" s="60" t="s">
        <v>75</v>
      </c>
      <c r="O43" s="59" t="s">
        <v>75</v>
      </c>
      <c r="P43" s="60" t="s">
        <v>75</v>
      </c>
    </row>
    <row r="44" spans="2:16" ht="209.25" customHeight="1" x14ac:dyDescent="0.25">
      <c r="B44" s="96">
        <v>39</v>
      </c>
      <c r="C44" s="97" t="s">
        <v>243</v>
      </c>
      <c r="D44" s="99" t="s">
        <v>244</v>
      </c>
      <c r="E44" s="100" t="s">
        <v>275</v>
      </c>
      <c r="F44" s="108" t="s">
        <v>282</v>
      </c>
      <c r="G44" s="101">
        <v>1</v>
      </c>
      <c r="H44" s="101" t="s">
        <v>162</v>
      </c>
      <c r="I44" s="101" t="s">
        <v>79</v>
      </c>
      <c r="J44" s="106">
        <f>192.73+20.61</f>
        <v>213.33999999999997</v>
      </c>
      <c r="K44" s="58">
        <v>0</v>
      </c>
      <c r="L44" s="131">
        <f t="shared" si="1"/>
        <v>213.33999999999997</v>
      </c>
      <c r="N44" s="60" t="s">
        <v>75</v>
      </c>
      <c r="O44" s="59" t="s">
        <v>75</v>
      </c>
      <c r="P44" s="60" t="s">
        <v>75</v>
      </c>
    </row>
    <row r="45" spans="2:16" ht="210.75" customHeight="1" x14ac:dyDescent="0.25">
      <c r="B45" s="96">
        <v>40</v>
      </c>
      <c r="C45" s="97" t="s">
        <v>245</v>
      </c>
      <c r="D45" s="99" t="s">
        <v>246</v>
      </c>
      <c r="E45" s="100" t="s">
        <v>271</v>
      </c>
      <c r="F45" s="108" t="s">
        <v>282</v>
      </c>
      <c r="G45" s="101">
        <v>1</v>
      </c>
      <c r="H45" s="101" t="s">
        <v>162</v>
      </c>
      <c r="I45" s="110" t="s">
        <v>79</v>
      </c>
      <c r="J45" s="114">
        <f>260.2+20.61</f>
        <v>280.81</v>
      </c>
      <c r="K45" s="58">
        <v>0</v>
      </c>
      <c r="L45" s="130">
        <f t="shared" si="1"/>
        <v>280.81</v>
      </c>
      <c r="N45" s="60" t="s">
        <v>75</v>
      </c>
      <c r="O45" s="59" t="s">
        <v>75</v>
      </c>
      <c r="P45" s="60" t="s">
        <v>75</v>
      </c>
    </row>
    <row r="46" spans="2:16" ht="59.25" customHeight="1" x14ac:dyDescent="0.25">
      <c r="B46" s="96">
        <v>41</v>
      </c>
      <c r="C46" s="98" t="s">
        <v>247</v>
      </c>
      <c r="D46" s="102" t="s">
        <v>248</v>
      </c>
      <c r="E46" s="103" t="s">
        <v>270</v>
      </c>
      <c r="F46" s="108" t="s">
        <v>282</v>
      </c>
      <c r="G46" s="104">
        <v>1</v>
      </c>
      <c r="H46" s="104" t="s">
        <v>162</v>
      </c>
      <c r="I46" s="111" t="s">
        <v>79</v>
      </c>
      <c r="J46" s="114">
        <f>452.94+20.61</f>
        <v>473.55</v>
      </c>
      <c r="K46" s="58">
        <v>0</v>
      </c>
      <c r="L46" s="130">
        <f t="shared" si="1"/>
        <v>473.55</v>
      </c>
      <c r="N46" s="60" t="s">
        <v>75</v>
      </c>
      <c r="O46" s="59" t="s">
        <v>75</v>
      </c>
      <c r="P46" s="60" t="s">
        <v>75</v>
      </c>
    </row>
    <row r="47" spans="2:16" ht="62.25" customHeight="1" x14ac:dyDescent="0.25">
      <c r="B47" s="96">
        <v>42</v>
      </c>
      <c r="C47" s="98" t="s">
        <v>249</v>
      </c>
      <c r="D47" s="105" t="s">
        <v>250</v>
      </c>
      <c r="E47" s="105" t="s">
        <v>251</v>
      </c>
      <c r="F47" s="103" t="s">
        <v>282</v>
      </c>
      <c r="G47" s="104">
        <v>1</v>
      </c>
      <c r="H47" s="104" t="s">
        <v>162</v>
      </c>
      <c r="I47" s="104" t="s">
        <v>79</v>
      </c>
      <c r="J47" s="112">
        <v>8.67</v>
      </c>
      <c r="K47" s="113">
        <v>0</v>
      </c>
      <c r="L47" s="132">
        <v>8.67</v>
      </c>
      <c r="N47" s="60" t="s">
        <v>75</v>
      </c>
      <c r="O47" s="59" t="s">
        <v>75</v>
      </c>
      <c r="P47" s="60" t="s">
        <v>75</v>
      </c>
    </row>
    <row r="48" spans="2:16" ht="55.5" customHeight="1" x14ac:dyDescent="0.25">
      <c r="B48" s="96">
        <v>43</v>
      </c>
      <c r="C48" s="98" t="s">
        <v>252</v>
      </c>
      <c r="D48" s="105" t="s">
        <v>253</v>
      </c>
      <c r="E48" s="105" t="s">
        <v>254</v>
      </c>
      <c r="F48" s="103" t="s">
        <v>282</v>
      </c>
      <c r="G48" s="104">
        <v>1</v>
      </c>
      <c r="H48" s="104" t="s">
        <v>162</v>
      </c>
      <c r="I48" s="104" t="s">
        <v>79</v>
      </c>
      <c r="J48" s="106">
        <v>14.46</v>
      </c>
      <c r="K48" s="107">
        <v>0</v>
      </c>
      <c r="L48" s="129">
        <v>14.46</v>
      </c>
      <c r="N48" s="60" t="s">
        <v>75</v>
      </c>
      <c r="O48" s="59" t="s">
        <v>75</v>
      </c>
      <c r="P48" s="60" t="s">
        <v>75</v>
      </c>
    </row>
    <row r="49" spans="2:16" ht="45" customHeight="1" x14ac:dyDescent="0.25">
      <c r="B49" s="96">
        <v>44</v>
      </c>
      <c r="C49" s="98" t="s">
        <v>255</v>
      </c>
      <c r="D49" s="105" t="s">
        <v>256</v>
      </c>
      <c r="E49" s="105" t="s">
        <v>257</v>
      </c>
      <c r="F49" s="103" t="s">
        <v>282</v>
      </c>
      <c r="G49" s="104">
        <v>1</v>
      </c>
      <c r="H49" s="104" t="s">
        <v>162</v>
      </c>
      <c r="I49" s="104" t="s">
        <v>79</v>
      </c>
      <c r="J49" s="106">
        <v>28.91</v>
      </c>
      <c r="K49" s="107">
        <v>0</v>
      </c>
      <c r="L49" s="129">
        <v>28.91</v>
      </c>
      <c r="N49" s="60" t="s">
        <v>75</v>
      </c>
      <c r="O49" s="59" t="s">
        <v>75</v>
      </c>
      <c r="P49" s="60" t="s">
        <v>75</v>
      </c>
    </row>
    <row r="50" spans="2:16" ht="47.25" customHeight="1" x14ac:dyDescent="0.25">
      <c r="B50" s="96">
        <v>45</v>
      </c>
      <c r="C50" s="97" t="s">
        <v>276</v>
      </c>
      <c r="D50" s="105" t="s">
        <v>277</v>
      </c>
      <c r="E50" s="105" t="s">
        <v>278</v>
      </c>
      <c r="F50" s="108" t="s">
        <v>282</v>
      </c>
      <c r="G50" s="104">
        <v>1</v>
      </c>
      <c r="H50" s="104" t="s">
        <v>162</v>
      </c>
      <c r="I50" s="93" t="s">
        <v>80</v>
      </c>
      <c r="J50" s="106">
        <f>18823.64+4331.22</f>
        <v>23154.86</v>
      </c>
      <c r="K50" s="107">
        <v>0</v>
      </c>
      <c r="L50" s="129">
        <f>J50</f>
        <v>23154.86</v>
      </c>
      <c r="N50" s="60" t="s">
        <v>75</v>
      </c>
      <c r="O50" s="59" t="s">
        <v>75</v>
      </c>
      <c r="P50" s="60" t="s">
        <v>75</v>
      </c>
    </row>
    <row r="51" spans="2:16" ht="69" customHeight="1" x14ac:dyDescent="0.25">
      <c r="B51" s="96">
        <v>46</v>
      </c>
      <c r="C51" s="98" t="s">
        <v>258</v>
      </c>
      <c r="D51" s="105" t="s">
        <v>259</v>
      </c>
      <c r="E51" s="105" t="s">
        <v>269</v>
      </c>
      <c r="F51" s="103" t="s">
        <v>282</v>
      </c>
      <c r="G51" s="104">
        <v>1</v>
      </c>
      <c r="H51" s="104" t="s">
        <v>162</v>
      </c>
      <c r="I51" s="93" t="s">
        <v>79</v>
      </c>
      <c r="J51" s="106">
        <v>30.76</v>
      </c>
      <c r="K51" s="107">
        <v>0</v>
      </c>
      <c r="L51" s="132">
        <v>30.76</v>
      </c>
      <c r="N51" s="60" t="s">
        <v>75</v>
      </c>
      <c r="O51" s="59" t="s">
        <v>75</v>
      </c>
      <c r="P51" s="60" t="s">
        <v>75</v>
      </c>
    </row>
    <row r="52" spans="2:16" ht="32.450000000000003" customHeight="1" x14ac:dyDescent="0.25">
      <c r="B52" s="96">
        <v>47</v>
      </c>
      <c r="C52" s="98" t="s">
        <v>260</v>
      </c>
      <c r="D52" s="105" t="s">
        <v>261</v>
      </c>
      <c r="E52" s="105" t="s">
        <v>268</v>
      </c>
      <c r="F52" s="103" t="s">
        <v>282</v>
      </c>
      <c r="G52" s="104">
        <v>5</v>
      </c>
      <c r="H52" s="104" t="s">
        <v>162</v>
      </c>
      <c r="I52" s="93" t="s">
        <v>79</v>
      </c>
      <c r="J52" s="106">
        <v>51.26</v>
      </c>
      <c r="K52" s="107">
        <v>0</v>
      </c>
      <c r="L52" s="129">
        <v>51.26</v>
      </c>
      <c r="N52" s="60" t="s">
        <v>75</v>
      </c>
      <c r="O52" s="59" t="s">
        <v>75</v>
      </c>
      <c r="P52" s="60" t="s">
        <v>75</v>
      </c>
    </row>
    <row r="53" spans="2:16" ht="84.75" customHeight="1" x14ac:dyDescent="0.25">
      <c r="B53" s="96">
        <v>48</v>
      </c>
      <c r="C53" s="98" t="s">
        <v>281</v>
      </c>
      <c r="D53" s="105" t="s">
        <v>262</v>
      </c>
      <c r="E53" s="105" t="s">
        <v>263</v>
      </c>
      <c r="F53" s="108" t="s">
        <v>282</v>
      </c>
      <c r="G53" s="104">
        <v>1</v>
      </c>
      <c r="H53" s="104" t="s">
        <v>162</v>
      </c>
      <c r="I53" s="93" t="s">
        <v>267</v>
      </c>
      <c r="J53" s="106">
        <v>415.22</v>
      </c>
      <c r="K53" s="107">
        <v>0</v>
      </c>
      <c r="L53" s="132">
        <v>415.22</v>
      </c>
      <c r="N53" s="60" t="s">
        <v>75</v>
      </c>
      <c r="O53" s="59" t="s">
        <v>75</v>
      </c>
      <c r="P53" s="60" t="s">
        <v>75</v>
      </c>
    </row>
    <row r="54" spans="2:16" ht="83.25" customHeight="1" x14ac:dyDescent="0.25">
      <c r="B54" s="96">
        <v>49</v>
      </c>
      <c r="C54" s="98" t="s">
        <v>283</v>
      </c>
      <c r="D54" s="105" t="s">
        <v>262</v>
      </c>
      <c r="E54" s="105" t="s">
        <v>264</v>
      </c>
      <c r="F54" s="108" t="s">
        <v>282</v>
      </c>
      <c r="G54" s="104">
        <v>1</v>
      </c>
      <c r="H54" s="104" t="s">
        <v>162</v>
      </c>
      <c r="I54" s="93" t="s">
        <v>267</v>
      </c>
      <c r="J54" s="106">
        <v>737.74</v>
      </c>
      <c r="K54" s="107">
        <v>0</v>
      </c>
      <c r="L54" s="129">
        <v>737.74</v>
      </c>
      <c r="N54" s="60" t="s">
        <v>75</v>
      </c>
      <c r="O54" s="59" t="s">
        <v>75</v>
      </c>
      <c r="P54" s="60" t="s">
        <v>75</v>
      </c>
    </row>
    <row r="55" spans="2:16" ht="32.450000000000003" customHeight="1" x14ac:dyDescent="0.25">
      <c r="B55" s="96">
        <v>50</v>
      </c>
      <c r="C55" s="98" t="s">
        <v>284</v>
      </c>
      <c r="D55" s="105" t="s">
        <v>262</v>
      </c>
      <c r="E55" s="105" t="s">
        <v>265</v>
      </c>
      <c r="F55" s="108" t="s">
        <v>282</v>
      </c>
      <c r="G55" s="104">
        <v>1</v>
      </c>
      <c r="H55" s="104" t="s">
        <v>162</v>
      </c>
      <c r="I55" s="93" t="s">
        <v>267</v>
      </c>
      <c r="J55" s="106">
        <v>1153.3900000000001</v>
      </c>
      <c r="K55" s="107">
        <v>0</v>
      </c>
      <c r="L55" s="129">
        <v>1153.3900000000001</v>
      </c>
      <c r="N55" s="60" t="s">
        <v>75</v>
      </c>
      <c r="O55" s="59" t="s">
        <v>75</v>
      </c>
      <c r="P55" s="60" t="s">
        <v>75</v>
      </c>
    </row>
    <row r="56" spans="2:16" ht="32.450000000000003" customHeight="1" x14ac:dyDescent="0.25">
      <c r="B56" s="96">
        <v>51</v>
      </c>
      <c r="C56" s="97" t="s">
        <v>285</v>
      </c>
      <c r="D56" s="105" t="s">
        <v>262</v>
      </c>
      <c r="E56" s="105" t="s">
        <v>266</v>
      </c>
      <c r="F56" s="108" t="s">
        <v>282</v>
      </c>
      <c r="G56" s="101">
        <v>1</v>
      </c>
      <c r="H56" s="101" t="s">
        <v>162</v>
      </c>
      <c r="I56" s="93" t="s">
        <v>267</v>
      </c>
      <c r="J56" s="106">
        <v>1384.07</v>
      </c>
      <c r="K56" s="127">
        <v>0</v>
      </c>
      <c r="L56" s="133">
        <v>1384.07</v>
      </c>
      <c r="N56" s="60" t="s">
        <v>75</v>
      </c>
      <c r="O56" s="59" t="s">
        <v>75</v>
      </c>
      <c r="P56" s="60" t="s">
        <v>75</v>
      </c>
    </row>
    <row r="57" spans="2:16" ht="32.450000000000003" customHeight="1" x14ac:dyDescent="0.25">
      <c r="B57" s="96">
        <v>52</v>
      </c>
      <c r="C57" s="115" t="s">
        <v>286</v>
      </c>
      <c r="D57" s="116" t="s">
        <v>287</v>
      </c>
      <c r="E57" s="116" t="s">
        <v>287</v>
      </c>
      <c r="F57" s="117" t="s">
        <v>75</v>
      </c>
      <c r="G57" s="118" t="s">
        <v>288</v>
      </c>
      <c r="H57" s="118" t="s">
        <v>162</v>
      </c>
      <c r="I57" s="119" t="s">
        <v>80</v>
      </c>
      <c r="J57" s="120">
        <v>809.98925925925926</v>
      </c>
      <c r="K57" s="128">
        <v>0</v>
      </c>
      <c r="L57" s="134">
        <f>J57</f>
        <v>809.98925925925926</v>
      </c>
      <c r="N57" s="60" t="s">
        <v>75</v>
      </c>
      <c r="O57" s="59" t="s">
        <v>75</v>
      </c>
      <c r="P57" s="60" t="s">
        <v>75</v>
      </c>
    </row>
    <row r="58" spans="2:16" ht="32.450000000000003" customHeight="1" x14ac:dyDescent="0.25">
      <c r="B58" s="96">
        <v>53</v>
      </c>
      <c r="C58" s="115" t="s">
        <v>289</v>
      </c>
      <c r="D58" s="116" t="s">
        <v>290</v>
      </c>
      <c r="E58" s="116" t="s">
        <v>337</v>
      </c>
      <c r="F58" s="117" t="s">
        <v>75</v>
      </c>
      <c r="G58" s="118" t="s">
        <v>288</v>
      </c>
      <c r="H58" s="118" t="s">
        <v>73</v>
      </c>
      <c r="I58" s="119" t="s">
        <v>79</v>
      </c>
      <c r="J58" s="120">
        <v>116.99</v>
      </c>
      <c r="K58" s="128">
        <v>0</v>
      </c>
      <c r="L58" s="135">
        <f t="shared" ref="L58:L72" si="2">J58</f>
        <v>116.99</v>
      </c>
      <c r="N58" s="60" t="s">
        <v>75</v>
      </c>
      <c r="O58" s="59" t="s">
        <v>75</v>
      </c>
      <c r="P58" s="60" t="s">
        <v>75</v>
      </c>
    </row>
    <row r="59" spans="2:16" ht="32.450000000000003" customHeight="1" x14ac:dyDescent="0.25">
      <c r="B59" s="96">
        <v>54</v>
      </c>
      <c r="C59" s="115" t="s">
        <v>291</v>
      </c>
      <c r="D59" s="116" t="s">
        <v>292</v>
      </c>
      <c r="E59" s="116" t="s">
        <v>337</v>
      </c>
      <c r="F59" s="117" t="s">
        <v>75</v>
      </c>
      <c r="G59" s="118" t="s">
        <v>288</v>
      </c>
      <c r="H59" s="118" t="s">
        <v>73</v>
      </c>
      <c r="I59" s="119" t="s">
        <v>79</v>
      </c>
      <c r="J59" s="120">
        <v>159.99</v>
      </c>
      <c r="K59" s="128">
        <v>0</v>
      </c>
      <c r="L59" s="135">
        <f t="shared" si="2"/>
        <v>159.99</v>
      </c>
      <c r="N59" s="60" t="s">
        <v>75</v>
      </c>
      <c r="O59" s="59" t="s">
        <v>75</v>
      </c>
      <c r="P59" s="60" t="s">
        <v>75</v>
      </c>
    </row>
    <row r="60" spans="2:16" ht="32.450000000000003" customHeight="1" x14ac:dyDescent="0.25">
      <c r="B60" s="96">
        <v>55</v>
      </c>
      <c r="C60" s="115" t="s">
        <v>293</v>
      </c>
      <c r="D60" s="116" t="s">
        <v>294</v>
      </c>
      <c r="E60" s="116" t="s">
        <v>337</v>
      </c>
      <c r="F60" s="117" t="s">
        <v>75</v>
      </c>
      <c r="G60" s="118" t="s">
        <v>288</v>
      </c>
      <c r="H60" s="118" t="s">
        <v>73</v>
      </c>
      <c r="I60" s="119" t="s">
        <v>79</v>
      </c>
      <c r="J60" s="120">
        <v>202.99</v>
      </c>
      <c r="K60" s="128">
        <v>0</v>
      </c>
      <c r="L60" s="135">
        <f t="shared" si="2"/>
        <v>202.99</v>
      </c>
      <c r="N60" s="60" t="s">
        <v>75</v>
      </c>
      <c r="O60" s="59" t="s">
        <v>75</v>
      </c>
      <c r="P60" s="60" t="s">
        <v>75</v>
      </c>
    </row>
    <row r="61" spans="2:16" ht="32.450000000000003" customHeight="1" x14ac:dyDescent="0.25">
      <c r="B61" s="96">
        <v>56</v>
      </c>
      <c r="C61" s="115" t="s">
        <v>295</v>
      </c>
      <c r="D61" s="116" t="s">
        <v>296</v>
      </c>
      <c r="E61" s="116" t="s">
        <v>337</v>
      </c>
      <c r="F61" s="117" t="s">
        <v>75</v>
      </c>
      <c r="G61" s="118" t="s">
        <v>288</v>
      </c>
      <c r="H61" s="118" t="s">
        <v>73</v>
      </c>
      <c r="I61" s="119" t="s">
        <v>79</v>
      </c>
      <c r="J61" s="120">
        <v>245.99</v>
      </c>
      <c r="K61" s="128">
        <v>0</v>
      </c>
      <c r="L61" s="135">
        <f t="shared" si="2"/>
        <v>245.99</v>
      </c>
      <c r="N61" s="60" t="s">
        <v>75</v>
      </c>
      <c r="O61" s="59" t="s">
        <v>75</v>
      </c>
      <c r="P61" s="60" t="s">
        <v>75</v>
      </c>
    </row>
    <row r="62" spans="2:16" ht="32.450000000000003" customHeight="1" x14ac:dyDescent="0.25">
      <c r="B62" s="96">
        <v>57</v>
      </c>
      <c r="C62" s="115" t="s">
        <v>297</v>
      </c>
      <c r="D62" s="116" t="s">
        <v>298</v>
      </c>
      <c r="E62" s="116" t="s">
        <v>337</v>
      </c>
      <c r="F62" s="117" t="s">
        <v>75</v>
      </c>
      <c r="G62" s="118" t="s">
        <v>288</v>
      </c>
      <c r="H62" s="118" t="s">
        <v>73</v>
      </c>
      <c r="I62" s="119" t="s">
        <v>79</v>
      </c>
      <c r="J62" s="120">
        <v>288.99</v>
      </c>
      <c r="K62" s="128">
        <v>0</v>
      </c>
      <c r="L62" s="135">
        <f t="shared" si="2"/>
        <v>288.99</v>
      </c>
      <c r="N62" s="60" t="s">
        <v>75</v>
      </c>
      <c r="O62" s="59" t="s">
        <v>75</v>
      </c>
      <c r="P62" s="60" t="s">
        <v>75</v>
      </c>
    </row>
    <row r="63" spans="2:16" ht="32.450000000000003" customHeight="1" x14ac:dyDescent="0.25">
      <c r="B63" s="96">
        <v>58</v>
      </c>
      <c r="C63" s="115" t="s">
        <v>299</v>
      </c>
      <c r="D63" s="116" t="s">
        <v>300</v>
      </c>
      <c r="E63" s="116" t="s">
        <v>337</v>
      </c>
      <c r="F63" s="117" t="s">
        <v>75</v>
      </c>
      <c r="G63" s="118" t="s">
        <v>288</v>
      </c>
      <c r="H63" s="118" t="s">
        <v>73</v>
      </c>
      <c r="I63" s="119" t="s">
        <v>79</v>
      </c>
      <c r="J63" s="120">
        <v>331.99</v>
      </c>
      <c r="K63" s="128">
        <v>0</v>
      </c>
      <c r="L63" s="135">
        <f t="shared" si="2"/>
        <v>331.99</v>
      </c>
      <c r="N63" s="60" t="s">
        <v>75</v>
      </c>
      <c r="O63" s="59" t="s">
        <v>75</v>
      </c>
      <c r="P63" s="60" t="s">
        <v>75</v>
      </c>
    </row>
    <row r="64" spans="2:16" ht="32.450000000000003" customHeight="1" x14ac:dyDescent="0.25">
      <c r="B64" s="96">
        <v>59</v>
      </c>
      <c r="C64" s="115" t="s">
        <v>301</v>
      </c>
      <c r="D64" s="116" t="s">
        <v>302</v>
      </c>
      <c r="E64" s="116" t="s">
        <v>337</v>
      </c>
      <c r="F64" s="117" t="s">
        <v>75</v>
      </c>
      <c r="G64" s="118" t="s">
        <v>288</v>
      </c>
      <c r="H64" s="118" t="s">
        <v>73</v>
      </c>
      <c r="I64" s="119" t="s">
        <v>79</v>
      </c>
      <c r="J64" s="120">
        <v>374.99</v>
      </c>
      <c r="K64" s="128">
        <v>0</v>
      </c>
      <c r="L64" s="135">
        <f t="shared" si="2"/>
        <v>374.99</v>
      </c>
      <c r="N64" s="60" t="s">
        <v>75</v>
      </c>
      <c r="O64" s="59" t="s">
        <v>75</v>
      </c>
      <c r="P64" s="60" t="s">
        <v>75</v>
      </c>
    </row>
    <row r="65" spans="2:16" ht="32.450000000000003" customHeight="1" x14ac:dyDescent="0.25">
      <c r="B65" s="96">
        <v>60</v>
      </c>
      <c r="C65" s="115" t="s">
        <v>303</v>
      </c>
      <c r="D65" s="116" t="s">
        <v>304</v>
      </c>
      <c r="E65" s="116" t="s">
        <v>337</v>
      </c>
      <c r="F65" s="117" t="s">
        <v>75</v>
      </c>
      <c r="G65" s="118" t="s">
        <v>288</v>
      </c>
      <c r="H65" s="118" t="s">
        <v>73</v>
      </c>
      <c r="I65" s="119" t="s">
        <v>79</v>
      </c>
      <c r="J65" s="120">
        <v>418.99</v>
      </c>
      <c r="K65" s="128">
        <v>0</v>
      </c>
      <c r="L65" s="135">
        <f t="shared" si="2"/>
        <v>418.99</v>
      </c>
      <c r="N65" s="60" t="s">
        <v>75</v>
      </c>
      <c r="O65" s="59" t="s">
        <v>75</v>
      </c>
      <c r="P65" s="60" t="s">
        <v>75</v>
      </c>
    </row>
    <row r="66" spans="2:16" ht="32.450000000000003" customHeight="1" x14ac:dyDescent="0.25">
      <c r="B66" s="96">
        <v>61</v>
      </c>
      <c r="C66" s="115" t="s">
        <v>305</v>
      </c>
      <c r="D66" s="116" t="s">
        <v>306</v>
      </c>
      <c r="E66" s="116" t="s">
        <v>337</v>
      </c>
      <c r="F66" s="117" t="s">
        <v>75</v>
      </c>
      <c r="G66" s="118" t="s">
        <v>288</v>
      </c>
      <c r="H66" s="118" t="s">
        <v>73</v>
      </c>
      <c r="I66" s="119" t="s">
        <v>79</v>
      </c>
      <c r="J66" s="120">
        <v>461.99</v>
      </c>
      <c r="K66" s="128">
        <v>0</v>
      </c>
      <c r="L66" s="135">
        <f t="shared" si="2"/>
        <v>461.99</v>
      </c>
      <c r="N66" s="60" t="s">
        <v>75</v>
      </c>
      <c r="O66" s="59" t="s">
        <v>75</v>
      </c>
      <c r="P66" s="60" t="s">
        <v>75</v>
      </c>
    </row>
    <row r="67" spans="2:16" ht="32.450000000000003" customHeight="1" x14ac:dyDescent="0.25">
      <c r="B67" s="96">
        <v>62</v>
      </c>
      <c r="C67" s="115" t="s">
        <v>307</v>
      </c>
      <c r="D67" s="116" t="s">
        <v>308</v>
      </c>
      <c r="E67" s="116" t="s">
        <v>337</v>
      </c>
      <c r="F67" s="117" t="s">
        <v>75</v>
      </c>
      <c r="G67" s="118" t="s">
        <v>288</v>
      </c>
      <c r="H67" s="118" t="s">
        <v>73</v>
      </c>
      <c r="I67" s="119" t="s">
        <v>79</v>
      </c>
      <c r="J67" s="120">
        <v>504.99</v>
      </c>
      <c r="K67" s="128">
        <v>0</v>
      </c>
      <c r="L67" s="135">
        <f t="shared" si="2"/>
        <v>504.99</v>
      </c>
      <c r="N67" s="60" t="s">
        <v>75</v>
      </c>
      <c r="O67" s="59" t="s">
        <v>75</v>
      </c>
      <c r="P67" s="60" t="s">
        <v>75</v>
      </c>
    </row>
    <row r="68" spans="2:16" ht="32.450000000000003" customHeight="1" x14ac:dyDescent="0.25">
      <c r="B68" s="96">
        <v>63</v>
      </c>
      <c r="C68" s="115" t="s">
        <v>309</v>
      </c>
      <c r="D68" s="116" t="s">
        <v>310</v>
      </c>
      <c r="E68" s="116" t="s">
        <v>337</v>
      </c>
      <c r="F68" s="117" t="s">
        <v>75</v>
      </c>
      <c r="G68" s="118" t="s">
        <v>288</v>
      </c>
      <c r="H68" s="118" t="s">
        <v>73</v>
      </c>
      <c r="I68" s="119" t="s">
        <v>79</v>
      </c>
      <c r="J68" s="120">
        <v>547.99</v>
      </c>
      <c r="K68" s="128">
        <v>0</v>
      </c>
      <c r="L68" s="135">
        <f t="shared" si="2"/>
        <v>547.99</v>
      </c>
      <c r="N68" s="60" t="s">
        <v>75</v>
      </c>
      <c r="O68" s="59" t="s">
        <v>75</v>
      </c>
      <c r="P68" s="60" t="s">
        <v>75</v>
      </c>
    </row>
    <row r="69" spans="2:16" ht="32.450000000000003" customHeight="1" x14ac:dyDescent="0.25">
      <c r="B69" s="96">
        <v>64</v>
      </c>
      <c r="C69" s="115" t="s">
        <v>311</v>
      </c>
      <c r="D69" s="116" t="s">
        <v>312</v>
      </c>
      <c r="E69" s="116" t="s">
        <v>337</v>
      </c>
      <c r="F69" s="117" t="s">
        <v>75</v>
      </c>
      <c r="G69" s="118" t="s">
        <v>288</v>
      </c>
      <c r="H69" s="118" t="s">
        <v>73</v>
      </c>
      <c r="I69" s="119" t="s">
        <v>79</v>
      </c>
      <c r="J69" s="120">
        <v>590.99</v>
      </c>
      <c r="K69" s="128">
        <v>0</v>
      </c>
      <c r="L69" s="135">
        <f t="shared" si="2"/>
        <v>590.99</v>
      </c>
      <c r="N69" s="60" t="s">
        <v>75</v>
      </c>
      <c r="O69" s="59" t="s">
        <v>75</v>
      </c>
      <c r="P69" s="60" t="s">
        <v>75</v>
      </c>
    </row>
    <row r="70" spans="2:16" ht="32.450000000000003" customHeight="1" x14ac:dyDescent="0.25">
      <c r="B70" s="96">
        <v>65</v>
      </c>
      <c r="C70" s="121" t="s">
        <v>313</v>
      </c>
      <c r="D70" s="122" t="s">
        <v>314</v>
      </c>
      <c r="E70" s="122" t="s">
        <v>338</v>
      </c>
      <c r="F70" s="123" t="s">
        <v>75</v>
      </c>
      <c r="G70" s="124" t="s">
        <v>315</v>
      </c>
      <c r="H70" s="124" t="s">
        <v>73</v>
      </c>
      <c r="I70" s="125" t="s">
        <v>79</v>
      </c>
      <c r="J70" s="126">
        <v>202</v>
      </c>
      <c r="K70" s="128">
        <v>0</v>
      </c>
      <c r="L70" s="135">
        <f t="shared" si="2"/>
        <v>202</v>
      </c>
      <c r="N70" s="60" t="s">
        <v>75</v>
      </c>
      <c r="O70" s="137">
        <v>0.02</v>
      </c>
      <c r="P70" s="138" t="s">
        <v>230</v>
      </c>
    </row>
    <row r="71" spans="2:16" ht="32.450000000000003" customHeight="1" x14ac:dyDescent="0.25">
      <c r="B71" s="96">
        <v>66</v>
      </c>
      <c r="C71" s="121" t="s">
        <v>316</v>
      </c>
      <c r="D71" s="122" t="s">
        <v>317</v>
      </c>
      <c r="E71" s="122" t="s">
        <v>338</v>
      </c>
      <c r="F71" s="123" t="s">
        <v>75</v>
      </c>
      <c r="G71" s="124" t="s">
        <v>318</v>
      </c>
      <c r="H71" s="124" t="s">
        <v>73</v>
      </c>
      <c r="I71" s="125" t="s">
        <v>79</v>
      </c>
      <c r="J71" s="126">
        <v>286.99</v>
      </c>
      <c r="K71" s="128">
        <v>0</v>
      </c>
      <c r="L71" s="135">
        <f t="shared" si="2"/>
        <v>286.99</v>
      </c>
      <c r="N71" s="60" t="s">
        <v>75</v>
      </c>
      <c r="O71" s="137">
        <v>0.02</v>
      </c>
      <c r="P71" s="138" t="s">
        <v>230</v>
      </c>
    </row>
    <row r="72" spans="2:16" ht="32.450000000000003" customHeight="1" x14ac:dyDescent="0.25">
      <c r="B72" s="96">
        <v>67</v>
      </c>
      <c r="C72" s="121" t="s">
        <v>319</v>
      </c>
      <c r="D72" s="122" t="s">
        <v>320</v>
      </c>
      <c r="E72" s="122" t="s">
        <v>338</v>
      </c>
      <c r="F72" s="123" t="s">
        <v>75</v>
      </c>
      <c r="G72" s="124" t="s">
        <v>321</v>
      </c>
      <c r="H72" s="124" t="s">
        <v>73</v>
      </c>
      <c r="I72" s="125" t="s">
        <v>79</v>
      </c>
      <c r="J72" s="126">
        <v>355.99</v>
      </c>
      <c r="K72" s="128">
        <v>0</v>
      </c>
      <c r="L72" s="135">
        <f t="shared" si="2"/>
        <v>355.99</v>
      </c>
      <c r="N72" s="60" t="s">
        <v>75</v>
      </c>
      <c r="O72" s="137">
        <v>0.02</v>
      </c>
      <c r="P72" s="138" t="s">
        <v>230</v>
      </c>
    </row>
    <row r="73" spans="2:16" ht="32.450000000000003" customHeight="1" x14ac:dyDescent="0.25">
      <c r="B73" s="96">
        <v>68</v>
      </c>
      <c r="C73" s="121" t="s">
        <v>322</v>
      </c>
      <c r="D73" s="122" t="s">
        <v>323</v>
      </c>
      <c r="E73" s="122" t="s">
        <v>338</v>
      </c>
      <c r="F73" s="123" t="s">
        <v>75</v>
      </c>
      <c r="G73" s="124" t="s">
        <v>74</v>
      </c>
      <c r="H73" s="124" t="s">
        <v>73</v>
      </c>
      <c r="I73" s="125" t="s">
        <v>79</v>
      </c>
      <c r="J73" s="126">
        <v>149.99</v>
      </c>
      <c r="K73" s="128">
        <v>0</v>
      </c>
      <c r="L73" s="136">
        <f>J73</f>
        <v>149.99</v>
      </c>
      <c r="N73" s="60" t="s">
        <v>75</v>
      </c>
      <c r="O73" s="137">
        <v>0.02</v>
      </c>
      <c r="P73" s="138" t="s">
        <v>230</v>
      </c>
    </row>
    <row r="74" spans="2:16" ht="32.450000000000003" customHeight="1" x14ac:dyDescent="0.25">
      <c r="B74" s="96">
        <v>69</v>
      </c>
      <c r="C74" s="121" t="s">
        <v>324</v>
      </c>
      <c r="D74" s="122" t="s">
        <v>325</v>
      </c>
      <c r="E74" s="122" t="s">
        <v>338</v>
      </c>
      <c r="F74" s="123" t="s">
        <v>75</v>
      </c>
      <c r="G74" s="124" t="s">
        <v>318</v>
      </c>
      <c r="H74" s="124" t="s">
        <v>73</v>
      </c>
      <c r="I74" s="125" t="s">
        <v>79</v>
      </c>
      <c r="J74" s="126">
        <v>327</v>
      </c>
      <c r="K74" s="128">
        <v>0</v>
      </c>
      <c r="L74" s="136">
        <f>J74</f>
        <v>327</v>
      </c>
      <c r="N74" s="60" t="s">
        <v>75</v>
      </c>
      <c r="O74" s="137">
        <v>0.02</v>
      </c>
      <c r="P74" s="138" t="s">
        <v>230</v>
      </c>
    </row>
    <row r="75" spans="2:16" ht="32.450000000000003" customHeight="1" x14ac:dyDescent="0.25">
      <c r="B75" s="96">
        <v>70</v>
      </c>
      <c r="C75" s="121" t="s">
        <v>326</v>
      </c>
      <c r="D75" s="122" t="s">
        <v>327</v>
      </c>
      <c r="E75" s="122" t="s">
        <v>338</v>
      </c>
      <c r="F75" s="123" t="s">
        <v>75</v>
      </c>
      <c r="G75" s="124" t="s">
        <v>328</v>
      </c>
      <c r="H75" s="124" t="s">
        <v>73</v>
      </c>
      <c r="I75" s="125" t="s">
        <v>79</v>
      </c>
      <c r="J75" s="126">
        <v>604</v>
      </c>
      <c r="K75" s="128">
        <v>0</v>
      </c>
      <c r="L75" s="136">
        <f>J75</f>
        <v>604</v>
      </c>
      <c r="N75" s="60" t="s">
        <v>75</v>
      </c>
      <c r="O75" s="137">
        <v>0.02</v>
      </c>
      <c r="P75" s="138" t="s">
        <v>230</v>
      </c>
    </row>
    <row r="76" spans="2:16" ht="32.450000000000003" customHeight="1" x14ac:dyDescent="0.25">
      <c r="B76" s="96">
        <v>71</v>
      </c>
      <c r="C76" s="121" t="s">
        <v>329</v>
      </c>
      <c r="D76" s="122" t="s">
        <v>330</v>
      </c>
      <c r="E76" s="122" t="s">
        <v>338</v>
      </c>
      <c r="F76" s="123" t="s">
        <v>75</v>
      </c>
      <c r="G76" s="124" t="s">
        <v>315</v>
      </c>
      <c r="H76" s="124" t="s">
        <v>73</v>
      </c>
      <c r="I76" s="125" t="s">
        <v>79</v>
      </c>
      <c r="J76" s="126">
        <v>362.99</v>
      </c>
      <c r="K76" s="128">
        <v>0</v>
      </c>
      <c r="L76" s="136">
        <f>J76</f>
        <v>362.99</v>
      </c>
      <c r="N76" s="60" t="s">
        <v>75</v>
      </c>
      <c r="O76" s="137">
        <v>0.02</v>
      </c>
      <c r="P76" s="138" t="s">
        <v>230</v>
      </c>
    </row>
    <row r="77" spans="2:16" ht="32.450000000000003" customHeight="1" x14ac:dyDescent="0.25">
      <c r="B77" s="96">
        <v>72</v>
      </c>
      <c r="C77" s="121" t="s">
        <v>331</v>
      </c>
      <c r="D77" s="122" t="s">
        <v>332</v>
      </c>
      <c r="E77" s="122" t="s">
        <v>338</v>
      </c>
      <c r="F77" s="123" t="s">
        <v>75</v>
      </c>
      <c r="G77" s="124" t="s">
        <v>333</v>
      </c>
      <c r="H77" s="124" t="s">
        <v>73</v>
      </c>
      <c r="I77" s="125" t="s">
        <v>79</v>
      </c>
      <c r="J77" s="126">
        <v>542.99</v>
      </c>
      <c r="K77" s="128">
        <v>0</v>
      </c>
      <c r="L77" s="136">
        <f t="shared" ref="L77:L78" si="3">J77</f>
        <v>542.99</v>
      </c>
      <c r="N77" s="60" t="s">
        <v>75</v>
      </c>
      <c r="O77" s="137">
        <v>0.02</v>
      </c>
      <c r="P77" s="138" t="s">
        <v>230</v>
      </c>
    </row>
    <row r="78" spans="2:16" ht="32.450000000000003" customHeight="1" x14ac:dyDescent="0.25">
      <c r="B78" s="96">
        <v>73</v>
      </c>
      <c r="C78" s="121" t="s">
        <v>334</v>
      </c>
      <c r="D78" s="122" t="s">
        <v>335</v>
      </c>
      <c r="E78" s="122" t="s">
        <v>338</v>
      </c>
      <c r="F78" s="123" t="s">
        <v>75</v>
      </c>
      <c r="G78" s="124" t="s">
        <v>336</v>
      </c>
      <c r="H78" s="124" t="s">
        <v>73</v>
      </c>
      <c r="I78" s="125" t="s">
        <v>79</v>
      </c>
      <c r="J78" s="126">
        <v>608.99</v>
      </c>
      <c r="K78" s="128">
        <v>0</v>
      </c>
      <c r="L78" s="136">
        <f t="shared" si="3"/>
        <v>608.99</v>
      </c>
      <c r="N78" s="60" t="s">
        <v>75</v>
      </c>
      <c r="O78" s="137">
        <v>0.02</v>
      </c>
      <c r="P78" s="138" t="s">
        <v>230</v>
      </c>
    </row>
    <row r="79" spans="2:16" ht="32.450000000000003" customHeight="1" thickBot="1" x14ac:dyDescent="0.3">
      <c r="B79" s="96">
        <v>74</v>
      </c>
      <c r="C79" s="115" t="s">
        <v>339</v>
      </c>
      <c r="D79" s="116" t="s">
        <v>259</v>
      </c>
      <c r="E79" s="116" t="s">
        <v>340</v>
      </c>
      <c r="F79" s="141" t="s">
        <v>341</v>
      </c>
      <c r="G79" s="139" t="s">
        <v>75</v>
      </c>
      <c r="H79" s="139" t="s">
        <v>75</v>
      </c>
      <c r="I79" s="119" t="s">
        <v>79</v>
      </c>
      <c r="J79" s="120">
        <v>17.23</v>
      </c>
      <c r="K79" s="128">
        <v>0</v>
      </c>
      <c r="L79" s="140">
        <v>17.23</v>
      </c>
      <c r="N79" s="60" t="s">
        <v>75</v>
      </c>
      <c r="O79" s="59" t="s">
        <v>75</v>
      </c>
      <c r="P79" s="60" t="s">
        <v>75</v>
      </c>
    </row>
  </sheetData>
  <sheetProtection algorithmName="SHA-512" hashValue="XvDaVN4c8yx8B7OMbU7cJfE7vo6X6LAPIB+U6r6iqGKkwRMHZ0tjCce6NH9Ez+ffslyAtZ2LLgSeLknWgKBaog==" saltValue="xQ5R53IlbpGyuoQZ3M8iEA==" spinCount="100000" sheet="1" formatCells="0" formatColumns="0" formatRows="0"/>
  <mergeCells count="4">
    <mergeCell ref="C1:E1"/>
    <mergeCell ref="C2:E2"/>
    <mergeCell ref="C3:E3"/>
    <mergeCell ref="G1:L3"/>
  </mergeCells>
  <conditionalFormatting sqref="C80:C1048576 C1:C4 C6:C39">
    <cfRule type="duplicateValues" dxfId="98" priority="103"/>
    <cfRule type="duplicateValues" dxfId="97" priority="104"/>
  </conditionalFormatting>
  <conditionalFormatting sqref="P3">
    <cfRule type="expression" dxfId="96" priority="101">
      <formula>INDIRECT("f"&amp;ROW())="Main Wireless SKU"</formula>
    </cfRule>
  </conditionalFormatting>
  <conditionalFormatting sqref="L6:L7">
    <cfRule type="expression" dxfId="95" priority="100">
      <formula>#REF!&lt;&gt;"Yes"</formula>
    </cfRule>
  </conditionalFormatting>
  <conditionalFormatting sqref="L8:L39">
    <cfRule type="expression" dxfId="94" priority="99">
      <formula>#REF!&lt;&gt;"Yes"</formula>
    </cfRule>
  </conditionalFormatting>
  <conditionalFormatting sqref="C1:E3 O6:P39 B6:K39 K40:K46 B40:B79">
    <cfRule type="expression" dxfId="93" priority="118">
      <formula>#REF!&lt;&gt;"Yes"</formula>
    </cfRule>
  </conditionalFormatting>
  <conditionalFormatting sqref="N6:N39">
    <cfRule type="expression" dxfId="92" priority="102">
      <formula>#REF!&lt;&gt;"Yes"</formula>
    </cfRule>
  </conditionalFormatting>
  <conditionalFormatting sqref="C42">
    <cfRule type="duplicateValues" dxfId="91" priority="97"/>
    <cfRule type="duplicateValues" dxfId="90" priority="98"/>
  </conditionalFormatting>
  <conditionalFormatting sqref="C44">
    <cfRule type="duplicateValues" dxfId="89" priority="90"/>
    <cfRule type="duplicateValues" dxfId="88" priority="91"/>
  </conditionalFormatting>
  <conditionalFormatting sqref="C43">
    <cfRule type="duplicateValues" dxfId="87" priority="88"/>
    <cfRule type="duplicateValues" dxfId="86" priority="89"/>
  </conditionalFormatting>
  <conditionalFormatting sqref="C45">
    <cfRule type="duplicateValues" dxfId="85" priority="85"/>
    <cfRule type="duplicateValues" dxfId="84" priority="86"/>
  </conditionalFormatting>
  <conditionalFormatting sqref="C46">
    <cfRule type="duplicateValues" dxfId="83" priority="83"/>
    <cfRule type="duplicateValues" dxfId="82" priority="84"/>
  </conditionalFormatting>
  <conditionalFormatting sqref="C47:C49">
    <cfRule type="duplicateValues" dxfId="81" priority="78"/>
    <cfRule type="duplicateValues" dxfId="80" priority="79"/>
  </conditionalFormatting>
  <conditionalFormatting sqref="K47:K56">
    <cfRule type="expression" dxfId="79" priority="69">
      <formula>#REF!&lt;&gt;"Yes"</formula>
    </cfRule>
  </conditionalFormatting>
  <conditionalFormatting sqref="C52">
    <cfRule type="duplicateValues" dxfId="78" priority="125"/>
    <cfRule type="duplicateValues" dxfId="77" priority="126"/>
  </conditionalFormatting>
  <conditionalFormatting sqref="C51">
    <cfRule type="duplicateValues" dxfId="76" priority="133"/>
    <cfRule type="duplicateValues" dxfId="75" priority="134"/>
  </conditionalFormatting>
  <conditionalFormatting sqref="O41:P69">
    <cfRule type="expression" dxfId="74" priority="68">
      <formula>#REF!&lt;&gt;"Yes"</formula>
    </cfRule>
  </conditionalFormatting>
  <conditionalFormatting sqref="N41:N78">
    <cfRule type="expression" dxfId="73" priority="67">
      <formula>#REF!&lt;&gt;"Yes"</formula>
    </cfRule>
  </conditionalFormatting>
  <conditionalFormatting sqref="C41">
    <cfRule type="duplicateValues" dxfId="72" priority="141"/>
    <cfRule type="duplicateValues" dxfId="71" priority="142"/>
  </conditionalFormatting>
  <conditionalFormatting sqref="C50">
    <cfRule type="duplicateValues" dxfId="70" priority="64"/>
    <cfRule type="duplicateValues" dxfId="69" priority="65"/>
  </conditionalFormatting>
  <conditionalFormatting sqref="C40">
    <cfRule type="duplicateValues" dxfId="68" priority="61"/>
    <cfRule type="duplicateValues" dxfId="67" priority="62"/>
  </conditionalFormatting>
  <conditionalFormatting sqref="O40:P40">
    <cfRule type="expression" dxfId="66" priority="59">
      <formula>#REF!&lt;&gt;"Yes"</formula>
    </cfRule>
  </conditionalFormatting>
  <conditionalFormatting sqref="N40">
    <cfRule type="expression" dxfId="65" priority="58">
      <formula>#REF!&lt;&gt;"Yes"</formula>
    </cfRule>
  </conditionalFormatting>
  <conditionalFormatting sqref="C53:C56">
    <cfRule type="duplicateValues" dxfId="64" priority="56"/>
    <cfRule type="duplicateValues" dxfId="63" priority="57"/>
  </conditionalFormatting>
  <conditionalFormatting sqref="G40">
    <cfRule type="expression" dxfId="62" priority="55">
      <formula>#REF!&lt;&gt;"Yes"</formula>
    </cfRule>
  </conditionalFormatting>
  <conditionalFormatting sqref="C70:J70 C71:D71 F71:J71 E71:E72">
    <cfRule type="expression" dxfId="61" priority="44">
      <formula>#REF!&lt;&gt;"Yes"</formula>
    </cfRule>
  </conditionalFormatting>
  <conditionalFormatting sqref="C72">
    <cfRule type="duplicateValues" dxfId="60" priority="39"/>
    <cfRule type="duplicateValues" dxfId="59" priority="40"/>
  </conditionalFormatting>
  <conditionalFormatting sqref="C72:D72 F72:J72">
    <cfRule type="expression" dxfId="58" priority="41">
      <formula>#REF!&lt;&gt;"Yes"</formula>
    </cfRule>
  </conditionalFormatting>
  <conditionalFormatting sqref="C70:C71">
    <cfRule type="duplicateValues" dxfId="57" priority="42"/>
    <cfRule type="duplicateValues" dxfId="56" priority="43"/>
  </conditionalFormatting>
  <conditionalFormatting sqref="C73:C74">
    <cfRule type="duplicateValues" dxfId="55" priority="34"/>
    <cfRule type="duplicateValues" dxfId="54" priority="35"/>
  </conditionalFormatting>
  <conditionalFormatting sqref="C73:D74 J73:J74 L73:L74 F73:H74">
    <cfRule type="expression" dxfId="53" priority="36">
      <formula>#REF!&lt;&gt;"Yes"</formula>
    </cfRule>
  </conditionalFormatting>
  <conditionalFormatting sqref="I73:I74">
    <cfRule type="expression" dxfId="52" priority="33">
      <formula>#REF!&lt;&gt;"Yes"</formula>
    </cfRule>
  </conditionalFormatting>
  <conditionalFormatting sqref="C75">
    <cfRule type="duplicateValues" dxfId="51" priority="30"/>
    <cfRule type="duplicateValues" dxfId="50" priority="31"/>
  </conditionalFormatting>
  <conditionalFormatting sqref="C75:D75 J75 L75 F75:H75">
    <cfRule type="expression" dxfId="49" priority="32">
      <formula>#REF!&lt;&gt;"Yes"</formula>
    </cfRule>
  </conditionalFormatting>
  <conditionalFormatting sqref="I75">
    <cfRule type="expression" dxfId="48" priority="29">
      <formula>#REF!&lt;&gt;"Yes"</formula>
    </cfRule>
  </conditionalFormatting>
  <conditionalFormatting sqref="E73:E75">
    <cfRule type="expression" dxfId="47" priority="27">
      <formula>#REF!&lt;&gt;"Yes"</formula>
    </cfRule>
  </conditionalFormatting>
  <conditionalFormatting sqref="I76:I78">
    <cfRule type="expression" dxfId="46" priority="26">
      <formula>#REF!&lt;&gt;"Yes"</formula>
    </cfRule>
  </conditionalFormatting>
  <conditionalFormatting sqref="C76">
    <cfRule type="duplicateValues" dxfId="45" priority="23"/>
    <cfRule type="duplicateValues" dxfId="44" priority="24"/>
  </conditionalFormatting>
  <conditionalFormatting sqref="C76:D76 F76:H76">
    <cfRule type="expression" dxfId="43" priority="25">
      <formula>#REF!&lt;&gt;"Yes"</formula>
    </cfRule>
  </conditionalFormatting>
  <conditionalFormatting sqref="J76 L76">
    <cfRule type="expression" dxfId="42" priority="22">
      <formula>#REF!&lt;&gt;"Yes"</formula>
    </cfRule>
  </conditionalFormatting>
  <conditionalFormatting sqref="D77:D78 F77:H78">
    <cfRule type="expression" dxfId="41" priority="21">
      <formula>#REF!&lt;&gt;"Yes"</formula>
    </cfRule>
  </conditionalFormatting>
  <conditionalFormatting sqref="J77:J78 L77:L78">
    <cfRule type="expression" dxfId="40" priority="20">
      <formula>#REF!&lt;&gt;"Yes"</formula>
    </cfRule>
  </conditionalFormatting>
  <conditionalFormatting sqref="C77:C78">
    <cfRule type="duplicateValues" dxfId="39" priority="17"/>
    <cfRule type="duplicateValues" dxfId="38" priority="18"/>
  </conditionalFormatting>
  <conditionalFormatting sqref="C77:C78">
    <cfRule type="expression" dxfId="37" priority="19">
      <formula>#REF!&lt;&gt;"Yes"</formula>
    </cfRule>
  </conditionalFormatting>
  <conditionalFormatting sqref="E76:E78">
    <cfRule type="expression" dxfId="36" priority="15">
      <formula>#REF!&lt;&gt;"Yes"</formula>
    </cfRule>
  </conditionalFormatting>
  <conditionalFormatting sqref="O70:P71">
    <cfRule type="expression" dxfId="35" priority="14">
      <formula>#REF!&lt;&gt;"Yes"</formula>
    </cfRule>
  </conditionalFormatting>
  <conditionalFormatting sqref="O72:P72">
    <cfRule type="expression" dxfId="34" priority="13">
      <formula>#REF!&lt;&gt;"Yes"</formula>
    </cfRule>
  </conditionalFormatting>
  <conditionalFormatting sqref="O73:P73">
    <cfRule type="expression" dxfId="33" priority="12">
      <formula>#REF!&lt;&gt;"Yes"</formula>
    </cfRule>
  </conditionalFormatting>
  <conditionalFormatting sqref="O74:P74">
    <cfRule type="expression" dxfId="32" priority="11">
      <formula>#REF!&lt;&gt;"Yes"</formula>
    </cfRule>
  </conditionalFormatting>
  <conditionalFormatting sqref="O75:P75">
    <cfRule type="expression" dxfId="31" priority="10">
      <formula>#REF!&lt;&gt;"Yes"</formula>
    </cfRule>
  </conditionalFormatting>
  <conditionalFormatting sqref="O76:P76">
    <cfRule type="expression" dxfId="30" priority="9">
      <formula>#REF!&lt;&gt;"Yes"</formula>
    </cfRule>
  </conditionalFormatting>
  <conditionalFormatting sqref="O77:P78">
    <cfRule type="expression" dxfId="29" priority="8">
      <formula>#REF!&lt;&gt;"Yes"</formula>
    </cfRule>
  </conditionalFormatting>
  <conditionalFormatting sqref="O79:P79">
    <cfRule type="expression" dxfId="28" priority="2">
      <formula>#REF!&lt;&gt;"Yes"</formula>
    </cfRule>
  </conditionalFormatting>
  <conditionalFormatting sqref="N79">
    <cfRule type="expression" dxfId="27" priority="1">
      <formula>#REF!&lt;&gt;"Yes"</formula>
    </cfRule>
  </conditionalFormatting>
  <dataValidations count="2">
    <dataValidation type="decimal" operator="greaterThanOrEqual" allowBlank="1" showInputMessage="1" showErrorMessage="1" sqref="J5" xr:uid="{24532FC7-F314-4EC4-ACE7-026212AEF3CB}">
      <formula1>0</formula1>
    </dataValidation>
    <dataValidation type="list" allowBlank="1" showInputMessage="1" showErrorMessage="1" sqref="I6:I40 I57:I78" xr:uid="{00000000-0002-0000-0800-000001000000}">
      <formula1>"Recurring, Non-recurring"</formula1>
    </dataValidation>
  </dataValidations>
  <pageMargins left="0.25" right="0.25" top="0.75" bottom="0.75" header="0.3" footer="0.3"/>
  <pageSetup paperSize="17" fitToHeight="0" orientation="landscape" horizontalDpi="200" verticalDpi="200"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54" id="{9091949A-82B3-4B1D-8ACD-41D7A04C0791}">
            <xm:f>'C:\Users\adehdashty\Documents\Amir\Spaceway\[State of NY - H62470_Hughes_Item 9_Attach2_PricePages (FINAL) 5-30-19.xlsx]Bidder Information'!#REF!&lt;&gt;"Yes"</xm:f>
            <x14:dxf>
              <fill>
                <patternFill patternType="darkGray">
                  <bgColor theme="0" tint="-0.499984740745262"/>
                </patternFill>
              </fill>
            </x14:dxf>
          </x14:cfRule>
          <xm:sqref>C57:K57</xm:sqref>
        </x14:conditionalFormatting>
        <x14:conditionalFormatting xmlns:xm="http://schemas.microsoft.com/office/excel/2006/main">
          <x14:cfRule type="expression" priority="53" id="{21B9FAA3-D739-4499-93EB-66C9D6AB98EA}">
            <xm:f>'C:\Users\adehdashty\Documents\Amir\Spaceway\[State of NY - H62470_Hughes_Item 9_Attach2_PricePages (FINAL) 5-30-19.xlsx]Bidder Information'!#REF!&lt;&gt;"Yes"</xm:f>
            <x14:dxf>
              <fill>
                <patternFill patternType="darkGray">
                  <bgColor theme="0" tint="-0.499984740745262"/>
                </patternFill>
              </fill>
            </x14:dxf>
          </x14:cfRule>
          <xm:sqref>L57</xm:sqref>
        </x14:conditionalFormatting>
        <x14:conditionalFormatting xmlns:xm="http://schemas.microsoft.com/office/excel/2006/main">
          <x14:cfRule type="expression" priority="52" id="{CE39446F-C913-4F96-AD5B-33395FB5035B}">
            <xm:f>'C:\Users\adehdashty\Documents\Amir\Spaceway\[State of NY - H62470_Hughes_Item 9_Attach2_PricePages (FINAL) 5-30-19.xlsx]Bidder Information'!#REF!&lt;&gt;"Yes"</xm:f>
            <x14:dxf>
              <fill>
                <patternFill patternType="darkGray">
                  <bgColor theme="0" tint="-0.499984740745262"/>
                </patternFill>
              </fill>
            </x14:dxf>
          </x14:cfRule>
          <xm:sqref>C58:K59</xm:sqref>
        </x14:conditionalFormatting>
        <x14:conditionalFormatting xmlns:xm="http://schemas.microsoft.com/office/excel/2006/main">
          <x14:cfRule type="expression" priority="51" id="{F85F9D45-A74D-419F-8514-A17E81FA0298}">
            <xm:f>'C:\Users\adehdashty\Documents\Amir\Spaceway\[State of NY - H62470_Hughes_Item 9_Attach2_PricePages (FINAL) 5-30-19.xlsx]Bidder Information'!#REF!&lt;&gt;"Yes"</xm:f>
            <x14:dxf>
              <fill>
                <patternFill patternType="darkGray">
                  <bgColor theme="0" tint="-0.499984740745262"/>
                </patternFill>
              </fill>
            </x14:dxf>
          </x14:cfRule>
          <xm:sqref>L58:L59</xm:sqref>
        </x14:conditionalFormatting>
        <x14:conditionalFormatting xmlns:xm="http://schemas.microsoft.com/office/excel/2006/main">
          <x14:cfRule type="expression" priority="50" id="{5A3B6AD1-8859-447A-8EB6-B6AE77645CCA}">
            <xm:f>'C:\Users\adehdashty\Documents\Amir\Spaceway\[State of NY - H62470_Hughes_Item 9_Attach2_PricePages (FINAL) 5-30-19.xlsx]Bidder Information'!#REF!&lt;&gt;"Yes"</xm:f>
            <x14:dxf>
              <fill>
                <patternFill patternType="darkGray">
                  <bgColor theme="0" tint="-0.499984740745262"/>
                </patternFill>
              </fill>
            </x14:dxf>
          </x14:cfRule>
          <xm:sqref>C60:K61</xm:sqref>
        </x14:conditionalFormatting>
        <x14:conditionalFormatting xmlns:xm="http://schemas.microsoft.com/office/excel/2006/main">
          <x14:cfRule type="expression" priority="49" id="{1886B8F1-283E-4E6C-8182-BC2D05BF9060}">
            <xm:f>'C:\Users\adehdashty\Documents\Amir\Spaceway\[State of NY - H62470_Hughes_Item 9_Attach2_PricePages (FINAL) 5-30-19.xlsx]Bidder Information'!#REF!&lt;&gt;"Yes"</xm:f>
            <x14:dxf>
              <fill>
                <patternFill patternType="darkGray">
                  <bgColor theme="0" tint="-0.499984740745262"/>
                </patternFill>
              </fill>
            </x14:dxf>
          </x14:cfRule>
          <xm:sqref>L60:L61</xm:sqref>
        </x14:conditionalFormatting>
        <x14:conditionalFormatting xmlns:xm="http://schemas.microsoft.com/office/excel/2006/main">
          <x14:cfRule type="expression" priority="48" id="{077034D3-813F-469D-B47F-C943A0AABD95}">
            <xm:f>'C:\Users\adehdashty\Documents\Amir\Spaceway\[State of NY - H62470_Hughes_Item 9_Attach2_PricePages (FINAL) 5-30-19.xlsx]Bidder Information'!#REF!&lt;&gt;"Yes"</xm:f>
            <x14:dxf>
              <fill>
                <patternFill patternType="darkGray">
                  <bgColor theme="0" tint="-0.499984740745262"/>
                </patternFill>
              </fill>
            </x14:dxf>
          </x14:cfRule>
          <xm:sqref>C62:K66</xm:sqref>
        </x14:conditionalFormatting>
        <x14:conditionalFormatting xmlns:xm="http://schemas.microsoft.com/office/excel/2006/main">
          <x14:cfRule type="expression" priority="47" id="{1125692E-D794-41BF-B2AF-F5DF095AEC20}">
            <xm:f>'C:\Users\adehdashty\Documents\Amir\Spaceway\[State of NY - H62470_Hughes_Item 9_Attach2_PricePages (FINAL) 5-30-19.xlsx]Bidder Information'!#REF!&lt;&gt;"Yes"</xm:f>
            <x14:dxf>
              <fill>
                <patternFill patternType="darkGray">
                  <bgColor theme="0" tint="-0.499984740745262"/>
                </patternFill>
              </fill>
            </x14:dxf>
          </x14:cfRule>
          <xm:sqref>L62:L66</xm:sqref>
        </x14:conditionalFormatting>
        <x14:conditionalFormatting xmlns:xm="http://schemas.microsoft.com/office/excel/2006/main">
          <x14:cfRule type="expression" priority="46" id="{3F1E7128-20AE-46F1-B3E8-6E866784E399}">
            <xm:f>'C:\Users\adehdashty\Documents\Amir\Spaceway\[State of NY - H62470_Hughes_Item 9_Attach2_PricePages (FINAL) 5-30-19.xlsx]Bidder Information'!#REF!&lt;&gt;"Yes"</xm:f>
            <x14:dxf>
              <fill>
                <patternFill patternType="darkGray">
                  <bgColor theme="0" tint="-0.499984740745262"/>
                </patternFill>
              </fill>
            </x14:dxf>
          </x14:cfRule>
          <xm:sqref>C67:K69</xm:sqref>
        </x14:conditionalFormatting>
        <x14:conditionalFormatting xmlns:xm="http://schemas.microsoft.com/office/excel/2006/main">
          <x14:cfRule type="expression" priority="45" id="{A667617C-67C3-4B08-B758-1A498DD89801}">
            <xm:f>'C:\Users\adehdashty\Documents\Amir\Spaceway\[State of NY - H62470_Hughes_Item 9_Attach2_PricePages (FINAL) 5-30-19.xlsx]Bidder Information'!#REF!&lt;&gt;"Yes"</xm:f>
            <x14:dxf>
              <fill>
                <patternFill patternType="darkGray">
                  <bgColor theme="0" tint="-0.499984740745262"/>
                </patternFill>
              </fill>
            </x14:dxf>
          </x14:cfRule>
          <xm:sqref>L67:L69</xm:sqref>
        </x14:conditionalFormatting>
        <x14:conditionalFormatting xmlns:xm="http://schemas.microsoft.com/office/excel/2006/main">
          <x14:cfRule type="expression" priority="38" id="{B6465438-7EB5-43E2-9111-93165F8D4760}">
            <xm:f>'C:\Users\adehdashty\Documents\Amir\Spaceway\[State of NY - H62470_Hughes_Item 9_Attach2_PricePages (FINAL) 5-30-19.xlsx]Bidder Information'!#REF!&lt;&gt;"Yes"</xm:f>
            <x14:dxf>
              <fill>
                <patternFill patternType="darkGray">
                  <bgColor theme="0" tint="-0.499984740745262"/>
                </patternFill>
              </fill>
            </x14:dxf>
          </x14:cfRule>
          <xm:sqref>L70:L72</xm:sqref>
        </x14:conditionalFormatting>
        <x14:conditionalFormatting xmlns:xm="http://schemas.microsoft.com/office/excel/2006/main">
          <x14:cfRule type="expression" priority="37" id="{3EABF2AD-1211-4FB9-B508-F9369F8A5FF0}">
            <xm:f>'C:\Users\adehdashty\Documents\Amir\Spaceway\[State of NY - H62470_Hughes_Item 9_Attach2_PricePages (FINAL) 5-30-19.xlsx]Bidder Information'!#REF!&lt;&gt;"Yes"</xm:f>
            <x14:dxf>
              <fill>
                <patternFill patternType="darkGray">
                  <bgColor theme="0" tint="-0.499984740745262"/>
                </patternFill>
              </fill>
            </x14:dxf>
          </x14:cfRule>
          <xm:sqref>K70:K72</xm:sqref>
        </x14:conditionalFormatting>
        <x14:conditionalFormatting xmlns:xm="http://schemas.microsoft.com/office/excel/2006/main">
          <x14:cfRule type="expression" priority="28" id="{EB2DAD06-FC2E-44F5-BB18-457FB9D3D7DA}">
            <xm:f>'C:\Users\adehdashty\Documents\Amir\Spaceway\[State of NY - H62470_Hughes_Item 9_Attach2_PricePages (FINAL) 5-30-19.xlsx]Bidder Information'!#REF!&lt;&gt;"Yes"</xm:f>
            <x14:dxf>
              <fill>
                <patternFill patternType="darkGray">
                  <bgColor theme="0" tint="-0.499984740745262"/>
                </patternFill>
              </fill>
            </x14:dxf>
          </x14:cfRule>
          <xm:sqref>K73:K75</xm:sqref>
        </x14:conditionalFormatting>
        <x14:conditionalFormatting xmlns:xm="http://schemas.microsoft.com/office/excel/2006/main">
          <x14:cfRule type="expression" priority="16" id="{4C467786-182D-482E-A4B9-A55D7A3B02CA}">
            <xm:f>'C:\Users\adehdashty\Documents\Amir\Spaceway\[State of NY - H62470_Hughes_Item 9_Attach2_PricePages (FINAL) 5-30-19.xlsx]Bidder Information'!#REF!&lt;&gt;"Yes"</xm:f>
            <x14:dxf>
              <fill>
                <patternFill patternType="darkGray">
                  <bgColor theme="0" tint="-0.499984740745262"/>
                </patternFill>
              </fill>
            </x14:dxf>
          </x14:cfRule>
          <xm:sqref>K76:K78</xm:sqref>
        </x14:conditionalFormatting>
        <x14:conditionalFormatting xmlns:xm="http://schemas.microsoft.com/office/excel/2006/main">
          <x14:cfRule type="expression" priority="7" id="{37E575B9-0713-46A1-A2AA-68BE3C6BD71A}">
            <xm:f>'C:\Users\adehdashty\Documents\Amir\Spaceway\[State of NY - H62470_Hughes_Item 9_Attach2_PricePages (FINAL) 5-30-19.xlsx]Bidder Information'!#REF!&lt;&gt;"Yes"</xm:f>
            <x14:dxf>
              <fill>
                <patternFill patternType="darkGray">
                  <bgColor theme="0" tint="-0.499984740745262"/>
                </patternFill>
              </fill>
            </x14:dxf>
          </x14:cfRule>
          <xm:sqref>E79</xm:sqref>
        </x14:conditionalFormatting>
        <x14:conditionalFormatting xmlns:xm="http://schemas.microsoft.com/office/excel/2006/main">
          <x14:cfRule type="expression" priority="6" id="{70DF3366-92E1-40D8-A513-2111DDD74D29}">
            <xm:f>'C:\Users\adehdashty\Documents\Amir\Spaceway\[State of NY - H62470_Hughes_Item 9_Attach2_PricePages (FINAL) 5-30-19.xlsx]Bidder Information'!#REF!&lt;&gt;"Yes"</xm:f>
            <x14:dxf>
              <fill>
                <patternFill patternType="darkGray">
                  <bgColor theme="0" tint="-0.499984740745262"/>
                </patternFill>
              </fill>
            </x14:dxf>
          </x14:cfRule>
          <xm:sqref>C79</xm:sqref>
        </x14:conditionalFormatting>
        <x14:conditionalFormatting xmlns:xm="http://schemas.microsoft.com/office/excel/2006/main">
          <x14:cfRule type="expression" priority="5" id="{6F94E260-B80C-43C4-866F-F493823B072D}">
            <xm:f>'C:\Users\adehdashty\Documents\Amir\Spaceway\[State of NY - H62470_Hughes_Item 9_Attach2_PricePages (FINAL) 5-30-19.xlsx]Bidder Information'!#REF!&lt;&gt;"Yes"</xm:f>
            <x14:dxf>
              <fill>
                <patternFill patternType="darkGray">
                  <bgColor theme="0" tint="-0.499984740745262"/>
                </patternFill>
              </fill>
            </x14:dxf>
          </x14:cfRule>
          <xm:sqref>D79</xm:sqref>
        </x14:conditionalFormatting>
        <x14:conditionalFormatting xmlns:xm="http://schemas.microsoft.com/office/excel/2006/main">
          <x14:cfRule type="expression" priority="4" id="{A4BC91B4-8128-4BE7-BC3D-26CDC7DD7FBC}">
            <xm:f>'C:\Users\adehdashty\Documents\Amir\Spaceway\[State of NY - H62470_Hughes_Item 9_Attach2_PricePages (FINAL) 5-30-19.xlsx]Bidder Information'!#REF!&lt;&gt;"Yes"</xm:f>
            <x14:dxf>
              <fill>
                <patternFill patternType="darkGray">
                  <bgColor theme="0" tint="-0.499984740745262"/>
                </patternFill>
              </fill>
            </x14:dxf>
          </x14:cfRule>
          <xm:sqref>I79:K79</xm:sqref>
        </x14:conditionalFormatting>
        <x14:conditionalFormatting xmlns:xm="http://schemas.microsoft.com/office/excel/2006/main">
          <x14:cfRule type="expression" priority="3" id="{D3B72BDB-4BB2-4C7D-9A5D-7C6D9091123C}">
            <xm:f>'C:\Users\adehdashty\Documents\Amir\Spaceway\[State of NY - H62470_Hughes_Item 9_Attach2_PricePages (FINAL) 5-30-19.xlsx]Bidder Information'!#REF!&lt;&gt;"Yes"</xm:f>
            <x14:dxf>
              <fill>
                <patternFill patternType="darkGray">
                  <bgColor theme="0" tint="-0.499984740745262"/>
                </patternFill>
              </fill>
            </x14:dxf>
          </x14:cfRule>
          <xm:sqref>L79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FFFF99"/>
    <pageSetUpPr fitToPage="1"/>
  </sheetPr>
  <dimension ref="A1:BN518"/>
  <sheetViews>
    <sheetView showGridLines="0" zoomScaleNormal="100" workbookViewId="0">
      <selection activeCell="C17" sqref="C17"/>
    </sheetView>
  </sheetViews>
  <sheetFormatPr defaultColWidth="9.140625" defaultRowHeight="12.75" x14ac:dyDescent="0.2"/>
  <cols>
    <col min="1" max="3" width="15.140625" style="46" customWidth="1"/>
    <col min="4" max="4" width="15.140625" style="40" customWidth="1"/>
    <col min="5" max="63" width="15.140625" style="39" customWidth="1"/>
    <col min="64" max="66" width="13" style="39" customWidth="1"/>
    <col min="67" max="16384" width="9.140625" style="24"/>
  </cols>
  <sheetData>
    <row r="1" spans="1:66" s="15" customFormat="1" ht="15" customHeight="1" thickBot="1" x14ac:dyDescent="0.3">
      <c r="A1" s="22" t="s">
        <v>214</v>
      </c>
      <c r="B1" s="156" t="str">
        <f>'Pricing - Lot 2 Data'!C1</f>
        <v>Hughes Network Systems, LLC</v>
      </c>
      <c r="C1" s="157"/>
      <c r="D1" s="157"/>
      <c r="E1" s="158"/>
      <c r="F1" s="89"/>
      <c r="G1" s="5"/>
      <c r="H1" s="5"/>
      <c r="I1" s="5"/>
      <c r="J1" s="5"/>
      <c r="K1" s="7"/>
      <c r="L1" s="13"/>
      <c r="M1" s="6"/>
      <c r="N1" s="6"/>
      <c r="O1" s="6"/>
      <c r="P1" s="6"/>
      <c r="Q1" s="6"/>
      <c r="R1" s="17"/>
      <c r="T1" s="16"/>
      <c r="V1" s="16"/>
    </row>
    <row r="2" spans="1:66" s="15" customFormat="1" ht="15" customHeight="1" thickBot="1" x14ac:dyDescent="0.3">
      <c r="A2" s="23" t="s">
        <v>215</v>
      </c>
      <c r="B2" s="156" t="str">
        <f>'Pricing - Lot 2 Data'!C2</f>
        <v>PS68699</v>
      </c>
      <c r="C2" s="157"/>
      <c r="D2" s="157"/>
      <c r="E2" s="158"/>
      <c r="F2" s="89"/>
      <c r="G2" s="5"/>
      <c r="H2" s="5"/>
      <c r="I2" s="5"/>
      <c r="J2" s="5"/>
      <c r="K2" s="7"/>
      <c r="L2" s="13"/>
      <c r="M2" s="6"/>
      <c r="N2" s="6"/>
      <c r="O2" s="6"/>
      <c r="P2" s="6"/>
      <c r="Q2" s="6"/>
      <c r="R2" s="17"/>
      <c r="T2" s="16"/>
      <c r="V2" s="16"/>
    </row>
    <row r="3" spans="1:66" ht="15.75" customHeight="1" x14ac:dyDescent="0.2">
      <c r="A3" s="23" t="s">
        <v>67</v>
      </c>
      <c r="B3" s="159">
        <f>'Pricing - Lot 2 Data'!C3</f>
        <v>43845</v>
      </c>
      <c r="C3" s="160"/>
      <c r="D3" s="160"/>
      <c r="E3" s="161"/>
      <c r="F3" s="38"/>
      <c r="G3" s="38"/>
      <c r="H3" s="38"/>
      <c r="I3" s="38"/>
      <c r="J3" s="38"/>
      <c r="K3" s="38"/>
      <c r="BN3" s="24"/>
    </row>
    <row r="4" spans="1:66" x14ac:dyDescent="0.2">
      <c r="A4" s="41"/>
      <c r="B4" s="40"/>
      <c r="C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24"/>
      <c r="BM4" s="24"/>
      <c r="BN4" s="24"/>
    </row>
    <row r="5" spans="1:66" ht="15" customHeight="1" x14ac:dyDescent="0.25">
      <c r="A5" s="42" t="s">
        <v>69</v>
      </c>
      <c r="B5" s="43"/>
      <c r="C5" s="43"/>
      <c r="D5" s="43">
        <f>COUNTIFS(A8:J8,"Yes")+COUNTIFS(A11:J11,"Yes")+COUNTIFS(A14:J14,"Yes")+COUNTIFS(A17:J17,"Yes")+COUNTIFS(A20:J20,"Yes")+COUNTIFS(A23:J23,"Yes")+COUNTIFS(A26:C26,"Yes")</f>
        <v>1</v>
      </c>
      <c r="E5" s="43"/>
      <c r="F5" s="43"/>
      <c r="G5" s="43"/>
      <c r="H5" s="43"/>
      <c r="I5" s="43"/>
      <c r="J5" s="43"/>
      <c r="BL5" s="24"/>
      <c r="BM5" s="24"/>
      <c r="BN5" s="24"/>
    </row>
    <row r="6" spans="1:66" x14ac:dyDescent="0.2">
      <c r="A6" s="41"/>
      <c r="B6" s="40"/>
      <c r="C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24"/>
      <c r="BM6" s="24"/>
      <c r="BN6" s="24"/>
    </row>
    <row r="7" spans="1:66" s="45" customFormat="1" ht="15" x14ac:dyDescent="0.25">
      <c r="A7" s="44" t="s">
        <v>1</v>
      </c>
      <c r="B7" s="44" t="s">
        <v>2</v>
      </c>
      <c r="C7" s="44" t="s">
        <v>3</v>
      </c>
      <c r="D7" s="44" t="s">
        <v>4</v>
      </c>
      <c r="E7" s="44" t="s">
        <v>5</v>
      </c>
      <c r="F7" s="44" t="s">
        <v>6</v>
      </c>
      <c r="G7" s="44" t="s">
        <v>7</v>
      </c>
      <c r="H7" s="44" t="s">
        <v>8</v>
      </c>
      <c r="I7" s="44" t="s">
        <v>9</v>
      </c>
      <c r="J7" s="44" t="s">
        <v>10</v>
      </c>
    </row>
    <row r="8" spans="1:66" ht="21" customHeight="1" x14ac:dyDescent="0.2">
      <c r="A8" s="91" t="s">
        <v>83</v>
      </c>
      <c r="B8" s="91"/>
      <c r="C8" s="91"/>
      <c r="D8" s="91"/>
      <c r="E8" s="91"/>
      <c r="F8" s="91"/>
      <c r="G8" s="91"/>
      <c r="H8" s="91"/>
      <c r="I8" s="91"/>
      <c r="J8" s="91"/>
      <c r="BL8" s="24"/>
      <c r="BM8" s="24"/>
      <c r="BN8" s="24"/>
    </row>
    <row r="9" spans="1:66" x14ac:dyDescent="0.2">
      <c r="A9" s="41"/>
      <c r="B9" s="40"/>
      <c r="C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24"/>
      <c r="BM9" s="24"/>
      <c r="BN9" s="24"/>
    </row>
    <row r="10" spans="1:66" ht="15" x14ac:dyDescent="0.2">
      <c r="A10" s="44" t="s">
        <v>11</v>
      </c>
      <c r="B10" s="44" t="s">
        <v>12</v>
      </c>
      <c r="C10" s="44" t="s">
        <v>13</v>
      </c>
      <c r="D10" s="44" t="s">
        <v>14</v>
      </c>
      <c r="E10" s="44" t="s">
        <v>15</v>
      </c>
      <c r="F10" s="44" t="s">
        <v>16</v>
      </c>
      <c r="G10" s="44" t="s">
        <v>17</v>
      </c>
      <c r="H10" s="44" t="s">
        <v>18</v>
      </c>
      <c r="I10" s="44" t="s">
        <v>19</v>
      </c>
      <c r="J10" s="44" t="s">
        <v>20</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24"/>
      <c r="BM10" s="24"/>
      <c r="BN10" s="24"/>
    </row>
    <row r="11" spans="1:66" ht="21" customHeight="1" x14ac:dyDescent="0.2">
      <c r="A11" s="91"/>
      <c r="B11" s="91"/>
      <c r="C11" s="91"/>
      <c r="D11" s="91"/>
      <c r="E11" s="91"/>
      <c r="F11" s="91"/>
      <c r="G11" s="91"/>
      <c r="H11" s="91"/>
      <c r="I11" s="91"/>
      <c r="J11" s="9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24"/>
      <c r="BM11" s="24"/>
      <c r="BN11" s="24"/>
    </row>
    <row r="12" spans="1:66" x14ac:dyDescent="0.2">
      <c r="A12" s="40"/>
      <c r="B12" s="40"/>
      <c r="C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24"/>
      <c r="BM12" s="24"/>
      <c r="BN12" s="24"/>
    </row>
    <row r="13" spans="1:66" ht="15" x14ac:dyDescent="0.2">
      <c r="A13" s="44" t="s">
        <v>21</v>
      </c>
      <c r="B13" s="44" t="s">
        <v>22</v>
      </c>
      <c r="C13" s="44" t="s">
        <v>23</v>
      </c>
      <c r="D13" s="44" t="s">
        <v>24</v>
      </c>
      <c r="E13" s="44" t="s">
        <v>25</v>
      </c>
      <c r="F13" s="44" t="s">
        <v>26</v>
      </c>
      <c r="G13" s="44" t="s">
        <v>27</v>
      </c>
      <c r="H13" s="44" t="s">
        <v>28</v>
      </c>
      <c r="I13" s="44" t="s">
        <v>29</v>
      </c>
      <c r="J13" s="44" t="s">
        <v>30</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24"/>
      <c r="BM13" s="24"/>
      <c r="BN13" s="24"/>
    </row>
    <row r="14" spans="1:66" ht="21" customHeight="1" x14ac:dyDescent="0.2">
      <c r="A14" s="91"/>
      <c r="B14" s="91"/>
      <c r="C14" s="91"/>
      <c r="D14" s="91"/>
      <c r="E14" s="91"/>
      <c r="F14" s="91"/>
      <c r="G14" s="91"/>
      <c r="H14" s="91"/>
      <c r="I14" s="91"/>
      <c r="J14" s="9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24"/>
      <c r="BM14" s="24"/>
      <c r="BN14" s="24"/>
    </row>
    <row r="15" spans="1:66" x14ac:dyDescent="0.2">
      <c r="A15" s="40"/>
      <c r="B15" s="40"/>
      <c r="C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24"/>
      <c r="BM15" s="24"/>
      <c r="BN15" s="24"/>
    </row>
    <row r="16" spans="1:66" ht="15" x14ac:dyDescent="0.2">
      <c r="A16" s="44" t="s">
        <v>31</v>
      </c>
      <c r="B16" s="44" t="s">
        <v>32</v>
      </c>
      <c r="C16" s="44" t="s">
        <v>33</v>
      </c>
      <c r="D16" s="44" t="s">
        <v>34</v>
      </c>
      <c r="E16" s="44" t="s">
        <v>35</v>
      </c>
      <c r="F16" s="44" t="s">
        <v>36</v>
      </c>
      <c r="G16" s="44" t="s">
        <v>37</v>
      </c>
      <c r="H16" s="44" t="s">
        <v>38</v>
      </c>
      <c r="I16" s="44" t="s">
        <v>39</v>
      </c>
      <c r="J16" s="44" t="s">
        <v>40</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24"/>
      <c r="BM16" s="24"/>
      <c r="BN16" s="24"/>
    </row>
    <row r="17" spans="1:66" ht="21" customHeight="1" x14ac:dyDescent="0.2">
      <c r="A17" s="91"/>
      <c r="B17" s="91"/>
      <c r="C17" s="91"/>
      <c r="D17" s="91"/>
      <c r="E17" s="91"/>
      <c r="F17" s="91"/>
      <c r="G17" s="91"/>
      <c r="H17" s="91"/>
      <c r="I17" s="91"/>
      <c r="J17" s="9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24"/>
      <c r="BM17" s="24"/>
      <c r="BN17" s="24"/>
    </row>
    <row r="18" spans="1:66" x14ac:dyDescent="0.2">
      <c r="A18" s="40"/>
      <c r="B18" s="40"/>
      <c r="C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24"/>
      <c r="BM18" s="24"/>
      <c r="BN18" s="24"/>
    </row>
    <row r="19" spans="1:66" ht="15" x14ac:dyDescent="0.2">
      <c r="A19" s="44" t="s">
        <v>41</v>
      </c>
      <c r="B19" s="44" t="s">
        <v>42</v>
      </c>
      <c r="C19" s="44" t="s">
        <v>43</v>
      </c>
      <c r="D19" s="44" t="s">
        <v>44</v>
      </c>
      <c r="E19" s="44" t="s">
        <v>45</v>
      </c>
      <c r="F19" s="44" t="s">
        <v>46</v>
      </c>
      <c r="G19" s="44" t="s">
        <v>47</v>
      </c>
      <c r="H19" s="44" t="s">
        <v>48</v>
      </c>
      <c r="I19" s="44" t="s">
        <v>49</v>
      </c>
      <c r="J19" s="44" t="s">
        <v>50</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24"/>
      <c r="BM19" s="24"/>
      <c r="BN19" s="24"/>
    </row>
    <row r="20" spans="1:66" ht="21" customHeight="1" x14ac:dyDescent="0.2">
      <c r="A20" s="91"/>
      <c r="B20" s="91"/>
      <c r="C20" s="91"/>
      <c r="D20" s="91"/>
      <c r="E20" s="91"/>
      <c r="F20" s="91"/>
      <c r="G20" s="91"/>
      <c r="H20" s="91"/>
      <c r="I20" s="91"/>
      <c r="J20" s="9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24"/>
      <c r="BM20" s="24"/>
      <c r="BN20" s="24"/>
    </row>
    <row r="21" spans="1:66" x14ac:dyDescent="0.2">
      <c r="A21" s="40"/>
      <c r="B21" s="40"/>
      <c r="C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24"/>
      <c r="BM21" s="24"/>
      <c r="BN21" s="24"/>
    </row>
    <row r="22" spans="1:66" ht="15" x14ac:dyDescent="0.2">
      <c r="A22" s="44" t="s">
        <v>78</v>
      </c>
      <c r="B22" s="44" t="s">
        <v>51</v>
      </c>
      <c r="C22" s="44" t="s">
        <v>52</v>
      </c>
      <c r="D22" s="44" t="s">
        <v>53</v>
      </c>
      <c r="E22" s="44" t="s">
        <v>54</v>
      </c>
      <c r="F22" s="44" t="s">
        <v>55</v>
      </c>
      <c r="G22" s="44" t="s">
        <v>56</v>
      </c>
      <c r="H22" s="44" t="s">
        <v>57</v>
      </c>
      <c r="I22" s="44" t="s">
        <v>58</v>
      </c>
      <c r="J22" s="44" t="s">
        <v>59</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24"/>
      <c r="BM22" s="24"/>
      <c r="BN22" s="24"/>
    </row>
    <row r="23" spans="1:66" ht="21" customHeight="1" x14ac:dyDescent="0.2">
      <c r="A23" s="91"/>
      <c r="B23" s="91"/>
      <c r="C23" s="91"/>
      <c r="D23" s="91"/>
      <c r="E23" s="91"/>
      <c r="F23" s="91"/>
      <c r="G23" s="91"/>
      <c r="H23" s="91"/>
      <c r="I23" s="91"/>
      <c r="J23" s="91"/>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24"/>
      <c r="BM23" s="24"/>
      <c r="BN23" s="24"/>
    </row>
    <row r="24" spans="1:66" x14ac:dyDescent="0.2">
      <c r="A24" s="40"/>
      <c r="B24" s="40"/>
      <c r="C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24"/>
      <c r="BM24" s="24"/>
      <c r="BN24" s="24"/>
    </row>
    <row r="25" spans="1:66" ht="15" x14ac:dyDescent="0.2">
      <c r="A25" s="44" t="s">
        <v>60</v>
      </c>
      <c r="B25" s="44" t="s">
        <v>61</v>
      </c>
      <c r="C25" s="44" t="s">
        <v>62</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24"/>
      <c r="BM25" s="24"/>
      <c r="BN25" s="24"/>
    </row>
    <row r="26" spans="1:66" ht="21" customHeight="1" x14ac:dyDescent="0.2">
      <c r="A26" s="91"/>
      <c r="B26" s="91"/>
      <c r="C26" s="91"/>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24"/>
      <c r="BM26" s="24"/>
      <c r="BN26" s="24"/>
    </row>
    <row r="27" spans="1:66" x14ac:dyDescent="0.2">
      <c r="A27" s="40"/>
      <c r="B27" s="40"/>
      <c r="C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24"/>
      <c r="BM27" s="24"/>
      <c r="BN27" s="24"/>
    </row>
    <row r="28" spans="1:66" x14ac:dyDescent="0.2">
      <c r="A28" s="40"/>
      <c r="B28" s="40"/>
      <c r="C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24"/>
      <c r="BM28" s="24"/>
      <c r="BN28" s="24"/>
    </row>
    <row r="29" spans="1:66" x14ac:dyDescent="0.2">
      <c r="A29" s="40"/>
      <c r="B29" s="40"/>
      <c r="C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24"/>
      <c r="BM29" s="24"/>
      <c r="BN29" s="24"/>
    </row>
    <row r="30" spans="1:66" x14ac:dyDescent="0.2">
      <c r="A30" s="40"/>
      <c r="B30" s="40"/>
      <c r="C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24"/>
      <c r="BM30" s="24"/>
      <c r="BN30" s="24"/>
    </row>
    <row r="31" spans="1:66" x14ac:dyDescent="0.2">
      <c r="A31" s="40"/>
      <c r="B31" s="40"/>
      <c r="C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24"/>
      <c r="BM31" s="24"/>
      <c r="BN31" s="24"/>
    </row>
    <row r="32" spans="1:66" x14ac:dyDescent="0.2">
      <c r="A32" s="40"/>
      <c r="B32" s="40"/>
      <c r="C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24"/>
      <c r="BM32" s="24"/>
      <c r="BN32" s="24"/>
    </row>
    <row r="33" spans="1:66" x14ac:dyDescent="0.2">
      <c r="A33" s="40"/>
      <c r="B33" s="40"/>
      <c r="C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24"/>
      <c r="BM33" s="24"/>
      <c r="BN33" s="24"/>
    </row>
    <row r="34" spans="1:66" x14ac:dyDescent="0.2">
      <c r="A34" s="40"/>
      <c r="B34" s="40"/>
      <c r="C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24"/>
      <c r="BM34" s="24"/>
      <c r="BN34" s="24"/>
    </row>
    <row r="35" spans="1:66" x14ac:dyDescent="0.2">
      <c r="A35" s="40"/>
      <c r="B35" s="40"/>
      <c r="C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24"/>
      <c r="BM35" s="24"/>
      <c r="BN35" s="24"/>
    </row>
    <row r="36" spans="1:66" x14ac:dyDescent="0.2">
      <c r="A36" s="40"/>
      <c r="B36" s="40"/>
      <c r="C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24"/>
      <c r="BM36" s="24"/>
      <c r="BN36" s="24"/>
    </row>
    <row r="37" spans="1:66" x14ac:dyDescent="0.2">
      <c r="A37" s="40"/>
      <c r="B37" s="40"/>
      <c r="C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24"/>
      <c r="BM37" s="24"/>
      <c r="BN37" s="24"/>
    </row>
    <row r="38" spans="1:66" x14ac:dyDescent="0.2">
      <c r="A38" s="40"/>
      <c r="B38" s="40"/>
      <c r="C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24"/>
      <c r="BM38" s="24"/>
      <c r="BN38" s="24"/>
    </row>
    <row r="39" spans="1:66" x14ac:dyDescent="0.2">
      <c r="A39" s="40"/>
      <c r="B39" s="40"/>
      <c r="C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24"/>
      <c r="BM39" s="24"/>
      <c r="BN39" s="24"/>
    </row>
    <row r="40" spans="1:66" x14ac:dyDescent="0.2">
      <c r="A40" s="40"/>
      <c r="B40" s="40"/>
      <c r="C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24"/>
      <c r="BM40" s="24"/>
      <c r="BN40" s="24"/>
    </row>
    <row r="41" spans="1:66" x14ac:dyDescent="0.2">
      <c r="A41" s="40"/>
      <c r="B41" s="40"/>
      <c r="C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24"/>
      <c r="BM41" s="24"/>
      <c r="BN41" s="24"/>
    </row>
    <row r="42" spans="1:66" x14ac:dyDescent="0.2">
      <c r="A42" s="40"/>
      <c r="B42" s="40"/>
      <c r="C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24"/>
      <c r="BM42" s="24"/>
      <c r="BN42" s="24"/>
    </row>
    <row r="43" spans="1:66" x14ac:dyDescent="0.2">
      <c r="A43" s="40"/>
      <c r="B43" s="40"/>
      <c r="C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24"/>
      <c r="BM43" s="24"/>
      <c r="BN43" s="24"/>
    </row>
    <row r="44" spans="1:66" x14ac:dyDescent="0.2">
      <c r="A44" s="40"/>
      <c r="B44" s="40"/>
      <c r="C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24"/>
      <c r="BM44" s="24"/>
      <c r="BN44" s="24"/>
    </row>
    <row r="45" spans="1:66" x14ac:dyDescent="0.2">
      <c r="A45" s="40"/>
      <c r="B45" s="40"/>
      <c r="C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24"/>
      <c r="BM45" s="24"/>
      <c r="BN45" s="24"/>
    </row>
    <row r="46" spans="1:66" x14ac:dyDescent="0.2">
      <c r="A46" s="40"/>
      <c r="B46" s="40"/>
      <c r="C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24"/>
      <c r="BM46" s="24"/>
      <c r="BN46" s="24"/>
    </row>
    <row r="47" spans="1:66" x14ac:dyDescent="0.2">
      <c r="A47" s="40"/>
      <c r="B47" s="40"/>
      <c r="C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24"/>
      <c r="BM47" s="24"/>
      <c r="BN47" s="24"/>
    </row>
    <row r="48" spans="1:66" x14ac:dyDescent="0.2">
      <c r="A48" s="40"/>
      <c r="B48" s="40"/>
      <c r="C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24"/>
      <c r="BM48" s="24"/>
      <c r="BN48" s="24"/>
    </row>
    <row r="49" spans="1:66" x14ac:dyDescent="0.2">
      <c r="A49" s="40"/>
      <c r="B49" s="40"/>
      <c r="C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24"/>
      <c r="BM49" s="24"/>
      <c r="BN49" s="24"/>
    </row>
    <row r="50" spans="1:66" x14ac:dyDescent="0.2">
      <c r="A50" s="40"/>
      <c r="B50" s="40"/>
      <c r="C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24"/>
      <c r="BM50" s="24"/>
      <c r="BN50" s="24"/>
    </row>
    <row r="51" spans="1:66" x14ac:dyDescent="0.2">
      <c r="A51" s="40"/>
      <c r="B51" s="40"/>
      <c r="C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24"/>
      <c r="BM51" s="24"/>
      <c r="BN51" s="24"/>
    </row>
    <row r="52" spans="1:66" x14ac:dyDescent="0.2">
      <c r="A52" s="40"/>
      <c r="B52" s="40"/>
      <c r="C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24"/>
      <c r="BM52" s="24"/>
      <c r="BN52" s="24"/>
    </row>
    <row r="53" spans="1:66" x14ac:dyDescent="0.2">
      <c r="A53" s="40"/>
      <c r="B53" s="40"/>
      <c r="C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24"/>
      <c r="BM53" s="24"/>
      <c r="BN53" s="24"/>
    </row>
    <row r="54" spans="1:66" x14ac:dyDescent="0.2">
      <c r="A54" s="40"/>
      <c r="B54" s="40"/>
      <c r="C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24"/>
      <c r="BM54" s="24"/>
      <c r="BN54" s="24"/>
    </row>
    <row r="55" spans="1:66" x14ac:dyDescent="0.2">
      <c r="A55" s="40"/>
      <c r="B55" s="40"/>
      <c r="C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24"/>
      <c r="BM55" s="24"/>
      <c r="BN55" s="24"/>
    </row>
    <row r="56" spans="1:66" x14ac:dyDescent="0.2">
      <c r="A56" s="40"/>
      <c r="B56" s="40"/>
      <c r="C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24"/>
      <c r="BM56" s="24"/>
      <c r="BN56" s="24"/>
    </row>
    <row r="57" spans="1:66" x14ac:dyDescent="0.2">
      <c r="A57" s="40"/>
      <c r="B57" s="40"/>
      <c r="C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24"/>
      <c r="BM57" s="24"/>
      <c r="BN57" s="24"/>
    </row>
    <row r="58" spans="1:66" x14ac:dyDescent="0.2">
      <c r="A58" s="40"/>
      <c r="B58" s="40"/>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24"/>
      <c r="BM58" s="24"/>
      <c r="BN58" s="24"/>
    </row>
    <row r="59" spans="1:66" x14ac:dyDescent="0.2">
      <c r="A59" s="40"/>
      <c r="B59" s="40"/>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24"/>
      <c r="BM59" s="24"/>
      <c r="BN59" s="24"/>
    </row>
    <row r="60" spans="1:66" x14ac:dyDescent="0.2">
      <c r="A60" s="40"/>
      <c r="B60" s="40"/>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24"/>
      <c r="BM60" s="24"/>
      <c r="BN60" s="24"/>
    </row>
    <row r="61" spans="1:66" x14ac:dyDescent="0.2">
      <c r="A61" s="40"/>
      <c r="B61" s="40"/>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24"/>
      <c r="BM61" s="24"/>
      <c r="BN61" s="24"/>
    </row>
    <row r="62" spans="1:66" x14ac:dyDescent="0.2">
      <c r="A62" s="40"/>
      <c r="B62" s="40"/>
      <c r="C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24"/>
      <c r="BM62" s="24"/>
      <c r="BN62" s="24"/>
    </row>
    <row r="63" spans="1:66" x14ac:dyDescent="0.2">
      <c r="A63" s="40"/>
      <c r="B63" s="40"/>
      <c r="C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24"/>
      <c r="BM63" s="24"/>
      <c r="BN63" s="24"/>
    </row>
    <row r="64" spans="1:66" x14ac:dyDescent="0.2">
      <c r="A64" s="40"/>
      <c r="B64" s="40"/>
      <c r="C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24"/>
      <c r="BM64" s="24"/>
      <c r="BN64" s="24"/>
    </row>
    <row r="65" spans="1:66" x14ac:dyDescent="0.2">
      <c r="A65" s="40"/>
      <c r="B65" s="40"/>
      <c r="C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24"/>
      <c r="BM65" s="24"/>
      <c r="BN65" s="24"/>
    </row>
    <row r="66" spans="1:66" x14ac:dyDescent="0.2">
      <c r="A66" s="40"/>
      <c r="B66" s="40"/>
      <c r="C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24"/>
      <c r="BM66" s="24"/>
      <c r="BN66" s="24"/>
    </row>
    <row r="67" spans="1:66" x14ac:dyDescent="0.2">
      <c r="A67" s="40"/>
      <c r="B67" s="40"/>
      <c r="C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24"/>
      <c r="BM67" s="24"/>
      <c r="BN67" s="24"/>
    </row>
    <row r="68" spans="1:66" x14ac:dyDescent="0.2">
      <c r="A68" s="40"/>
      <c r="B68" s="40"/>
      <c r="C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24"/>
      <c r="BM68" s="24"/>
      <c r="BN68" s="24"/>
    </row>
    <row r="69" spans="1:66" x14ac:dyDescent="0.2">
      <c r="A69" s="40"/>
      <c r="B69" s="40"/>
      <c r="C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24"/>
      <c r="BM69" s="24"/>
      <c r="BN69" s="24"/>
    </row>
    <row r="70" spans="1:66" x14ac:dyDescent="0.2">
      <c r="A70" s="40"/>
      <c r="B70" s="40"/>
      <c r="C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24"/>
      <c r="BM70" s="24"/>
      <c r="BN70" s="24"/>
    </row>
    <row r="71" spans="1:66" x14ac:dyDescent="0.2">
      <c r="A71" s="40"/>
      <c r="B71" s="40"/>
      <c r="C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24"/>
      <c r="BM71" s="24"/>
      <c r="BN71" s="24"/>
    </row>
    <row r="72" spans="1:66" x14ac:dyDescent="0.2">
      <c r="A72" s="40"/>
      <c r="B72" s="40"/>
      <c r="C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24"/>
      <c r="BM72" s="24"/>
      <c r="BN72" s="24"/>
    </row>
    <row r="73" spans="1:66" x14ac:dyDescent="0.2">
      <c r="A73" s="40"/>
      <c r="B73" s="40"/>
      <c r="C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24"/>
      <c r="BM73" s="24"/>
      <c r="BN73" s="24"/>
    </row>
    <row r="74" spans="1:66" x14ac:dyDescent="0.2">
      <c r="A74" s="40"/>
      <c r="B74" s="40"/>
      <c r="C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24"/>
      <c r="BM74" s="24"/>
      <c r="BN74" s="24"/>
    </row>
    <row r="75" spans="1:66" x14ac:dyDescent="0.2">
      <c r="A75" s="40"/>
      <c r="B75" s="40"/>
      <c r="C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24"/>
      <c r="BM75" s="24"/>
      <c r="BN75" s="24"/>
    </row>
    <row r="76" spans="1:66" x14ac:dyDescent="0.2">
      <c r="A76" s="40"/>
      <c r="B76" s="40"/>
      <c r="C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24"/>
      <c r="BM76" s="24"/>
      <c r="BN76" s="24"/>
    </row>
    <row r="77" spans="1:66" x14ac:dyDescent="0.2">
      <c r="A77" s="40"/>
      <c r="B77" s="40"/>
      <c r="C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24"/>
      <c r="BM77" s="24"/>
      <c r="BN77" s="24"/>
    </row>
    <row r="78" spans="1:66" x14ac:dyDescent="0.2">
      <c r="A78" s="40"/>
      <c r="B78" s="40"/>
      <c r="C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24"/>
      <c r="BM78" s="24"/>
      <c r="BN78" s="24"/>
    </row>
    <row r="79" spans="1:66" x14ac:dyDescent="0.2">
      <c r="A79" s="40"/>
      <c r="B79" s="40"/>
      <c r="C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24"/>
      <c r="BM79" s="24"/>
      <c r="BN79" s="24"/>
    </row>
    <row r="80" spans="1:66" x14ac:dyDescent="0.2">
      <c r="A80" s="40"/>
      <c r="B80" s="40"/>
      <c r="C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24"/>
      <c r="BM80" s="24"/>
      <c r="BN80" s="24"/>
    </row>
    <row r="81" spans="1:66" x14ac:dyDescent="0.2">
      <c r="A81" s="40"/>
      <c r="B81" s="40"/>
      <c r="C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24"/>
      <c r="BM81" s="24"/>
      <c r="BN81" s="24"/>
    </row>
    <row r="82" spans="1:66" x14ac:dyDescent="0.2">
      <c r="A82" s="40"/>
      <c r="B82" s="40"/>
      <c r="C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24"/>
      <c r="BM82" s="24"/>
      <c r="BN82" s="24"/>
    </row>
    <row r="83" spans="1:66" x14ac:dyDescent="0.2">
      <c r="A83" s="40"/>
      <c r="B83" s="40"/>
      <c r="C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24"/>
      <c r="BM83" s="24"/>
      <c r="BN83" s="24"/>
    </row>
    <row r="84" spans="1:66" x14ac:dyDescent="0.2">
      <c r="A84" s="40"/>
      <c r="B84" s="40"/>
      <c r="C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24"/>
      <c r="BM84" s="24"/>
      <c r="BN84" s="24"/>
    </row>
    <row r="85" spans="1:66" x14ac:dyDescent="0.2">
      <c r="A85" s="40"/>
      <c r="B85" s="40"/>
      <c r="C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24"/>
      <c r="BM85" s="24"/>
      <c r="BN85" s="24"/>
    </row>
    <row r="86" spans="1:66" x14ac:dyDescent="0.2">
      <c r="A86" s="40"/>
      <c r="B86" s="40"/>
      <c r="C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24"/>
      <c r="BM86" s="24"/>
      <c r="BN86" s="24"/>
    </row>
    <row r="87" spans="1:66" x14ac:dyDescent="0.2">
      <c r="A87" s="40"/>
      <c r="B87" s="40"/>
      <c r="C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24"/>
      <c r="BM87" s="24"/>
      <c r="BN87" s="24"/>
    </row>
    <row r="88" spans="1:66" x14ac:dyDescent="0.2">
      <c r="A88" s="40"/>
      <c r="B88" s="40"/>
      <c r="C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24"/>
      <c r="BM88" s="24"/>
      <c r="BN88" s="24"/>
    </row>
    <row r="89" spans="1:66" x14ac:dyDescent="0.2">
      <c r="A89" s="40"/>
      <c r="B89" s="40"/>
      <c r="C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24"/>
      <c r="BM89" s="24"/>
      <c r="BN89" s="24"/>
    </row>
    <row r="90" spans="1:66" x14ac:dyDescent="0.2">
      <c r="A90" s="40"/>
      <c r="B90" s="40"/>
      <c r="C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24"/>
      <c r="BM90" s="24"/>
      <c r="BN90" s="24"/>
    </row>
    <row r="91" spans="1:66" x14ac:dyDescent="0.2">
      <c r="A91" s="40"/>
      <c r="B91" s="40"/>
      <c r="C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24"/>
      <c r="BM91" s="24"/>
      <c r="BN91" s="24"/>
    </row>
    <row r="92" spans="1:66" x14ac:dyDescent="0.2">
      <c r="A92" s="40"/>
      <c r="B92" s="40"/>
      <c r="C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24"/>
      <c r="BM92" s="24"/>
      <c r="BN92" s="24"/>
    </row>
    <row r="93" spans="1:66" x14ac:dyDescent="0.2">
      <c r="A93" s="40"/>
      <c r="B93" s="40"/>
      <c r="C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24"/>
      <c r="BM93" s="24"/>
      <c r="BN93" s="24"/>
    </row>
    <row r="94" spans="1:66" x14ac:dyDescent="0.2">
      <c r="A94" s="40"/>
      <c r="B94" s="40"/>
      <c r="C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24"/>
      <c r="BM94" s="24"/>
      <c r="BN94" s="24"/>
    </row>
    <row r="95" spans="1:66" x14ac:dyDescent="0.2">
      <c r="A95" s="40"/>
      <c r="B95" s="40"/>
      <c r="C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24"/>
      <c r="BM95" s="24"/>
      <c r="BN95" s="24"/>
    </row>
    <row r="96" spans="1:66" x14ac:dyDescent="0.2">
      <c r="A96" s="40"/>
      <c r="B96" s="40"/>
      <c r="C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24"/>
      <c r="BM96" s="24"/>
      <c r="BN96" s="24"/>
    </row>
    <row r="97" spans="1:66" x14ac:dyDescent="0.2">
      <c r="A97" s="40"/>
      <c r="B97" s="40"/>
      <c r="C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24"/>
      <c r="BM97" s="24"/>
      <c r="BN97" s="24"/>
    </row>
    <row r="98" spans="1:66" x14ac:dyDescent="0.2">
      <c r="A98" s="40"/>
      <c r="B98" s="40"/>
      <c r="C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24"/>
      <c r="BM98" s="24"/>
      <c r="BN98" s="24"/>
    </row>
    <row r="99" spans="1:66" x14ac:dyDescent="0.2">
      <c r="A99" s="40"/>
      <c r="B99" s="40"/>
      <c r="C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24"/>
      <c r="BM99" s="24"/>
      <c r="BN99" s="24"/>
    </row>
    <row r="100" spans="1:66" x14ac:dyDescent="0.2">
      <c r="A100" s="40"/>
      <c r="B100" s="40"/>
      <c r="C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24"/>
      <c r="BM100" s="24"/>
      <c r="BN100" s="24"/>
    </row>
    <row r="101" spans="1:66" x14ac:dyDescent="0.2">
      <c r="A101" s="40"/>
      <c r="B101" s="40"/>
      <c r="C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24"/>
      <c r="BM101" s="24"/>
      <c r="BN101" s="24"/>
    </row>
    <row r="102" spans="1:66" x14ac:dyDescent="0.2">
      <c r="A102" s="40"/>
      <c r="B102" s="40"/>
      <c r="C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24"/>
      <c r="BM102" s="24"/>
      <c r="BN102" s="24"/>
    </row>
    <row r="103" spans="1:66" x14ac:dyDescent="0.2">
      <c r="A103" s="40"/>
      <c r="B103" s="40"/>
      <c r="C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24"/>
      <c r="BM103" s="24"/>
      <c r="BN103" s="24"/>
    </row>
    <row r="104" spans="1:66" x14ac:dyDescent="0.2">
      <c r="A104" s="40"/>
      <c r="B104" s="40"/>
      <c r="C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24"/>
      <c r="BM104" s="24"/>
      <c r="BN104" s="24"/>
    </row>
    <row r="105" spans="1:66" x14ac:dyDescent="0.2">
      <c r="A105" s="40"/>
      <c r="B105" s="40"/>
      <c r="C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24"/>
      <c r="BM105" s="24"/>
      <c r="BN105" s="24"/>
    </row>
    <row r="106" spans="1:66" x14ac:dyDescent="0.2">
      <c r="A106" s="40"/>
      <c r="B106" s="40"/>
      <c r="C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24"/>
      <c r="BM106" s="24"/>
      <c r="BN106" s="24"/>
    </row>
    <row r="107" spans="1:66" x14ac:dyDescent="0.2">
      <c r="A107" s="40"/>
      <c r="B107" s="40"/>
      <c r="C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24"/>
      <c r="BM107" s="24"/>
      <c r="BN107" s="24"/>
    </row>
    <row r="108" spans="1:66" x14ac:dyDescent="0.2">
      <c r="A108" s="40"/>
      <c r="B108" s="40"/>
      <c r="C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24"/>
      <c r="BM108" s="24"/>
      <c r="BN108" s="24"/>
    </row>
    <row r="109" spans="1:66" x14ac:dyDescent="0.2">
      <c r="A109" s="40"/>
      <c r="B109" s="40"/>
      <c r="C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24"/>
      <c r="BM109" s="24"/>
      <c r="BN109" s="24"/>
    </row>
    <row r="110" spans="1:66" x14ac:dyDescent="0.2">
      <c r="A110" s="40"/>
      <c r="B110" s="40"/>
      <c r="C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24"/>
      <c r="BM110" s="24"/>
      <c r="BN110" s="24"/>
    </row>
    <row r="111" spans="1:66" x14ac:dyDescent="0.2">
      <c r="A111" s="40"/>
      <c r="B111" s="40"/>
      <c r="C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24"/>
      <c r="BM111" s="24"/>
      <c r="BN111" s="24"/>
    </row>
    <row r="112" spans="1:66" x14ac:dyDescent="0.2">
      <c r="A112" s="40"/>
      <c r="B112" s="40"/>
      <c r="C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24"/>
      <c r="BM112" s="24"/>
      <c r="BN112" s="24"/>
    </row>
    <row r="113" spans="1:66" x14ac:dyDescent="0.2">
      <c r="A113" s="40"/>
      <c r="B113" s="40"/>
      <c r="C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24"/>
      <c r="BM113" s="24"/>
      <c r="BN113" s="24"/>
    </row>
    <row r="114" spans="1:66" x14ac:dyDescent="0.2">
      <c r="A114" s="40"/>
      <c r="B114" s="40"/>
      <c r="C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24"/>
      <c r="BM114" s="24"/>
      <c r="BN114" s="24"/>
    </row>
    <row r="115" spans="1:66" x14ac:dyDescent="0.2">
      <c r="A115" s="40"/>
      <c r="B115" s="40"/>
      <c r="C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24"/>
      <c r="BM115" s="24"/>
      <c r="BN115" s="24"/>
    </row>
    <row r="116" spans="1:66" x14ac:dyDescent="0.2">
      <c r="A116" s="40"/>
      <c r="B116" s="40"/>
      <c r="C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24"/>
      <c r="BM116" s="24"/>
      <c r="BN116" s="24"/>
    </row>
    <row r="117" spans="1:66" x14ac:dyDescent="0.2">
      <c r="A117" s="40"/>
      <c r="B117" s="40"/>
      <c r="C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24"/>
      <c r="BM117" s="24"/>
      <c r="BN117" s="24"/>
    </row>
    <row r="118" spans="1:66" x14ac:dyDescent="0.2">
      <c r="A118" s="40"/>
      <c r="B118" s="40"/>
      <c r="C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24"/>
      <c r="BM118" s="24"/>
      <c r="BN118" s="24"/>
    </row>
    <row r="119" spans="1:66" x14ac:dyDescent="0.2">
      <c r="A119" s="40"/>
      <c r="B119" s="40"/>
      <c r="C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24"/>
      <c r="BM119" s="24"/>
      <c r="BN119" s="24"/>
    </row>
    <row r="120" spans="1:66" x14ac:dyDescent="0.2">
      <c r="A120" s="40"/>
      <c r="B120" s="40"/>
      <c r="C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24"/>
      <c r="BM120" s="24"/>
      <c r="BN120" s="24"/>
    </row>
    <row r="121" spans="1:66" x14ac:dyDescent="0.2">
      <c r="A121" s="40"/>
      <c r="B121" s="40"/>
      <c r="C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24"/>
      <c r="BM121" s="24"/>
      <c r="BN121" s="24"/>
    </row>
    <row r="122" spans="1:66" x14ac:dyDescent="0.2">
      <c r="A122" s="40"/>
      <c r="B122" s="40"/>
      <c r="C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24"/>
      <c r="BM122" s="24"/>
      <c r="BN122" s="24"/>
    </row>
    <row r="123" spans="1:66" x14ac:dyDescent="0.2">
      <c r="A123" s="40"/>
      <c r="B123" s="40"/>
      <c r="C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24"/>
      <c r="BM123" s="24"/>
      <c r="BN123" s="24"/>
    </row>
    <row r="124" spans="1:66" x14ac:dyDescent="0.2">
      <c r="A124" s="40"/>
      <c r="B124" s="40"/>
      <c r="C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24"/>
      <c r="BM124" s="24"/>
      <c r="BN124" s="24"/>
    </row>
    <row r="125" spans="1:66" x14ac:dyDescent="0.2">
      <c r="A125" s="40"/>
      <c r="B125" s="40"/>
      <c r="C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24"/>
      <c r="BM125" s="24"/>
      <c r="BN125" s="24"/>
    </row>
    <row r="126" spans="1:66" x14ac:dyDescent="0.2">
      <c r="A126" s="40"/>
      <c r="B126" s="40"/>
      <c r="C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24"/>
      <c r="BM126" s="24"/>
      <c r="BN126" s="24"/>
    </row>
    <row r="127" spans="1:66" x14ac:dyDescent="0.2">
      <c r="A127" s="40"/>
      <c r="B127" s="40"/>
      <c r="C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24"/>
      <c r="BM127" s="24"/>
      <c r="BN127" s="24"/>
    </row>
    <row r="128" spans="1:66" x14ac:dyDescent="0.2">
      <c r="A128" s="40"/>
      <c r="B128" s="40"/>
      <c r="C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24"/>
      <c r="BM128" s="24"/>
      <c r="BN128" s="24"/>
    </row>
    <row r="129" spans="1:66" x14ac:dyDescent="0.2">
      <c r="A129" s="40"/>
      <c r="B129" s="40"/>
      <c r="C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24"/>
      <c r="BM129" s="24"/>
      <c r="BN129" s="24"/>
    </row>
    <row r="130" spans="1:66" x14ac:dyDescent="0.2">
      <c r="A130" s="40"/>
      <c r="B130" s="40"/>
      <c r="C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24"/>
      <c r="BM130" s="24"/>
      <c r="BN130" s="24"/>
    </row>
    <row r="131" spans="1:66" x14ac:dyDescent="0.2">
      <c r="A131" s="40"/>
      <c r="B131" s="40"/>
      <c r="C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24"/>
      <c r="BM131" s="24"/>
      <c r="BN131" s="24"/>
    </row>
    <row r="132" spans="1:66" x14ac:dyDescent="0.2">
      <c r="A132" s="40"/>
      <c r="B132" s="40"/>
      <c r="C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24"/>
      <c r="BM132" s="24"/>
      <c r="BN132" s="24"/>
    </row>
    <row r="133" spans="1:66" x14ac:dyDescent="0.2">
      <c r="A133" s="40"/>
      <c r="B133" s="40"/>
      <c r="C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24"/>
      <c r="BM133" s="24"/>
      <c r="BN133" s="24"/>
    </row>
    <row r="134" spans="1:66" x14ac:dyDescent="0.2">
      <c r="A134" s="40"/>
      <c r="B134" s="40"/>
      <c r="C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24"/>
      <c r="BM134" s="24"/>
      <c r="BN134" s="24"/>
    </row>
    <row r="135" spans="1:66" x14ac:dyDescent="0.2">
      <c r="A135" s="40"/>
      <c r="B135" s="40"/>
      <c r="C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24"/>
      <c r="BM135" s="24"/>
      <c r="BN135" s="24"/>
    </row>
    <row r="136" spans="1:66" x14ac:dyDescent="0.2">
      <c r="A136" s="40"/>
      <c r="B136" s="40"/>
      <c r="C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24"/>
      <c r="BM136" s="24"/>
      <c r="BN136" s="24"/>
    </row>
    <row r="137" spans="1:66" x14ac:dyDescent="0.2">
      <c r="A137" s="40"/>
      <c r="B137" s="40"/>
      <c r="C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24"/>
      <c r="BM137" s="24"/>
      <c r="BN137" s="24"/>
    </row>
    <row r="138" spans="1:66" x14ac:dyDescent="0.2">
      <c r="A138" s="40"/>
      <c r="B138" s="40"/>
      <c r="C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24"/>
      <c r="BM138" s="24"/>
      <c r="BN138" s="24"/>
    </row>
    <row r="139" spans="1:66" x14ac:dyDescent="0.2">
      <c r="A139" s="40"/>
      <c r="B139" s="40"/>
      <c r="C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24"/>
      <c r="BM139" s="24"/>
      <c r="BN139" s="24"/>
    </row>
    <row r="140" spans="1:66" x14ac:dyDescent="0.2">
      <c r="A140" s="40"/>
      <c r="B140" s="40"/>
      <c r="C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24"/>
      <c r="BM140" s="24"/>
      <c r="BN140" s="24"/>
    </row>
    <row r="141" spans="1:66" x14ac:dyDescent="0.2">
      <c r="A141" s="40"/>
      <c r="B141" s="40"/>
      <c r="C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24"/>
      <c r="BM141" s="24"/>
      <c r="BN141" s="24"/>
    </row>
    <row r="142" spans="1:66" x14ac:dyDescent="0.2">
      <c r="A142" s="40"/>
      <c r="B142" s="40"/>
      <c r="C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24"/>
      <c r="BM142" s="24"/>
      <c r="BN142" s="24"/>
    </row>
    <row r="143" spans="1:66" x14ac:dyDescent="0.2">
      <c r="A143" s="40"/>
      <c r="B143" s="40"/>
      <c r="C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24"/>
      <c r="BM143" s="24"/>
      <c r="BN143" s="24"/>
    </row>
    <row r="144" spans="1:66" x14ac:dyDescent="0.2">
      <c r="A144" s="40"/>
      <c r="B144" s="40"/>
      <c r="C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24"/>
      <c r="BM144" s="24"/>
      <c r="BN144" s="24"/>
    </row>
    <row r="145" spans="1:66" x14ac:dyDescent="0.2">
      <c r="A145" s="40"/>
      <c r="B145" s="40"/>
      <c r="C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24"/>
      <c r="BM145" s="24"/>
      <c r="BN145" s="24"/>
    </row>
    <row r="146" spans="1:66" x14ac:dyDescent="0.2">
      <c r="A146" s="40"/>
      <c r="B146" s="40"/>
      <c r="C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24"/>
      <c r="BM146" s="24"/>
      <c r="BN146" s="24"/>
    </row>
    <row r="147" spans="1:66" x14ac:dyDescent="0.2">
      <c r="A147" s="40"/>
      <c r="B147" s="40"/>
      <c r="C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24"/>
      <c r="BM147" s="24"/>
      <c r="BN147" s="24"/>
    </row>
    <row r="148" spans="1:66" x14ac:dyDescent="0.2">
      <c r="A148" s="40"/>
      <c r="B148" s="40"/>
      <c r="C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24"/>
      <c r="BM148" s="24"/>
      <c r="BN148" s="24"/>
    </row>
    <row r="149" spans="1:66" x14ac:dyDescent="0.2">
      <c r="A149" s="40"/>
      <c r="B149" s="40"/>
      <c r="C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24"/>
      <c r="BM149" s="24"/>
      <c r="BN149" s="24"/>
    </row>
    <row r="150" spans="1:66" x14ac:dyDescent="0.2">
      <c r="A150" s="40"/>
      <c r="B150" s="40"/>
      <c r="C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24"/>
      <c r="BM150" s="24"/>
      <c r="BN150" s="24"/>
    </row>
    <row r="151" spans="1:66" x14ac:dyDescent="0.2">
      <c r="A151" s="40"/>
      <c r="B151" s="40"/>
      <c r="C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24"/>
      <c r="BM151" s="24"/>
      <c r="BN151" s="24"/>
    </row>
    <row r="152" spans="1:66" x14ac:dyDescent="0.2">
      <c r="A152" s="40"/>
      <c r="B152" s="40"/>
      <c r="C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24"/>
      <c r="BM152" s="24"/>
      <c r="BN152" s="24"/>
    </row>
    <row r="153" spans="1:66" x14ac:dyDescent="0.2">
      <c r="A153" s="40"/>
      <c r="B153" s="40"/>
      <c r="C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24"/>
      <c r="BM153" s="24"/>
      <c r="BN153" s="24"/>
    </row>
    <row r="154" spans="1:66" x14ac:dyDescent="0.2">
      <c r="A154" s="40"/>
      <c r="B154" s="40"/>
      <c r="C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24"/>
      <c r="BM154" s="24"/>
      <c r="BN154" s="24"/>
    </row>
    <row r="155" spans="1:66" x14ac:dyDescent="0.2">
      <c r="A155" s="40"/>
      <c r="B155" s="40"/>
      <c r="C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24"/>
      <c r="BM155" s="24"/>
      <c r="BN155" s="24"/>
    </row>
    <row r="156" spans="1:66" x14ac:dyDescent="0.2">
      <c r="A156" s="40"/>
      <c r="B156" s="40"/>
      <c r="C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24"/>
      <c r="BM156" s="24"/>
      <c r="BN156" s="24"/>
    </row>
    <row r="157" spans="1:66" x14ac:dyDescent="0.2">
      <c r="A157" s="40"/>
      <c r="B157" s="40"/>
      <c r="C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24"/>
      <c r="BM157" s="24"/>
      <c r="BN157" s="24"/>
    </row>
    <row r="158" spans="1:66" x14ac:dyDescent="0.2">
      <c r="A158" s="40"/>
      <c r="B158" s="40"/>
      <c r="C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24"/>
      <c r="BM158" s="24"/>
      <c r="BN158" s="24"/>
    </row>
    <row r="159" spans="1:66" x14ac:dyDescent="0.2">
      <c r="A159" s="40"/>
      <c r="B159" s="40"/>
      <c r="C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24"/>
      <c r="BM159" s="24"/>
      <c r="BN159" s="24"/>
    </row>
    <row r="160" spans="1:66" x14ac:dyDescent="0.2">
      <c r="A160" s="40"/>
      <c r="B160" s="40"/>
      <c r="C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24"/>
      <c r="BM160" s="24"/>
      <c r="BN160" s="24"/>
    </row>
    <row r="161" spans="1:66" x14ac:dyDescent="0.2">
      <c r="A161" s="40"/>
      <c r="B161" s="40"/>
      <c r="C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24"/>
      <c r="BM161" s="24"/>
      <c r="BN161" s="24"/>
    </row>
    <row r="162" spans="1:66" x14ac:dyDescent="0.2">
      <c r="A162" s="40"/>
      <c r="B162" s="40"/>
      <c r="C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24"/>
      <c r="BM162" s="24"/>
      <c r="BN162" s="24"/>
    </row>
    <row r="163" spans="1:66" x14ac:dyDescent="0.2">
      <c r="A163" s="40"/>
      <c r="B163" s="40"/>
      <c r="C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24"/>
      <c r="BM163" s="24"/>
      <c r="BN163" s="24"/>
    </row>
    <row r="164" spans="1:66" x14ac:dyDescent="0.2">
      <c r="A164" s="40"/>
      <c r="B164" s="40"/>
      <c r="C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24"/>
      <c r="BM164" s="24"/>
      <c r="BN164" s="24"/>
    </row>
    <row r="165" spans="1:66" x14ac:dyDescent="0.2">
      <c r="A165" s="40"/>
      <c r="B165" s="40"/>
      <c r="C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24"/>
      <c r="BM165" s="24"/>
      <c r="BN165" s="24"/>
    </row>
    <row r="166" spans="1:66" x14ac:dyDescent="0.2">
      <c r="A166" s="40"/>
      <c r="B166" s="40"/>
      <c r="C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24"/>
      <c r="BM166" s="24"/>
      <c r="BN166" s="24"/>
    </row>
    <row r="167" spans="1:66" x14ac:dyDescent="0.2">
      <c r="A167" s="40"/>
      <c r="B167" s="40"/>
      <c r="C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24"/>
      <c r="BM167" s="24"/>
      <c r="BN167" s="24"/>
    </row>
    <row r="168" spans="1:66" x14ac:dyDescent="0.2">
      <c r="A168" s="40"/>
      <c r="B168" s="40"/>
      <c r="C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24"/>
      <c r="BM168" s="24"/>
      <c r="BN168" s="24"/>
    </row>
    <row r="169" spans="1:66" x14ac:dyDescent="0.2">
      <c r="A169" s="40"/>
      <c r="B169" s="40"/>
      <c r="C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24"/>
      <c r="BM169" s="24"/>
      <c r="BN169" s="24"/>
    </row>
    <row r="170" spans="1:66" x14ac:dyDescent="0.2">
      <c r="A170" s="40"/>
      <c r="B170" s="40"/>
      <c r="C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24"/>
      <c r="BM170" s="24"/>
      <c r="BN170" s="24"/>
    </row>
    <row r="171" spans="1:66" x14ac:dyDescent="0.2">
      <c r="A171" s="40"/>
      <c r="B171" s="40"/>
      <c r="C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24"/>
      <c r="BM171" s="24"/>
      <c r="BN171" s="24"/>
    </row>
    <row r="172" spans="1:66" x14ac:dyDescent="0.2">
      <c r="A172" s="40"/>
      <c r="B172" s="40"/>
      <c r="C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24"/>
      <c r="BM172" s="24"/>
      <c r="BN172" s="24"/>
    </row>
    <row r="173" spans="1:66" x14ac:dyDescent="0.2">
      <c r="A173" s="40"/>
      <c r="B173" s="40"/>
      <c r="C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24"/>
      <c r="BM173" s="24"/>
      <c r="BN173" s="24"/>
    </row>
    <row r="174" spans="1:66" x14ac:dyDescent="0.2">
      <c r="A174" s="40"/>
      <c r="B174" s="40"/>
      <c r="C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24"/>
      <c r="BM174" s="24"/>
      <c r="BN174" s="24"/>
    </row>
    <row r="175" spans="1:66" x14ac:dyDescent="0.2">
      <c r="A175" s="40"/>
      <c r="B175" s="40"/>
      <c r="C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24"/>
      <c r="BM175" s="24"/>
      <c r="BN175" s="24"/>
    </row>
    <row r="176" spans="1:66" x14ac:dyDescent="0.2">
      <c r="A176" s="40"/>
      <c r="B176" s="40"/>
      <c r="C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4"/>
      <c r="BM176" s="24"/>
      <c r="BN176" s="24"/>
    </row>
    <row r="177" spans="1:66" x14ac:dyDescent="0.2">
      <c r="A177" s="40"/>
      <c r="B177" s="40"/>
      <c r="C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4"/>
      <c r="BM177" s="24"/>
      <c r="BN177" s="24"/>
    </row>
    <row r="178" spans="1:66" x14ac:dyDescent="0.2">
      <c r="A178" s="40"/>
      <c r="B178" s="40"/>
      <c r="C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4"/>
      <c r="BM178" s="24"/>
      <c r="BN178" s="24"/>
    </row>
    <row r="179" spans="1:66" x14ac:dyDescent="0.2">
      <c r="A179" s="40"/>
      <c r="B179" s="40"/>
      <c r="C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4"/>
      <c r="BM179" s="24"/>
      <c r="BN179" s="24"/>
    </row>
    <row r="180" spans="1:66" x14ac:dyDescent="0.2">
      <c r="A180" s="40"/>
      <c r="B180" s="40"/>
      <c r="C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4"/>
      <c r="BM180" s="24"/>
      <c r="BN180" s="24"/>
    </row>
    <row r="181" spans="1:66" x14ac:dyDescent="0.2">
      <c r="A181" s="40"/>
      <c r="B181" s="40"/>
      <c r="C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4"/>
      <c r="BM181" s="24"/>
      <c r="BN181" s="24"/>
    </row>
    <row r="182" spans="1:66" x14ac:dyDescent="0.2">
      <c r="A182" s="40"/>
      <c r="B182" s="40"/>
      <c r="C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24"/>
      <c r="BM182" s="24"/>
      <c r="BN182" s="24"/>
    </row>
    <row r="183" spans="1:66" x14ac:dyDescent="0.2">
      <c r="A183" s="40"/>
      <c r="B183" s="40"/>
      <c r="C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24"/>
      <c r="BM183" s="24"/>
      <c r="BN183" s="24"/>
    </row>
    <row r="184" spans="1:66" x14ac:dyDescent="0.2">
      <c r="A184" s="40"/>
      <c r="B184" s="40"/>
      <c r="C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24"/>
      <c r="BM184" s="24"/>
      <c r="BN184" s="24"/>
    </row>
    <row r="185" spans="1:66" x14ac:dyDescent="0.2">
      <c r="A185" s="40"/>
      <c r="B185" s="40"/>
      <c r="C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24"/>
      <c r="BM185" s="24"/>
      <c r="BN185" s="24"/>
    </row>
    <row r="186" spans="1:66" x14ac:dyDescent="0.2">
      <c r="A186" s="40"/>
      <c r="B186" s="40"/>
      <c r="C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24"/>
      <c r="BM186" s="24"/>
      <c r="BN186" s="24"/>
    </row>
    <row r="187" spans="1:66" x14ac:dyDescent="0.2">
      <c r="A187" s="40"/>
      <c r="B187" s="40"/>
      <c r="C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24"/>
      <c r="BM187" s="24"/>
      <c r="BN187" s="24"/>
    </row>
    <row r="188" spans="1:66" x14ac:dyDescent="0.2">
      <c r="A188" s="40"/>
      <c r="B188" s="40"/>
      <c r="C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24"/>
      <c r="BM188" s="24"/>
      <c r="BN188" s="24"/>
    </row>
    <row r="189" spans="1:66" x14ac:dyDescent="0.2">
      <c r="A189" s="40"/>
      <c r="B189" s="40"/>
      <c r="C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24"/>
      <c r="BM189" s="24"/>
      <c r="BN189" s="24"/>
    </row>
    <row r="190" spans="1:66" x14ac:dyDescent="0.2">
      <c r="A190" s="40"/>
      <c r="B190" s="40"/>
      <c r="C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24"/>
      <c r="BM190" s="24"/>
      <c r="BN190" s="24"/>
    </row>
    <row r="191" spans="1:66" x14ac:dyDescent="0.2">
      <c r="A191" s="40"/>
      <c r="B191" s="40"/>
      <c r="C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24"/>
      <c r="BM191" s="24"/>
      <c r="BN191" s="24"/>
    </row>
    <row r="192" spans="1:66" x14ac:dyDescent="0.2">
      <c r="A192" s="40"/>
      <c r="B192" s="40"/>
      <c r="C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24"/>
      <c r="BM192" s="24"/>
      <c r="BN192" s="24"/>
    </row>
    <row r="193" spans="1:66" x14ac:dyDescent="0.2">
      <c r="A193" s="40"/>
      <c r="B193" s="40"/>
      <c r="C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24"/>
      <c r="BM193" s="24"/>
      <c r="BN193" s="24"/>
    </row>
    <row r="194" spans="1:66" x14ac:dyDescent="0.2">
      <c r="A194" s="40"/>
      <c r="B194" s="40"/>
      <c r="C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24"/>
      <c r="BM194" s="24"/>
      <c r="BN194" s="24"/>
    </row>
    <row r="195" spans="1:66" x14ac:dyDescent="0.2">
      <c r="A195" s="40"/>
      <c r="B195" s="40"/>
      <c r="C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24"/>
      <c r="BM195" s="24"/>
      <c r="BN195" s="24"/>
    </row>
    <row r="196" spans="1:66" x14ac:dyDescent="0.2">
      <c r="A196" s="40"/>
      <c r="B196" s="40"/>
      <c r="C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24"/>
      <c r="BM196" s="24"/>
      <c r="BN196" s="24"/>
    </row>
    <row r="197" spans="1:66" x14ac:dyDescent="0.2">
      <c r="A197" s="40"/>
      <c r="B197" s="40"/>
      <c r="C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24"/>
      <c r="BM197" s="24"/>
      <c r="BN197" s="24"/>
    </row>
    <row r="198" spans="1:66" x14ac:dyDescent="0.2">
      <c r="A198" s="40"/>
      <c r="B198" s="40"/>
      <c r="C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24"/>
      <c r="BM198" s="24"/>
      <c r="BN198" s="24"/>
    </row>
    <row r="199" spans="1:66" x14ac:dyDescent="0.2">
      <c r="A199" s="40"/>
      <c r="B199" s="40"/>
      <c r="C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24"/>
      <c r="BM199" s="24"/>
      <c r="BN199" s="24"/>
    </row>
    <row r="200" spans="1:66" x14ac:dyDescent="0.2">
      <c r="A200" s="40"/>
      <c r="B200" s="40"/>
      <c r="C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24"/>
      <c r="BM200" s="24"/>
      <c r="BN200" s="24"/>
    </row>
    <row r="201" spans="1:66" x14ac:dyDescent="0.2">
      <c r="A201" s="40"/>
      <c r="B201" s="40"/>
      <c r="C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24"/>
      <c r="BM201" s="24"/>
      <c r="BN201" s="24"/>
    </row>
    <row r="202" spans="1:66" x14ac:dyDescent="0.2">
      <c r="A202" s="40"/>
      <c r="B202" s="40"/>
      <c r="C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24"/>
      <c r="BM202" s="24"/>
      <c r="BN202" s="24"/>
    </row>
    <row r="203" spans="1:66" x14ac:dyDescent="0.2">
      <c r="A203" s="40"/>
      <c r="B203" s="40"/>
      <c r="C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24"/>
      <c r="BM203" s="24"/>
      <c r="BN203" s="24"/>
    </row>
    <row r="204" spans="1:66" x14ac:dyDescent="0.2">
      <c r="A204" s="40"/>
      <c r="B204" s="40"/>
      <c r="C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24"/>
      <c r="BM204" s="24"/>
      <c r="BN204" s="24"/>
    </row>
    <row r="205" spans="1:66" x14ac:dyDescent="0.2">
      <c r="A205" s="40"/>
      <c r="B205" s="40"/>
      <c r="C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24"/>
      <c r="BM205" s="24"/>
      <c r="BN205" s="24"/>
    </row>
    <row r="206" spans="1:66" x14ac:dyDescent="0.2">
      <c r="A206" s="40"/>
      <c r="B206" s="40"/>
      <c r="C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24"/>
      <c r="BM206" s="24"/>
      <c r="BN206" s="24"/>
    </row>
    <row r="207" spans="1:66" x14ac:dyDescent="0.2">
      <c r="A207" s="40"/>
      <c r="B207" s="40"/>
      <c r="C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24"/>
      <c r="BM207" s="24"/>
      <c r="BN207" s="24"/>
    </row>
    <row r="208" spans="1:66" x14ac:dyDescent="0.2">
      <c r="A208" s="40"/>
      <c r="B208" s="40"/>
      <c r="C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24"/>
      <c r="BM208" s="24"/>
      <c r="BN208" s="24"/>
    </row>
    <row r="209" spans="1:66" x14ac:dyDescent="0.2">
      <c r="A209" s="40"/>
      <c r="B209" s="40"/>
      <c r="C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24"/>
      <c r="BM209" s="24"/>
      <c r="BN209" s="24"/>
    </row>
    <row r="210" spans="1:66" x14ac:dyDescent="0.2">
      <c r="A210" s="40"/>
      <c r="B210" s="40"/>
      <c r="C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24"/>
      <c r="BM210" s="24"/>
      <c r="BN210" s="24"/>
    </row>
    <row r="211" spans="1:66" x14ac:dyDescent="0.2">
      <c r="A211" s="40"/>
      <c r="B211" s="40"/>
      <c r="C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24"/>
      <c r="BM211" s="24"/>
      <c r="BN211" s="24"/>
    </row>
    <row r="212" spans="1:66" x14ac:dyDescent="0.2">
      <c r="A212" s="40"/>
      <c r="B212" s="40"/>
      <c r="C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24"/>
      <c r="BM212" s="24"/>
      <c r="BN212" s="24"/>
    </row>
    <row r="213" spans="1:66" x14ac:dyDescent="0.2">
      <c r="A213" s="40"/>
      <c r="B213" s="40"/>
      <c r="C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24"/>
      <c r="BM213" s="24"/>
      <c r="BN213" s="24"/>
    </row>
    <row r="214" spans="1:66" x14ac:dyDescent="0.2">
      <c r="A214" s="40"/>
      <c r="B214" s="40"/>
      <c r="C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24"/>
      <c r="BM214" s="24"/>
      <c r="BN214" s="24"/>
    </row>
    <row r="215" spans="1:66" x14ac:dyDescent="0.2">
      <c r="A215" s="40"/>
      <c r="B215" s="40"/>
      <c r="C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24"/>
      <c r="BM215" s="24"/>
      <c r="BN215" s="24"/>
    </row>
    <row r="216" spans="1:66" x14ac:dyDescent="0.2">
      <c r="A216" s="40"/>
      <c r="B216" s="40"/>
      <c r="C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24"/>
      <c r="BM216" s="24"/>
      <c r="BN216" s="24"/>
    </row>
    <row r="217" spans="1:66" x14ac:dyDescent="0.2">
      <c r="A217" s="40"/>
      <c r="B217" s="40"/>
      <c r="C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24"/>
      <c r="BM217" s="24"/>
      <c r="BN217" s="24"/>
    </row>
    <row r="218" spans="1:66" x14ac:dyDescent="0.2">
      <c r="A218" s="40"/>
      <c r="B218" s="40"/>
      <c r="C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24"/>
      <c r="BM218" s="24"/>
      <c r="BN218" s="24"/>
    </row>
    <row r="219" spans="1:66" x14ac:dyDescent="0.2">
      <c r="A219" s="40"/>
      <c r="B219" s="40"/>
      <c r="C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24"/>
      <c r="BM219" s="24"/>
      <c r="BN219" s="24"/>
    </row>
    <row r="220" spans="1:66" x14ac:dyDescent="0.2">
      <c r="A220" s="40"/>
      <c r="B220" s="40"/>
      <c r="C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24"/>
      <c r="BM220" s="24"/>
      <c r="BN220" s="24"/>
    </row>
    <row r="221" spans="1:66" x14ac:dyDescent="0.2">
      <c r="A221" s="40"/>
      <c r="B221" s="40"/>
      <c r="C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24"/>
      <c r="BM221" s="24"/>
      <c r="BN221" s="24"/>
    </row>
    <row r="222" spans="1:66" x14ac:dyDescent="0.2">
      <c r="A222" s="40"/>
      <c r="B222" s="40"/>
      <c r="C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24"/>
      <c r="BM222" s="24"/>
      <c r="BN222" s="24"/>
    </row>
    <row r="223" spans="1:66" x14ac:dyDescent="0.2">
      <c r="A223" s="40"/>
      <c r="B223" s="40"/>
      <c r="C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24"/>
      <c r="BM223" s="24"/>
      <c r="BN223" s="24"/>
    </row>
    <row r="224" spans="1:66" x14ac:dyDescent="0.2">
      <c r="A224" s="40"/>
      <c r="B224" s="40"/>
      <c r="C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24"/>
      <c r="BM224" s="24"/>
      <c r="BN224" s="24"/>
    </row>
    <row r="225" spans="1:66" x14ac:dyDescent="0.2">
      <c r="A225" s="40"/>
      <c r="B225" s="40"/>
      <c r="C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24"/>
      <c r="BM225" s="24"/>
      <c r="BN225" s="24"/>
    </row>
    <row r="226" spans="1:66" x14ac:dyDescent="0.2">
      <c r="A226" s="40"/>
      <c r="B226" s="40"/>
      <c r="C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24"/>
      <c r="BM226" s="24"/>
      <c r="BN226" s="24"/>
    </row>
    <row r="227" spans="1:66" x14ac:dyDescent="0.2">
      <c r="A227" s="40"/>
      <c r="B227" s="40"/>
      <c r="C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24"/>
      <c r="BM227" s="24"/>
      <c r="BN227" s="24"/>
    </row>
    <row r="228" spans="1:66" x14ac:dyDescent="0.2">
      <c r="A228" s="40"/>
      <c r="B228" s="40"/>
      <c r="C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24"/>
      <c r="BM228" s="24"/>
      <c r="BN228" s="24"/>
    </row>
    <row r="229" spans="1:66" x14ac:dyDescent="0.2">
      <c r="A229" s="40"/>
      <c r="B229" s="40"/>
      <c r="C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24"/>
      <c r="BM229" s="24"/>
      <c r="BN229" s="24"/>
    </row>
    <row r="230" spans="1:66" x14ac:dyDescent="0.2">
      <c r="A230" s="40"/>
      <c r="B230" s="40"/>
      <c r="C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24"/>
      <c r="BM230" s="24"/>
      <c r="BN230" s="24"/>
    </row>
    <row r="231" spans="1:66" x14ac:dyDescent="0.2">
      <c r="A231" s="40"/>
      <c r="B231" s="40"/>
      <c r="C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24"/>
      <c r="BM231" s="24"/>
      <c r="BN231" s="24"/>
    </row>
    <row r="232" spans="1:66" x14ac:dyDescent="0.2">
      <c r="A232" s="40"/>
      <c r="B232" s="40"/>
      <c r="C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24"/>
      <c r="BM232" s="24"/>
      <c r="BN232" s="24"/>
    </row>
    <row r="233" spans="1:66" x14ac:dyDescent="0.2">
      <c r="A233" s="40"/>
      <c r="B233" s="40"/>
      <c r="C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24"/>
      <c r="BM233" s="24"/>
      <c r="BN233" s="24"/>
    </row>
    <row r="234" spans="1:66" x14ac:dyDescent="0.2">
      <c r="A234" s="40"/>
      <c r="B234" s="40"/>
      <c r="C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24"/>
      <c r="BM234" s="24"/>
      <c r="BN234" s="24"/>
    </row>
    <row r="235" spans="1:66" x14ac:dyDescent="0.2">
      <c r="A235" s="40"/>
      <c r="B235" s="40"/>
      <c r="C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24"/>
      <c r="BM235" s="24"/>
      <c r="BN235" s="24"/>
    </row>
    <row r="236" spans="1:66" x14ac:dyDescent="0.2">
      <c r="A236" s="40"/>
      <c r="B236" s="40"/>
      <c r="C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24"/>
      <c r="BM236" s="24"/>
      <c r="BN236" s="24"/>
    </row>
    <row r="237" spans="1:66" x14ac:dyDescent="0.2">
      <c r="A237" s="40"/>
      <c r="B237" s="40"/>
      <c r="C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24"/>
      <c r="BM237" s="24"/>
      <c r="BN237" s="24"/>
    </row>
    <row r="238" spans="1:66" x14ac:dyDescent="0.2">
      <c r="A238" s="40"/>
      <c r="B238" s="40"/>
      <c r="C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24"/>
      <c r="BM238" s="24"/>
      <c r="BN238" s="24"/>
    </row>
    <row r="239" spans="1:66" x14ac:dyDescent="0.2">
      <c r="A239" s="40"/>
      <c r="B239" s="40"/>
      <c r="C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24"/>
      <c r="BM239" s="24"/>
      <c r="BN239" s="24"/>
    </row>
    <row r="240" spans="1:66" x14ac:dyDescent="0.2">
      <c r="A240" s="40"/>
      <c r="B240" s="40"/>
      <c r="C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24"/>
      <c r="BM240" s="24"/>
      <c r="BN240" s="24"/>
    </row>
    <row r="241" spans="1:66" x14ac:dyDescent="0.2">
      <c r="A241" s="40"/>
      <c r="B241" s="40"/>
      <c r="C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24"/>
      <c r="BM241" s="24"/>
      <c r="BN241" s="24"/>
    </row>
    <row r="242" spans="1:66" x14ac:dyDescent="0.2">
      <c r="A242" s="40"/>
      <c r="B242" s="40"/>
      <c r="C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24"/>
      <c r="BM242" s="24"/>
      <c r="BN242" s="24"/>
    </row>
    <row r="243" spans="1:66" x14ac:dyDescent="0.2">
      <c r="A243" s="40"/>
      <c r="B243" s="40"/>
      <c r="C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24"/>
      <c r="BM243" s="24"/>
      <c r="BN243" s="24"/>
    </row>
    <row r="244" spans="1:66" x14ac:dyDescent="0.2">
      <c r="A244" s="40"/>
      <c r="B244" s="40"/>
      <c r="C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24"/>
      <c r="BM244" s="24"/>
      <c r="BN244" s="24"/>
    </row>
    <row r="245" spans="1:66" x14ac:dyDescent="0.2">
      <c r="A245" s="40"/>
      <c r="B245" s="40"/>
      <c r="C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24"/>
      <c r="BM245" s="24"/>
      <c r="BN245" s="24"/>
    </row>
    <row r="246" spans="1:66" x14ac:dyDescent="0.2">
      <c r="A246" s="40"/>
      <c r="B246" s="40"/>
      <c r="C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24"/>
      <c r="BM246" s="24"/>
      <c r="BN246" s="24"/>
    </row>
    <row r="247" spans="1:66" x14ac:dyDescent="0.2">
      <c r="A247" s="40"/>
      <c r="B247" s="40"/>
      <c r="C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24"/>
      <c r="BM247" s="24"/>
      <c r="BN247" s="24"/>
    </row>
    <row r="248" spans="1:66" x14ac:dyDescent="0.2">
      <c r="A248" s="40"/>
      <c r="B248" s="40"/>
      <c r="C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24"/>
      <c r="BM248" s="24"/>
      <c r="BN248" s="24"/>
    </row>
    <row r="249" spans="1:66" x14ac:dyDescent="0.2">
      <c r="A249" s="40"/>
      <c r="B249" s="40"/>
      <c r="C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24"/>
      <c r="BM249" s="24"/>
      <c r="BN249" s="24"/>
    </row>
    <row r="250" spans="1:66" x14ac:dyDescent="0.2">
      <c r="A250" s="40"/>
      <c r="B250" s="40"/>
      <c r="C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24"/>
      <c r="BM250" s="24"/>
      <c r="BN250" s="24"/>
    </row>
    <row r="251" spans="1:66" x14ac:dyDescent="0.2">
      <c r="A251" s="40"/>
      <c r="B251" s="40"/>
      <c r="C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24"/>
      <c r="BM251" s="24"/>
      <c r="BN251" s="24"/>
    </row>
    <row r="252" spans="1:66" x14ac:dyDescent="0.2">
      <c r="A252" s="40"/>
      <c r="B252" s="40"/>
      <c r="C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24"/>
      <c r="BM252" s="24"/>
      <c r="BN252" s="24"/>
    </row>
    <row r="253" spans="1:66" x14ac:dyDescent="0.2">
      <c r="A253" s="40"/>
      <c r="B253" s="40"/>
      <c r="C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24"/>
      <c r="BM253" s="24"/>
      <c r="BN253" s="24"/>
    </row>
    <row r="254" spans="1:66" x14ac:dyDescent="0.2">
      <c r="A254" s="40"/>
      <c r="B254" s="40"/>
      <c r="C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24"/>
      <c r="BM254" s="24"/>
      <c r="BN254" s="24"/>
    </row>
    <row r="255" spans="1:66" x14ac:dyDescent="0.2">
      <c r="A255" s="40"/>
      <c r="B255" s="40"/>
      <c r="C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24"/>
      <c r="BM255" s="24"/>
      <c r="BN255" s="24"/>
    </row>
    <row r="256" spans="1:66" x14ac:dyDescent="0.2">
      <c r="A256" s="40"/>
      <c r="B256" s="40"/>
      <c r="C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24"/>
      <c r="BM256" s="24"/>
      <c r="BN256" s="24"/>
    </row>
    <row r="257" spans="1:66" x14ac:dyDescent="0.2">
      <c r="A257" s="40"/>
      <c r="B257" s="40"/>
      <c r="C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24"/>
      <c r="BM257" s="24"/>
      <c r="BN257" s="24"/>
    </row>
    <row r="258" spans="1:66" x14ac:dyDescent="0.2">
      <c r="A258" s="40"/>
      <c r="B258" s="40"/>
      <c r="C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24"/>
      <c r="BM258" s="24"/>
      <c r="BN258" s="24"/>
    </row>
    <row r="259" spans="1:66" x14ac:dyDescent="0.2">
      <c r="A259" s="40"/>
      <c r="B259" s="40"/>
      <c r="C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24"/>
      <c r="BM259" s="24"/>
      <c r="BN259" s="24"/>
    </row>
    <row r="260" spans="1:66" x14ac:dyDescent="0.2">
      <c r="A260" s="40"/>
      <c r="B260" s="40"/>
      <c r="C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24"/>
      <c r="BM260" s="24"/>
      <c r="BN260" s="24"/>
    </row>
    <row r="261" spans="1:66" x14ac:dyDescent="0.2">
      <c r="A261" s="40"/>
      <c r="B261" s="40"/>
      <c r="C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24"/>
      <c r="BM261" s="24"/>
      <c r="BN261" s="24"/>
    </row>
    <row r="262" spans="1:66" x14ac:dyDescent="0.2">
      <c r="A262" s="40"/>
      <c r="B262" s="40"/>
      <c r="C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24"/>
      <c r="BM262" s="24"/>
      <c r="BN262" s="24"/>
    </row>
    <row r="263" spans="1:66" x14ac:dyDescent="0.2">
      <c r="A263" s="40"/>
      <c r="B263" s="40"/>
      <c r="C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24"/>
      <c r="BM263" s="24"/>
      <c r="BN263" s="24"/>
    </row>
    <row r="264" spans="1:66" x14ac:dyDescent="0.2">
      <c r="A264" s="40"/>
      <c r="B264" s="40"/>
      <c r="C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24"/>
      <c r="BM264" s="24"/>
      <c r="BN264" s="24"/>
    </row>
    <row r="265" spans="1:66" x14ac:dyDescent="0.2">
      <c r="A265" s="40"/>
      <c r="B265" s="40"/>
      <c r="C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24"/>
      <c r="BM265" s="24"/>
      <c r="BN265" s="24"/>
    </row>
    <row r="266" spans="1:66" x14ac:dyDescent="0.2">
      <c r="A266" s="40"/>
      <c r="B266" s="40"/>
      <c r="C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24"/>
      <c r="BM266" s="24"/>
      <c r="BN266" s="24"/>
    </row>
    <row r="267" spans="1:66" x14ac:dyDescent="0.2">
      <c r="A267" s="40"/>
      <c r="B267" s="40"/>
      <c r="C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24"/>
      <c r="BM267" s="24"/>
      <c r="BN267" s="24"/>
    </row>
    <row r="268" spans="1:66" x14ac:dyDescent="0.2">
      <c r="A268" s="40"/>
      <c r="B268" s="40"/>
      <c r="C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24"/>
      <c r="BM268" s="24"/>
      <c r="BN268" s="24"/>
    </row>
    <row r="269" spans="1:66" x14ac:dyDescent="0.2">
      <c r="A269" s="40"/>
      <c r="B269" s="40"/>
      <c r="C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24"/>
      <c r="BM269" s="24"/>
      <c r="BN269" s="24"/>
    </row>
    <row r="270" spans="1:66" x14ac:dyDescent="0.2">
      <c r="A270" s="40"/>
      <c r="B270" s="40"/>
      <c r="C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24"/>
      <c r="BM270" s="24"/>
      <c r="BN270" s="24"/>
    </row>
    <row r="271" spans="1:66" x14ac:dyDescent="0.2">
      <c r="A271" s="40"/>
      <c r="B271" s="40"/>
      <c r="C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24"/>
      <c r="BM271" s="24"/>
      <c r="BN271" s="24"/>
    </row>
    <row r="272" spans="1:66" x14ac:dyDescent="0.2">
      <c r="A272" s="40"/>
      <c r="B272" s="40"/>
      <c r="C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24"/>
      <c r="BM272" s="24"/>
      <c r="BN272" s="24"/>
    </row>
    <row r="273" spans="1:66" x14ac:dyDescent="0.2">
      <c r="A273" s="40"/>
      <c r="B273" s="40"/>
      <c r="C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24"/>
      <c r="BM273" s="24"/>
      <c r="BN273" s="24"/>
    </row>
    <row r="274" spans="1:66" x14ac:dyDescent="0.2">
      <c r="A274" s="40"/>
      <c r="B274" s="40"/>
      <c r="C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24"/>
      <c r="BM274" s="24"/>
      <c r="BN274" s="24"/>
    </row>
    <row r="275" spans="1:66" x14ac:dyDescent="0.2">
      <c r="A275" s="40"/>
      <c r="B275" s="40"/>
      <c r="C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24"/>
      <c r="BM275" s="24"/>
      <c r="BN275" s="24"/>
    </row>
    <row r="276" spans="1:66" x14ac:dyDescent="0.2">
      <c r="A276" s="40"/>
      <c r="B276" s="40"/>
      <c r="C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24"/>
      <c r="BM276" s="24"/>
      <c r="BN276" s="24"/>
    </row>
    <row r="277" spans="1:66" x14ac:dyDescent="0.2">
      <c r="A277" s="40"/>
      <c r="B277" s="40"/>
      <c r="C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24"/>
      <c r="BM277" s="24"/>
      <c r="BN277" s="24"/>
    </row>
    <row r="278" spans="1:66" x14ac:dyDescent="0.2">
      <c r="A278" s="40"/>
      <c r="B278" s="40"/>
      <c r="C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24"/>
      <c r="BM278" s="24"/>
      <c r="BN278" s="24"/>
    </row>
    <row r="279" spans="1:66" x14ac:dyDescent="0.2">
      <c r="A279" s="40"/>
      <c r="B279" s="40"/>
      <c r="C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24"/>
      <c r="BM279" s="24"/>
      <c r="BN279" s="24"/>
    </row>
    <row r="280" spans="1:66" x14ac:dyDescent="0.2">
      <c r="A280" s="40"/>
      <c r="B280" s="40"/>
      <c r="C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24"/>
      <c r="BM280" s="24"/>
      <c r="BN280" s="24"/>
    </row>
    <row r="281" spans="1:66" x14ac:dyDescent="0.2">
      <c r="A281" s="40"/>
      <c r="B281" s="40"/>
      <c r="C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24"/>
      <c r="BM281" s="24"/>
      <c r="BN281" s="24"/>
    </row>
    <row r="282" spans="1:66" x14ac:dyDescent="0.2">
      <c r="A282" s="40"/>
      <c r="B282" s="40"/>
      <c r="C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24"/>
      <c r="BM282" s="24"/>
      <c r="BN282" s="24"/>
    </row>
    <row r="283" spans="1:66" x14ac:dyDescent="0.2">
      <c r="A283" s="40"/>
      <c r="B283" s="40"/>
      <c r="C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24"/>
      <c r="BM283" s="24"/>
      <c r="BN283" s="24"/>
    </row>
    <row r="284" spans="1:66" x14ac:dyDescent="0.2">
      <c r="A284" s="40"/>
      <c r="B284" s="40"/>
      <c r="C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24"/>
      <c r="BM284" s="24"/>
      <c r="BN284" s="24"/>
    </row>
    <row r="285" spans="1:66" x14ac:dyDescent="0.2">
      <c r="A285" s="40"/>
      <c r="B285" s="40"/>
      <c r="C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24"/>
      <c r="BM285" s="24"/>
      <c r="BN285" s="24"/>
    </row>
    <row r="286" spans="1:66" x14ac:dyDescent="0.2">
      <c r="A286" s="40"/>
      <c r="B286" s="40"/>
      <c r="C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24"/>
      <c r="BM286" s="24"/>
      <c r="BN286" s="24"/>
    </row>
    <row r="287" spans="1:66" x14ac:dyDescent="0.2">
      <c r="A287" s="40"/>
      <c r="B287" s="40"/>
      <c r="C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24"/>
      <c r="BM287" s="24"/>
      <c r="BN287" s="24"/>
    </row>
    <row r="288" spans="1:66" x14ac:dyDescent="0.2">
      <c r="A288" s="40"/>
      <c r="B288" s="40"/>
      <c r="C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24"/>
      <c r="BM288" s="24"/>
      <c r="BN288" s="24"/>
    </row>
    <row r="289" spans="1:66" x14ac:dyDescent="0.2">
      <c r="A289" s="40"/>
      <c r="B289" s="40"/>
      <c r="C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24"/>
      <c r="BM289" s="24"/>
      <c r="BN289" s="24"/>
    </row>
    <row r="290" spans="1:66" x14ac:dyDescent="0.2">
      <c r="A290" s="40"/>
      <c r="B290" s="40"/>
      <c r="C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24"/>
      <c r="BM290" s="24"/>
      <c r="BN290" s="24"/>
    </row>
    <row r="291" spans="1:66" x14ac:dyDescent="0.2">
      <c r="A291" s="40"/>
      <c r="B291" s="40"/>
      <c r="C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24"/>
      <c r="BM291" s="24"/>
      <c r="BN291" s="24"/>
    </row>
    <row r="292" spans="1:66" x14ac:dyDescent="0.2">
      <c r="A292" s="40"/>
      <c r="B292" s="40"/>
      <c r="C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24"/>
      <c r="BM292" s="24"/>
      <c r="BN292" s="24"/>
    </row>
    <row r="293" spans="1:66" x14ac:dyDescent="0.2">
      <c r="A293" s="40"/>
      <c r="B293" s="40"/>
      <c r="C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24"/>
      <c r="BM293" s="24"/>
      <c r="BN293" s="24"/>
    </row>
    <row r="294" spans="1:66" x14ac:dyDescent="0.2">
      <c r="A294" s="40"/>
      <c r="B294" s="40"/>
      <c r="C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24"/>
      <c r="BM294" s="24"/>
      <c r="BN294" s="24"/>
    </row>
    <row r="295" spans="1:66" x14ac:dyDescent="0.2">
      <c r="A295" s="40"/>
      <c r="B295" s="40"/>
      <c r="C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24"/>
      <c r="BM295" s="24"/>
      <c r="BN295" s="24"/>
    </row>
    <row r="296" spans="1:66" x14ac:dyDescent="0.2">
      <c r="A296" s="40"/>
      <c r="B296" s="40"/>
      <c r="C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24"/>
      <c r="BM296" s="24"/>
      <c r="BN296" s="24"/>
    </row>
    <row r="297" spans="1:66" x14ac:dyDescent="0.2">
      <c r="A297" s="40"/>
      <c r="B297" s="40"/>
      <c r="C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24"/>
      <c r="BM297" s="24"/>
      <c r="BN297" s="24"/>
    </row>
    <row r="298" spans="1:66" x14ac:dyDescent="0.2">
      <c r="A298" s="40"/>
      <c r="B298" s="40"/>
      <c r="C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24"/>
      <c r="BM298" s="24"/>
      <c r="BN298" s="24"/>
    </row>
    <row r="299" spans="1:66" x14ac:dyDescent="0.2">
      <c r="A299" s="40"/>
      <c r="B299" s="40"/>
      <c r="C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24"/>
      <c r="BM299" s="24"/>
      <c r="BN299" s="24"/>
    </row>
    <row r="300" spans="1:66" x14ac:dyDescent="0.2">
      <c r="A300" s="40"/>
      <c r="B300" s="40"/>
      <c r="C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24"/>
      <c r="BM300" s="24"/>
      <c r="BN300" s="24"/>
    </row>
    <row r="301" spans="1:66" x14ac:dyDescent="0.2">
      <c r="A301" s="40"/>
      <c r="B301" s="40"/>
      <c r="C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24"/>
      <c r="BM301" s="24"/>
      <c r="BN301" s="24"/>
    </row>
    <row r="302" spans="1:66" x14ac:dyDescent="0.2">
      <c r="A302" s="40"/>
      <c r="B302" s="40"/>
      <c r="C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24"/>
      <c r="BM302" s="24"/>
      <c r="BN302" s="24"/>
    </row>
    <row r="303" spans="1:66" x14ac:dyDescent="0.2">
      <c r="A303" s="40"/>
      <c r="B303" s="40"/>
      <c r="C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24"/>
      <c r="BM303" s="24"/>
      <c r="BN303" s="24"/>
    </row>
    <row r="304" spans="1:66" x14ac:dyDescent="0.2">
      <c r="A304" s="40"/>
      <c r="B304" s="40"/>
      <c r="C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24"/>
      <c r="BM304" s="24"/>
      <c r="BN304" s="24"/>
    </row>
    <row r="305" spans="1:66" x14ac:dyDescent="0.2">
      <c r="A305" s="40"/>
      <c r="B305" s="40"/>
      <c r="C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24"/>
      <c r="BM305" s="24"/>
      <c r="BN305" s="24"/>
    </row>
    <row r="306" spans="1:66" x14ac:dyDescent="0.2">
      <c r="A306" s="40"/>
      <c r="B306" s="40"/>
      <c r="C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24"/>
      <c r="BM306" s="24"/>
      <c r="BN306" s="24"/>
    </row>
    <row r="307" spans="1:66" x14ac:dyDescent="0.2">
      <c r="A307" s="40"/>
      <c r="B307" s="40"/>
      <c r="C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24"/>
      <c r="BM307" s="24"/>
      <c r="BN307" s="24"/>
    </row>
    <row r="308" spans="1:66" x14ac:dyDescent="0.2">
      <c r="A308" s="40"/>
      <c r="B308" s="40"/>
      <c r="C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24"/>
      <c r="BM308" s="24"/>
      <c r="BN308" s="24"/>
    </row>
    <row r="309" spans="1:66" x14ac:dyDescent="0.2">
      <c r="A309" s="40"/>
      <c r="B309" s="40"/>
      <c r="C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24"/>
      <c r="BM309" s="24"/>
      <c r="BN309" s="24"/>
    </row>
    <row r="310" spans="1:66" x14ac:dyDescent="0.2">
      <c r="A310" s="40"/>
      <c r="B310" s="40"/>
      <c r="C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24"/>
      <c r="BM310" s="24"/>
      <c r="BN310" s="24"/>
    </row>
    <row r="311" spans="1:66" x14ac:dyDescent="0.2">
      <c r="A311" s="40"/>
      <c r="B311" s="40"/>
      <c r="C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24"/>
      <c r="BM311" s="24"/>
      <c r="BN311" s="24"/>
    </row>
    <row r="312" spans="1:66" x14ac:dyDescent="0.2">
      <c r="A312" s="40"/>
      <c r="B312" s="40"/>
      <c r="C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24"/>
      <c r="BM312" s="24"/>
      <c r="BN312" s="24"/>
    </row>
    <row r="313" spans="1:66" x14ac:dyDescent="0.2">
      <c r="A313" s="40"/>
      <c r="B313" s="40"/>
      <c r="C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24"/>
      <c r="BM313" s="24"/>
      <c r="BN313" s="24"/>
    </row>
    <row r="314" spans="1:66" x14ac:dyDescent="0.2">
      <c r="A314" s="40"/>
      <c r="B314" s="40"/>
      <c r="C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24"/>
      <c r="BM314" s="24"/>
      <c r="BN314" s="24"/>
    </row>
    <row r="315" spans="1:66" x14ac:dyDescent="0.2">
      <c r="A315" s="40"/>
      <c r="B315" s="40"/>
      <c r="C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24"/>
      <c r="BM315" s="24"/>
      <c r="BN315" s="24"/>
    </row>
    <row r="316" spans="1:66" x14ac:dyDescent="0.2">
      <c r="A316" s="40"/>
      <c r="B316" s="40"/>
      <c r="C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24"/>
      <c r="BM316" s="24"/>
      <c r="BN316" s="24"/>
    </row>
    <row r="317" spans="1:66" x14ac:dyDescent="0.2">
      <c r="A317" s="40"/>
      <c r="B317" s="40"/>
      <c r="C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24"/>
      <c r="BM317" s="24"/>
      <c r="BN317" s="24"/>
    </row>
    <row r="318" spans="1:66" x14ac:dyDescent="0.2">
      <c r="A318" s="40"/>
      <c r="B318" s="40"/>
      <c r="C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24"/>
      <c r="BM318" s="24"/>
      <c r="BN318" s="24"/>
    </row>
    <row r="319" spans="1:66" x14ac:dyDescent="0.2">
      <c r="A319" s="40"/>
      <c r="B319" s="40"/>
      <c r="C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24"/>
      <c r="BM319" s="24"/>
      <c r="BN319" s="24"/>
    </row>
    <row r="320" spans="1:66" x14ac:dyDescent="0.2">
      <c r="A320" s="40"/>
      <c r="B320" s="40"/>
      <c r="C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24"/>
      <c r="BM320" s="24"/>
      <c r="BN320" s="24"/>
    </row>
    <row r="321" spans="1:66" x14ac:dyDescent="0.2">
      <c r="A321" s="40"/>
      <c r="B321" s="40"/>
      <c r="C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24"/>
      <c r="BM321" s="24"/>
      <c r="BN321" s="24"/>
    </row>
    <row r="322" spans="1:66" x14ac:dyDescent="0.2">
      <c r="A322" s="40"/>
      <c r="B322" s="40"/>
      <c r="C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24"/>
      <c r="BM322" s="24"/>
      <c r="BN322" s="24"/>
    </row>
    <row r="323" spans="1:66" x14ac:dyDescent="0.2">
      <c r="A323" s="40"/>
      <c r="B323" s="40"/>
      <c r="C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24"/>
      <c r="BM323" s="24"/>
      <c r="BN323" s="24"/>
    </row>
    <row r="324" spans="1:66" x14ac:dyDescent="0.2">
      <c r="A324" s="40"/>
      <c r="B324" s="40"/>
      <c r="C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24"/>
      <c r="BM324" s="24"/>
      <c r="BN324" s="24"/>
    </row>
    <row r="325" spans="1:66" x14ac:dyDescent="0.2">
      <c r="A325" s="40"/>
      <c r="B325" s="40"/>
      <c r="C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24"/>
      <c r="BM325" s="24"/>
      <c r="BN325" s="24"/>
    </row>
    <row r="326" spans="1:66" x14ac:dyDescent="0.2">
      <c r="A326" s="40"/>
      <c r="B326" s="40"/>
      <c r="C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24"/>
      <c r="BM326" s="24"/>
      <c r="BN326" s="24"/>
    </row>
    <row r="327" spans="1:66" x14ac:dyDescent="0.2">
      <c r="A327" s="40"/>
      <c r="B327" s="40"/>
      <c r="C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24"/>
      <c r="BM327" s="24"/>
      <c r="BN327" s="24"/>
    </row>
    <row r="328" spans="1:66" x14ac:dyDescent="0.2">
      <c r="A328" s="40"/>
      <c r="B328" s="40"/>
      <c r="C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24"/>
      <c r="BM328" s="24"/>
      <c r="BN328" s="24"/>
    </row>
    <row r="329" spans="1:66" x14ac:dyDescent="0.2">
      <c r="A329" s="40"/>
      <c r="B329" s="40"/>
      <c r="C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24"/>
      <c r="BM329" s="24"/>
      <c r="BN329" s="24"/>
    </row>
    <row r="330" spans="1:66" x14ac:dyDescent="0.2">
      <c r="A330" s="40"/>
      <c r="B330" s="40"/>
      <c r="C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24"/>
      <c r="BM330" s="24"/>
      <c r="BN330" s="24"/>
    </row>
    <row r="331" spans="1:66" x14ac:dyDescent="0.2">
      <c r="A331" s="40"/>
      <c r="B331" s="40"/>
      <c r="C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24"/>
      <c r="BM331" s="24"/>
      <c r="BN331" s="24"/>
    </row>
    <row r="332" spans="1:66" x14ac:dyDescent="0.2">
      <c r="A332" s="40"/>
      <c r="B332" s="40"/>
      <c r="C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24"/>
      <c r="BM332" s="24"/>
      <c r="BN332" s="24"/>
    </row>
    <row r="333" spans="1:66" x14ac:dyDescent="0.2">
      <c r="A333" s="40"/>
      <c r="B333" s="40"/>
      <c r="C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24"/>
      <c r="BM333" s="24"/>
      <c r="BN333" s="24"/>
    </row>
    <row r="334" spans="1:66" x14ac:dyDescent="0.2">
      <c r="A334" s="40"/>
      <c r="B334" s="40"/>
      <c r="C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24"/>
      <c r="BM334" s="24"/>
      <c r="BN334" s="24"/>
    </row>
    <row r="335" spans="1:66" x14ac:dyDescent="0.2">
      <c r="A335" s="40"/>
      <c r="B335" s="40"/>
      <c r="C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24"/>
      <c r="BM335" s="24"/>
      <c r="BN335" s="24"/>
    </row>
    <row r="336" spans="1:66" x14ac:dyDescent="0.2">
      <c r="A336" s="40"/>
      <c r="B336" s="40"/>
      <c r="C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24"/>
      <c r="BM336" s="24"/>
      <c r="BN336" s="24"/>
    </row>
    <row r="337" spans="1:66" x14ac:dyDescent="0.2">
      <c r="A337" s="40"/>
      <c r="B337" s="40"/>
      <c r="C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24"/>
      <c r="BM337" s="24"/>
      <c r="BN337" s="24"/>
    </row>
    <row r="338" spans="1:66" x14ac:dyDescent="0.2">
      <c r="A338" s="40"/>
      <c r="B338" s="40"/>
      <c r="C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24"/>
      <c r="BM338" s="24"/>
      <c r="BN338" s="24"/>
    </row>
    <row r="339" spans="1:66" x14ac:dyDescent="0.2">
      <c r="A339" s="40"/>
      <c r="B339" s="40"/>
      <c r="C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24"/>
      <c r="BM339" s="24"/>
      <c r="BN339" s="24"/>
    </row>
    <row r="340" spans="1:66" x14ac:dyDescent="0.2">
      <c r="A340" s="40"/>
      <c r="B340" s="40"/>
      <c r="C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24"/>
      <c r="BM340" s="24"/>
      <c r="BN340" s="24"/>
    </row>
    <row r="341" spans="1:66" x14ac:dyDescent="0.2">
      <c r="A341" s="40"/>
      <c r="B341" s="40"/>
      <c r="C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24"/>
      <c r="BM341" s="24"/>
      <c r="BN341" s="24"/>
    </row>
    <row r="342" spans="1:66" x14ac:dyDescent="0.2">
      <c r="A342" s="40"/>
      <c r="B342" s="40"/>
      <c r="C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24"/>
      <c r="BM342" s="24"/>
      <c r="BN342" s="24"/>
    </row>
    <row r="343" spans="1:66" x14ac:dyDescent="0.2">
      <c r="A343" s="40"/>
      <c r="B343" s="40"/>
      <c r="C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24"/>
      <c r="BM343" s="24"/>
      <c r="BN343" s="24"/>
    </row>
    <row r="344" spans="1:66" x14ac:dyDescent="0.2">
      <c r="A344" s="40"/>
      <c r="B344" s="40"/>
      <c r="C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24"/>
      <c r="BM344" s="24"/>
      <c r="BN344" s="24"/>
    </row>
    <row r="345" spans="1:66" x14ac:dyDescent="0.2">
      <c r="A345" s="40"/>
      <c r="B345" s="40"/>
      <c r="C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24"/>
      <c r="BM345" s="24"/>
      <c r="BN345" s="24"/>
    </row>
    <row r="346" spans="1:66" x14ac:dyDescent="0.2">
      <c r="A346" s="40"/>
      <c r="B346" s="40"/>
      <c r="C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24"/>
      <c r="BM346" s="24"/>
      <c r="BN346" s="24"/>
    </row>
    <row r="347" spans="1:66" x14ac:dyDescent="0.2">
      <c r="A347" s="40"/>
      <c r="B347" s="40"/>
      <c r="C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24"/>
      <c r="BM347" s="24"/>
      <c r="BN347" s="24"/>
    </row>
    <row r="348" spans="1:66" x14ac:dyDescent="0.2">
      <c r="A348" s="40"/>
      <c r="B348" s="40"/>
      <c r="C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24"/>
      <c r="BM348" s="24"/>
      <c r="BN348" s="24"/>
    </row>
    <row r="349" spans="1:66" x14ac:dyDescent="0.2">
      <c r="A349" s="40"/>
      <c r="B349" s="40"/>
      <c r="C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24"/>
      <c r="BM349" s="24"/>
      <c r="BN349" s="24"/>
    </row>
    <row r="350" spans="1:66" x14ac:dyDescent="0.2">
      <c r="A350" s="40"/>
      <c r="B350" s="40"/>
      <c r="C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24"/>
      <c r="BM350" s="24"/>
      <c r="BN350" s="24"/>
    </row>
    <row r="351" spans="1:66" x14ac:dyDescent="0.2">
      <c r="A351" s="40"/>
      <c r="B351" s="40"/>
      <c r="C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24"/>
      <c r="BM351" s="24"/>
      <c r="BN351" s="24"/>
    </row>
    <row r="352" spans="1:66" x14ac:dyDescent="0.2">
      <c r="A352" s="40"/>
      <c r="B352" s="40"/>
      <c r="C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24"/>
      <c r="BM352" s="24"/>
      <c r="BN352" s="24"/>
    </row>
    <row r="353" spans="1:66" x14ac:dyDescent="0.2">
      <c r="A353" s="40"/>
      <c r="B353" s="40"/>
      <c r="C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24"/>
      <c r="BM353" s="24"/>
      <c r="BN353" s="24"/>
    </row>
    <row r="354" spans="1:66" x14ac:dyDescent="0.2">
      <c r="A354" s="40"/>
      <c r="B354" s="40"/>
      <c r="C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24"/>
      <c r="BM354" s="24"/>
      <c r="BN354" s="24"/>
    </row>
    <row r="355" spans="1:66" x14ac:dyDescent="0.2">
      <c r="A355" s="40"/>
      <c r="B355" s="40"/>
      <c r="C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24"/>
      <c r="BM355" s="24"/>
      <c r="BN355" s="24"/>
    </row>
    <row r="356" spans="1:66" x14ac:dyDescent="0.2">
      <c r="A356" s="40"/>
      <c r="B356" s="40"/>
      <c r="C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24"/>
      <c r="BM356" s="24"/>
      <c r="BN356" s="24"/>
    </row>
    <row r="357" spans="1:66" x14ac:dyDescent="0.2">
      <c r="A357" s="40"/>
      <c r="B357" s="40"/>
      <c r="C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24"/>
      <c r="BM357" s="24"/>
      <c r="BN357" s="24"/>
    </row>
    <row r="358" spans="1:66" x14ac:dyDescent="0.2">
      <c r="A358" s="40"/>
      <c r="B358" s="40"/>
      <c r="C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24"/>
      <c r="BM358" s="24"/>
      <c r="BN358" s="24"/>
    </row>
    <row r="359" spans="1:66" x14ac:dyDescent="0.2">
      <c r="A359" s="40"/>
      <c r="B359" s="40"/>
      <c r="C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24"/>
      <c r="BM359" s="24"/>
      <c r="BN359" s="24"/>
    </row>
    <row r="360" spans="1:66" x14ac:dyDescent="0.2">
      <c r="A360" s="40"/>
      <c r="B360" s="40"/>
      <c r="C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24"/>
      <c r="BM360" s="24"/>
      <c r="BN360" s="24"/>
    </row>
    <row r="361" spans="1:66" x14ac:dyDescent="0.2">
      <c r="A361" s="40"/>
      <c r="B361" s="40"/>
      <c r="C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24"/>
      <c r="BM361" s="24"/>
      <c r="BN361" s="24"/>
    </row>
    <row r="362" spans="1:66" x14ac:dyDescent="0.2">
      <c r="A362" s="40"/>
      <c r="B362" s="40"/>
      <c r="C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24"/>
      <c r="BM362" s="24"/>
      <c r="BN362" s="24"/>
    </row>
    <row r="363" spans="1:66" x14ac:dyDescent="0.2">
      <c r="A363" s="40"/>
      <c r="B363" s="40"/>
      <c r="C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24"/>
      <c r="BM363" s="24"/>
      <c r="BN363" s="24"/>
    </row>
    <row r="364" spans="1:66" x14ac:dyDescent="0.2">
      <c r="A364" s="40"/>
      <c r="B364" s="40"/>
      <c r="C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24"/>
      <c r="BM364" s="24"/>
      <c r="BN364" s="24"/>
    </row>
    <row r="365" spans="1:66" x14ac:dyDescent="0.2">
      <c r="A365" s="40"/>
      <c r="B365" s="40"/>
      <c r="C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24"/>
      <c r="BM365" s="24"/>
      <c r="BN365" s="24"/>
    </row>
    <row r="366" spans="1:66" x14ac:dyDescent="0.2">
      <c r="A366" s="40"/>
      <c r="B366" s="40"/>
      <c r="C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24"/>
      <c r="BM366" s="24"/>
      <c r="BN366" s="24"/>
    </row>
    <row r="367" spans="1:66" x14ac:dyDescent="0.2">
      <c r="A367" s="40"/>
      <c r="B367" s="40"/>
      <c r="C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24"/>
      <c r="BM367" s="24"/>
      <c r="BN367" s="24"/>
    </row>
    <row r="368" spans="1:66" x14ac:dyDescent="0.2">
      <c r="A368" s="40"/>
      <c r="B368" s="40"/>
      <c r="C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24"/>
      <c r="BM368" s="24"/>
      <c r="BN368" s="24"/>
    </row>
    <row r="369" spans="1:66" x14ac:dyDescent="0.2">
      <c r="A369" s="40"/>
      <c r="B369" s="40"/>
      <c r="C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24"/>
      <c r="BM369" s="24"/>
      <c r="BN369" s="24"/>
    </row>
    <row r="370" spans="1:66" x14ac:dyDescent="0.2">
      <c r="A370" s="40"/>
      <c r="B370" s="40"/>
      <c r="C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24"/>
      <c r="BM370" s="24"/>
      <c r="BN370" s="24"/>
    </row>
    <row r="371" spans="1:66" x14ac:dyDescent="0.2">
      <c r="A371" s="40"/>
      <c r="B371" s="40"/>
      <c r="C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24"/>
      <c r="BM371" s="24"/>
      <c r="BN371" s="24"/>
    </row>
    <row r="372" spans="1:66" x14ac:dyDescent="0.2">
      <c r="A372" s="40"/>
      <c r="B372" s="40"/>
      <c r="C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24"/>
      <c r="BM372" s="24"/>
      <c r="BN372" s="24"/>
    </row>
    <row r="373" spans="1:66" x14ac:dyDescent="0.2">
      <c r="A373" s="40"/>
      <c r="B373" s="40"/>
      <c r="C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24"/>
      <c r="BM373" s="24"/>
      <c r="BN373" s="24"/>
    </row>
    <row r="374" spans="1:66" x14ac:dyDescent="0.2">
      <c r="A374" s="40"/>
      <c r="B374" s="40"/>
      <c r="C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24"/>
      <c r="BM374" s="24"/>
      <c r="BN374" s="24"/>
    </row>
    <row r="375" spans="1:66" x14ac:dyDescent="0.2">
      <c r="A375" s="40"/>
      <c r="B375" s="40"/>
      <c r="C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24"/>
      <c r="BM375" s="24"/>
      <c r="BN375" s="24"/>
    </row>
    <row r="376" spans="1:66" x14ac:dyDescent="0.2">
      <c r="A376" s="40"/>
      <c r="B376" s="40"/>
      <c r="C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24"/>
      <c r="BM376" s="24"/>
      <c r="BN376" s="24"/>
    </row>
    <row r="377" spans="1:66" x14ac:dyDescent="0.2">
      <c r="A377" s="40"/>
      <c r="B377" s="40"/>
      <c r="C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24"/>
      <c r="BM377" s="24"/>
      <c r="BN377" s="24"/>
    </row>
    <row r="378" spans="1:66" x14ac:dyDescent="0.2">
      <c r="A378" s="40"/>
      <c r="B378" s="40"/>
      <c r="C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24"/>
      <c r="BM378" s="24"/>
      <c r="BN378" s="24"/>
    </row>
    <row r="379" spans="1:66" x14ac:dyDescent="0.2">
      <c r="A379" s="40"/>
      <c r="B379" s="40"/>
      <c r="C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24"/>
      <c r="BM379" s="24"/>
      <c r="BN379" s="24"/>
    </row>
    <row r="380" spans="1:66" x14ac:dyDescent="0.2">
      <c r="A380" s="40"/>
      <c r="B380" s="40"/>
      <c r="C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24"/>
      <c r="BM380" s="24"/>
      <c r="BN380" s="24"/>
    </row>
    <row r="381" spans="1:66" x14ac:dyDescent="0.2">
      <c r="A381" s="40"/>
      <c r="B381" s="40"/>
      <c r="C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24"/>
      <c r="BM381" s="24"/>
      <c r="BN381" s="24"/>
    </row>
    <row r="382" spans="1:66" x14ac:dyDescent="0.2">
      <c r="A382" s="40"/>
      <c r="B382" s="40"/>
      <c r="C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24"/>
      <c r="BM382" s="24"/>
      <c r="BN382" s="24"/>
    </row>
    <row r="383" spans="1:66" x14ac:dyDescent="0.2">
      <c r="A383" s="40"/>
      <c r="B383" s="40"/>
      <c r="C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24"/>
      <c r="BM383" s="24"/>
      <c r="BN383" s="24"/>
    </row>
    <row r="384" spans="1:66" x14ac:dyDescent="0.2">
      <c r="A384" s="40"/>
      <c r="B384" s="40"/>
      <c r="C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24"/>
      <c r="BM384" s="24"/>
      <c r="BN384" s="24"/>
    </row>
    <row r="385" spans="1:66" x14ac:dyDescent="0.2">
      <c r="A385" s="40"/>
      <c r="B385" s="40"/>
      <c r="C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24"/>
      <c r="BM385" s="24"/>
      <c r="BN385" s="24"/>
    </row>
    <row r="386" spans="1:66" x14ac:dyDescent="0.2">
      <c r="A386" s="40"/>
      <c r="B386" s="40"/>
      <c r="C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24"/>
      <c r="BM386" s="24"/>
      <c r="BN386" s="24"/>
    </row>
    <row r="387" spans="1:66" x14ac:dyDescent="0.2">
      <c r="A387" s="40"/>
      <c r="B387" s="40"/>
      <c r="C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24"/>
      <c r="BM387" s="24"/>
      <c r="BN387" s="24"/>
    </row>
    <row r="388" spans="1:66" x14ac:dyDescent="0.2">
      <c r="A388" s="40"/>
      <c r="B388" s="40"/>
      <c r="C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24"/>
      <c r="BM388" s="24"/>
      <c r="BN388" s="24"/>
    </row>
    <row r="389" spans="1:66" x14ac:dyDescent="0.2">
      <c r="A389" s="40"/>
      <c r="B389" s="40"/>
      <c r="C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24"/>
      <c r="BM389" s="24"/>
      <c r="BN389" s="24"/>
    </row>
    <row r="390" spans="1:66" x14ac:dyDescent="0.2">
      <c r="A390" s="40"/>
      <c r="B390" s="40"/>
      <c r="C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24"/>
      <c r="BM390" s="24"/>
      <c r="BN390" s="24"/>
    </row>
    <row r="391" spans="1:66" x14ac:dyDescent="0.2">
      <c r="A391" s="40"/>
      <c r="B391" s="40"/>
      <c r="C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24"/>
      <c r="BM391" s="24"/>
      <c r="BN391" s="24"/>
    </row>
    <row r="392" spans="1:66" x14ac:dyDescent="0.2">
      <c r="A392" s="40"/>
      <c r="B392" s="40"/>
      <c r="C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24"/>
      <c r="BM392" s="24"/>
      <c r="BN392" s="24"/>
    </row>
    <row r="393" spans="1:66" x14ac:dyDescent="0.2">
      <c r="A393" s="40"/>
      <c r="B393" s="40"/>
      <c r="C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24"/>
      <c r="BM393" s="24"/>
      <c r="BN393" s="24"/>
    </row>
    <row r="394" spans="1:66" x14ac:dyDescent="0.2">
      <c r="A394" s="40"/>
      <c r="B394" s="40"/>
      <c r="C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24"/>
      <c r="BM394" s="24"/>
      <c r="BN394" s="24"/>
    </row>
    <row r="395" spans="1:66" x14ac:dyDescent="0.2">
      <c r="A395" s="40"/>
      <c r="B395" s="40"/>
      <c r="C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24"/>
      <c r="BM395" s="24"/>
      <c r="BN395" s="24"/>
    </row>
    <row r="396" spans="1:66" x14ac:dyDescent="0.2">
      <c r="A396" s="40"/>
      <c r="B396" s="40"/>
      <c r="C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24"/>
      <c r="BM396" s="24"/>
      <c r="BN396" s="24"/>
    </row>
    <row r="397" spans="1:66" x14ac:dyDescent="0.2">
      <c r="A397" s="40"/>
      <c r="B397" s="40"/>
      <c r="C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24"/>
      <c r="BM397" s="24"/>
      <c r="BN397" s="24"/>
    </row>
    <row r="398" spans="1:66" x14ac:dyDescent="0.2">
      <c r="A398" s="40"/>
      <c r="B398" s="40"/>
      <c r="C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24"/>
      <c r="BM398" s="24"/>
      <c r="BN398" s="24"/>
    </row>
    <row r="399" spans="1:66" x14ac:dyDescent="0.2">
      <c r="A399" s="40"/>
      <c r="B399" s="40"/>
      <c r="C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24"/>
      <c r="BM399" s="24"/>
      <c r="BN399" s="24"/>
    </row>
    <row r="400" spans="1:66" x14ac:dyDescent="0.2">
      <c r="A400" s="40"/>
      <c r="B400" s="40"/>
      <c r="C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24"/>
      <c r="BM400" s="24"/>
      <c r="BN400" s="24"/>
    </row>
    <row r="401" spans="1:66" x14ac:dyDescent="0.2">
      <c r="A401" s="40"/>
      <c r="B401" s="40"/>
      <c r="C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24"/>
      <c r="BM401" s="24"/>
      <c r="BN401" s="24"/>
    </row>
    <row r="402" spans="1:66" x14ac:dyDescent="0.2">
      <c r="A402" s="40"/>
      <c r="B402" s="40"/>
      <c r="C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24"/>
      <c r="BM402" s="24"/>
      <c r="BN402" s="24"/>
    </row>
    <row r="403" spans="1:66" x14ac:dyDescent="0.2">
      <c r="A403" s="40"/>
      <c r="B403" s="40"/>
      <c r="C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24"/>
      <c r="BM403" s="24"/>
      <c r="BN403" s="24"/>
    </row>
    <row r="404" spans="1:66" x14ac:dyDescent="0.2">
      <c r="A404" s="40"/>
      <c r="B404" s="40"/>
      <c r="C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24"/>
      <c r="BM404" s="24"/>
      <c r="BN404" s="24"/>
    </row>
    <row r="405" spans="1:66" x14ac:dyDescent="0.2">
      <c r="A405" s="40"/>
      <c r="B405" s="40"/>
      <c r="C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24"/>
      <c r="BM405" s="24"/>
      <c r="BN405" s="24"/>
    </row>
    <row r="406" spans="1:66" x14ac:dyDescent="0.2">
      <c r="A406" s="40"/>
      <c r="B406" s="40"/>
      <c r="C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24"/>
      <c r="BM406" s="24"/>
      <c r="BN406" s="24"/>
    </row>
    <row r="407" spans="1:66" x14ac:dyDescent="0.2">
      <c r="A407" s="40"/>
      <c r="B407" s="40"/>
      <c r="C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24"/>
      <c r="BM407" s="24"/>
      <c r="BN407" s="24"/>
    </row>
    <row r="408" spans="1:66" x14ac:dyDescent="0.2">
      <c r="A408" s="40"/>
      <c r="B408" s="40"/>
      <c r="C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24"/>
      <c r="BM408" s="24"/>
      <c r="BN408" s="24"/>
    </row>
    <row r="409" spans="1:66" x14ac:dyDescent="0.2">
      <c r="A409" s="40"/>
      <c r="B409" s="40"/>
      <c r="C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24"/>
      <c r="BM409" s="24"/>
      <c r="BN409" s="24"/>
    </row>
    <row r="410" spans="1:66" x14ac:dyDescent="0.2">
      <c r="A410" s="40"/>
      <c r="B410" s="40"/>
      <c r="C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24"/>
      <c r="BM410" s="24"/>
      <c r="BN410" s="24"/>
    </row>
    <row r="411" spans="1:66" x14ac:dyDescent="0.2">
      <c r="A411" s="40"/>
      <c r="B411" s="40"/>
      <c r="C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24"/>
      <c r="BM411" s="24"/>
      <c r="BN411" s="24"/>
    </row>
    <row r="412" spans="1:66" x14ac:dyDescent="0.2">
      <c r="A412" s="40"/>
      <c r="B412" s="40"/>
      <c r="C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24"/>
      <c r="BM412" s="24"/>
      <c r="BN412" s="24"/>
    </row>
    <row r="413" spans="1:66" x14ac:dyDescent="0.2">
      <c r="A413" s="40"/>
      <c r="B413" s="40"/>
      <c r="C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24"/>
      <c r="BM413" s="24"/>
      <c r="BN413" s="24"/>
    </row>
    <row r="414" spans="1:66" x14ac:dyDescent="0.2">
      <c r="A414" s="40"/>
      <c r="B414" s="40"/>
      <c r="C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24"/>
      <c r="BM414" s="24"/>
      <c r="BN414" s="24"/>
    </row>
    <row r="415" spans="1:66" x14ac:dyDescent="0.2">
      <c r="A415" s="40"/>
      <c r="B415" s="40"/>
      <c r="C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24"/>
      <c r="BM415" s="24"/>
      <c r="BN415" s="24"/>
    </row>
    <row r="416" spans="1:66" x14ac:dyDescent="0.2">
      <c r="A416" s="40"/>
      <c r="B416" s="40"/>
      <c r="C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24"/>
      <c r="BM416" s="24"/>
      <c r="BN416" s="24"/>
    </row>
    <row r="417" spans="1:66" x14ac:dyDescent="0.2">
      <c r="A417" s="40"/>
      <c r="B417" s="40"/>
      <c r="C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24"/>
      <c r="BM417" s="24"/>
      <c r="BN417" s="24"/>
    </row>
    <row r="418" spans="1:66" x14ac:dyDescent="0.2">
      <c r="A418" s="40"/>
      <c r="B418" s="40"/>
      <c r="C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24"/>
      <c r="BM418" s="24"/>
      <c r="BN418" s="24"/>
    </row>
    <row r="419" spans="1:66" x14ac:dyDescent="0.2">
      <c r="A419" s="40"/>
      <c r="B419" s="40"/>
      <c r="C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24"/>
      <c r="BM419" s="24"/>
      <c r="BN419" s="24"/>
    </row>
    <row r="420" spans="1:66" x14ac:dyDescent="0.2">
      <c r="A420" s="40"/>
      <c r="B420" s="40"/>
      <c r="C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24"/>
      <c r="BM420" s="24"/>
      <c r="BN420" s="24"/>
    </row>
    <row r="421" spans="1:66" x14ac:dyDescent="0.2">
      <c r="A421" s="40"/>
      <c r="B421" s="40"/>
      <c r="C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24"/>
      <c r="BM421" s="24"/>
      <c r="BN421" s="24"/>
    </row>
    <row r="422" spans="1:66" x14ac:dyDescent="0.2">
      <c r="A422" s="40"/>
      <c r="B422" s="40"/>
      <c r="C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24"/>
      <c r="BM422" s="24"/>
      <c r="BN422" s="24"/>
    </row>
    <row r="423" spans="1:66" x14ac:dyDescent="0.2">
      <c r="A423" s="40"/>
      <c r="B423" s="40"/>
      <c r="C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24"/>
      <c r="BM423" s="24"/>
      <c r="BN423" s="24"/>
    </row>
    <row r="424" spans="1:66" x14ac:dyDescent="0.2">
      <c r="A424" s="40"/>
      <c r="B424" s="40"/>
      <c r="C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24"/>
      <c r="BM424" s="24"/>
      <c r="BN424" s="24"/>
    </row>
    <row r="425" spans="1:66" x14ac:dyDescent="0.2">
      <c r="A425" s="40"/>
      <c r="B425" s="40"/>
      <c r="C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24"/>
      <c r="BM425" s="24"/>
      <c r="BN425" s="24"/>
    </row>
    <row r="426" spans="1:66" x14ac:dyDescent="0.2">
      <c r="A426" s="40"/>
      <c r="B426" s="40"/>
      <c r="C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24"/>
      <c r="BM426" s="24"/>
      <c r="BN426" s="24"/>
    </row>
    <row r="427" spans="1:66" x14ac:dyDescent="0.2">
      <c r="A427" s="40"/>
      <c r="B427" s="40"/>
      <c r="C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24"/>
      <c r="BM427" s="24"/>
      <c r="BN427" s="24"/>
    </row>
    <row r="428" spans="1:66" x14ac:dyDescent="0.2">
      <c r="A428" s="40"/>
      <c r="B428" s="40"/>
      <c r="C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24"/>
      <c r="BM428" s="24"/>
      <c r="BN428" s="24"/>
    </row>
    <row r="429" spans="1:66" x14ac:dyDescent="0.2">
      <c r="A429" s="40"/>
      <c r="B429" s="40"/>
      <c r="C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24"/>
      <c r="BM429" s="24"/>
      <c r="BN429" s="24"/>
    </row>
    <row r="430" spans="1:66" x14ac:dyDescent="0.2">
      <c r="A430" s="40"/>
      <c r="B430" s="40"/>
      <c r="C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24"/>
      <c r="BM430" s="24"/>
      <c r="BN430" s="24"/>
    </row>
    <row r="431" spans="1:66" x14ac:dyDescent="0.2">
      <c r="A431" s="40"/>
      <c r="B431" s="40"/>
      <c r="C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24"/>
      <c r="BM431" s="24"/>
      <c r="BN431" s="24"/>
    </row>
    <row r="432" spans="1:66" x14ac:dyDescent="0.2">
      <c r="A432" s="40"/>
      <c r="B432" s="40"/>
      <c r="C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24"/>
      <c r="BM432" s="24"/>
      <c r="BN432" s="24"/>
    </row>
    <row r="433" spans="1:66" x14ac:dyDescent="0.2">
      <c r="A433" s="40"/>
      <c r="B433" s="40"/>
      <c r="C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24"/>
      <c r="BM433" s="24"/>
      <c r="BN433" s="24"/>
    </row>
    <row r="434" spans="1:66" x14ac:dyDescent="0.2">
      <c r="A434" s="40"/>
      <c r="B434" s="40"/>
      <c r="C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24"/>
      <c r="BM434" s="24"/>
      <c r="BN434" s="24"/>
    </row>
    <row r="435" spans="1:66" x14ac:dyDescent="0.2">
      <c r="A435" s="40"/>
      <c r="B435" s="40"/>
      <c r="C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24"/>
      <c r="BM435" s="24"/>
      <c r="BN435" s="24"/>
    </row>
    <row r="436" spans="1:66" x14ac:dyDescent="0.2">
      <c r="A436" s="40"/>
      <c r="B436" s="40"/>
      <c r="C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24"/>
      <c r="BM436" s="24"/>
      <c r="BN436" s="24"/>
    </row>
    <row r="437" spans="1:66" x14ac:dyDescent="0.2">
      <c r="A437" s="40"/>
      <c r="B437" s="40"/>
      <c r="C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24"/>
      <c r="BM437" s="24"/>
      <c r="BN437" s="24"/>
    </row>
    <row r="438" spans="1:66" x14ac:dyDescent="0.2">
      <c r="A438" s="40"/>
      <c r="B438" s="40"/>
      <c r="C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24"/>
      <c r="BM438" s="24"/>
      <c r="BN438" s="24"/>
    </row>
    <row r="439" spans="1:66" x14ac:dyDescent="0.2">
      <c r="A439" s="40"/>
      <c r="B439" s="40"/>
      <c r="C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24"/>
      <c r="BM439" s="24"/>
      <c r="BN439" s="24"/>
    </row>
    <row r="440" spans="1:66" x14ac:dyDescent="0.2">
      <c r="A440" s="40"/>
      <c r="B440" s="40"/>
      <c r="C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24"/>
      <c r="BM440" s="24"/>
      <c r="BN440" s="24"/>
    </row>
    <row r="441" spans="1:66" x14ac:dyDescent="0.2">
      <c r="A441" s="40"/>
      <c r="B441" s="40"/>
      <c r="C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24"/>
      <c r="BM441" s="24"/>
      <c r="BN441" s="24"/>
    </row>
    <row r="442" spans="1:66" x14ac:dyDescent="0.2">
      <c r="A442" s="40"/>
      <c r="B442" s="40"/>
      <c r="C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24"/>
      <c r="BM442" s="24"/>
      <c r="BN442" s="24"/>
    </row>
    <row r="443" spans="1:66" x14ac:dyDescent="0.2">
      <c r="A443" s="40"/>
      <c r="B443" s="40"/>
      <c r="C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24"/>
      <c r="BM443" s="24"/>
      <c r="BN443" s="24"/>
    </row>
    <row r="444" spans="1:66" x14ac:dyDescent="0.2">
      <c r="A444" s="40"/>
      <c r="B444" s="40"/>
      <c r="C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24"/>
      <c r="BM444" s="24"/>
      <c r="BN444" s="24"/>
    </row>
    <row r="445" spans="1:66" x14ac:dyDescent="0.2">
      <c r="A445" s="40"/>
      <c r="B445" s="40"/>
      <c r="C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24"/>
      <c r="BM445" s="24"/>
      <c r="BN445" s="24"/>
    </row>
    <row r="446" spans="1:66" x14ac:dyDescent="0.2">
      <c r="A446" s="40"/>
      <c r="B446" s="40"/>
      <c r="C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24"/>
      <c r="BM446" s="24"/>
      <c r="BN446" s="24"/>
    </row>
    <row r="447" spans="1:66" x14ac:dyDescent="0.2">
      <c r="A447" s="40"/>
      <c r="B447" s="40"/>
      <c r="C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24"/>
      <c r="BM447" s="24"/>
      <c r="BN447" s="24"/>
    </row>
    <row r="448" spans="1:66" x14ac:dyDescent="0.2">
      <c r="A448" s="40"/>
      <c r="B448" s="40"/>
      <c r="C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24"/>
      <c r="BM448" s="24"/>
      <c r="BN448" s="24"/>
    </row>
    <row r="449" spans="1:66" x14ac:dyDescent="0.2">
      <c r="A449" s="40"/>
      <c r="B449" s="40"/>
      <c r="C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24"/>
      <c r="BM449" s="24"/>
      <c r="BN449" s="24"/>
    </row>
    <row r="450" spans="1:66" x14ac:dyDescent="0.2">
      <c r="A450" s="40"/>
      <c r="B450" s="40"/>
      <c r="C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24"/>
      <c r="BM450" s="24"/>
      <c r="BN450" s="24"/>
    </row>
    <row r="451" spans="1:66" x14ac:dyDescent="0.2">
      <c r="A451" s="40"/>
      <c r="B451" s="40"/>
      <c r="C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24"/>
      <c r="BM451" s="24"/>
      <c r="BN451" s="24"/>
    </row>
    <row r="452" spans="1:66" x14ac:dyDescent="0.2">
      <c r="A452" s="40"/>
      <c r="B452" s="40"/>
      <c r="C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24"/>
      <c r="BM452" s="24"/>
      <c r="BN452" s="24"/>
    </row>
    <row r="453" spans="1:66" x14ac:dyDescent="0.2">
      <c r="A453" s="40"/>
      <c r="B453" s="40"/>
      <c r="C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24"/>
      <c r="BM453" s="24"/>
      <c r="BN453" s="24"/>
    </row>
    <row r="454" spans="1:66" x14ac:dyDescent="0.2">
      <c r="A454" s="40"/>
      <c r="B454" s="40"/>
      <c r="C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24"/>
      <c r="BM454" s="24"/>
      <c r="BN454" s="24"/>
    </row>
    <row r="455" spans="1:66" x14ac:dyDescent="0.2">
      <c r="A455" s="40"/>
      <c r="B455" s="40"/>
      <c r="C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24"/>
      <c r="BM455" s="24"/>
      <c r="BN455" s="24"/>
    </row>
    <row r="456" spans="1:66" x14ac:dyDescent="0.2">
      <c r="A456" s="40"/>
      <c r="B456" s="40"/>
      <c r="C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24"/>
      <c r="BM456" s="24"/>
      <c r="BN456" s="24"/>
    </row>
    <row r="457" spans="1:66" x14ac:dyDescent="0.2">
      <c r="A457" s="40"/>
      <c r="B457" s="40"/>
      <c r="C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24"/>
      <c r="BM457" s="24"/>
      <c r="BN457" s="24"/>
    </row>
    <row r="458" spans="1:66" x14ac:dyDescent="0.2">
      <c r="A458" s="40"/>
      <c r="B458" s="40"/>
      <c r="C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24"/>
      <c r="BM458" s="24"/>
      <c r="BN458" s="24"/>
    </row>
    <row r="459" spans="1:66" x14ac:dyDescent="0.2">
      <c r="A459" s="40"/>
      <c r="B459" s="40"/>
      <c r="C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c r="BF459" s="40"/>
      <c r="BG459" s="40"/>
      <c r="BH459" s="40"/>
      <c r="BI459" s="40"/>
      <c r="BJ459" s="40"/>
      <c r="BK459" s="40"/>
      <c r="BL459" s="24"/>
      <c r="BM459" s="24"/>
      <c r="BN459" s="24"/>
    </row>
    <row r="460" spans="1:66" x14ac:dyDescent="0.2">
      <c r="A460" s="40"/>
      <c r="B460" s="40"/>
      <c r="C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c r="BF460" s="40"/>
      <c r="BG460" s="40"/>
      <c r="BH460" s="40"/>
      <c r="BI460" s="40"/>
      <c r="BJ460" s="40"/>
      <c r="BK460" s="40"/>
      <c r="BL460" s="24"/>
      <c r="BM460" s="24"/>
      <c r="BN460" s="24"/>
    </row>
    <row r="461" spans="1:66" x14ac:dyDescent="0.2">
      <c r="A461" s="40"/>
      <c r="B461" s="40"/>
      <c r="C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c r="BF461" s="40"/>
      <c r="BG461" s="40"/>
      <c r="BH461" s="40"/>
      <c r="BI461" s="40"/>
      <c r="BJ461" s="40"/>
      <c r="BK461" s="40"/>
      <c r="BL461" s="24"/>
      <c r="BM461" s="24"/>
      <c r="BN461" s="24"/>
    </row>
    <row r="462" spans="1:66" x14ac:dyDescent="0.2">
      <c r="A462" s="40"/>
      <c r="B462" s="40"/>
      <c r="C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c r="BF462" s="40"/>
      <c r="BG462" s="40"/>
      <c r="BH462" s="40"/>
      <c r="BI462" s="40"/>
      <c r="BJ462" s="40"/>
      <c r="BK462" s="40"/>
      <c r="BL462" s="24"/>
      <c r="BM462" s="24"/>
      <c r="BN462" s="24"/>
    </row>
    <row r="463" spans="1:66" x14ac:dyDescent="0.2">
      <c r="A463" s="40"/>
      <c r="B463" s="40"/>
      <c r="C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c r="BF463" s="40"/>
      <c r="BG463" s="40"/>
      <c r="BH463" s="40"/>
      <c r="BI463" s="40"/>
      <c r="BJ463" s="40"/>
      <c r="BK463" s="40"/>
      <c r="BL463" s="24"/>
      <c r="BM463" s="24"/>
      <c r="BN463" s="24"/>
    </row>
    <row r="464" spans="1:66" x14ac:dyDescent="0.2">
      <c r="A464" s="40"/>
      <c r="B464" s="40"/>
      <c r="C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c r="BF464" s="40"/>
      <c r="BG464" s="40"/>
      <c r="BH464" s="40"/>
      <c r="BI464" s="40"/>
      <c r="BJ464" s="40"/>
      <c r="BK464" s="40"/>
      <c r="BL464" s="24"/>
      <c r="BM464" s="24"/>
      <c r="BN464" s="24"/>
    </row>
    <row r="465" spans="1:66" x14ac:dyDescent="0.2">
      <c r="A465" s="40"/>
      <c r="B465" s="40"/>
      <c r="C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c r="BF465" s="40"/>
      <c r="BG465" s="40"/>
      <c r="BH465" s="40"/>
      <c r="BI465" s="40"/>
      <c r="BJ465" s="40"/>
      <c r="BK465" s="40"/>
      <c r="BL465" s="24"/>
      <c r="BM465" s="24"/>
      <c r="BN465" s="24"/>
    </row>
    <row r="466" spans="1:66" x14ac:dyDescent="0.2">
      <c r="A466" s="40"/>
      <c r="B466" s="40"/>
      <c r="C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c r="BF466" s="40"/>
      <c r="BG466" s="40"/>
      <c r="BH466" s="40"/>
      <c r="BI466" s="40"/>
      <c r="BJ466" s="40"/>
      <c r="BK466" s="40"/>
      <c r="BL466" s="24"/>
      <c r="BM466" s="24"/>
      <c r="BN466" s="24"/>
    </row>
    <row r="467" spans="1:66" x14ac:dyDescent="0.2">
      <c r="A467" s="40"/>
      <c r="B467" s="40"/>
      <c r="C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c r="BF467" s="40"/>
      <c r="BG467" s="40"/>
      <c r="BH467" s="40"/>
      <c r="BI467" s="40"/>
      <c r="BJ467" s="40"/>
      <c r="BK467" s="40"/>
      <c r="BL467" s="24"/>
      <c r="BM467" s="24"/>
      <c r="BN467" s="24"/>
    </row>
    <row r="468" spans="1:66" x14ac:dyDescent="0.2">
      <c r="A468" s="40"/>
      <c r="B468" s="40"/>
      <c r="C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c r="BF468" s="40"/>
      <c r="BG468" s="40"/>
      <c r="BH468" s="40"/>
      <c r="BI468" s="40"/>
      <c r="BJ468" s="40"/>
      <c r="BK468" s="40"/>
      <c r="BL468" s="24"/>
      <c r="BM468" s="24"/>
      <c r="BN468" s="24"/>
    </row>
    <row r="469" spans="1:66" x14ac:dyDescent="0.2">
      <c r="A469" s="40"/>
      <c r="B469" s="40"/>
      <c r="C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c r="BF469" s="40"/>
      <c r="BG469" s="40"/>
      <c r="BH469" s="40"/>
      <c r="BI469" s="40"/>
      <c r="BJ469" s="40"/>
      <c r="BK469" s="40"/>
      <c r="BL469" s="24"/>
      <c r="BM469" s="24"/>
      <c r="BN469" s="24"/>
    </row>
    <row r="470" spans="1:66" x14ac:dyDescent="0.2">
      <c r="A470" s="40"/>
      <c r="B470" s="40"/>
      <c r="C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c r="BF470" s="40"/>
      <c r="BG470" s="40"/>
      <c r="BH470" s="40"/>
      <c r="BI470" s="40"/>
      <c r="BJ470" s="40"/>
      <c r="BK470" s="40"/>
      <c r="BL470" s="24"/>
      <c r="BM470" s="24"/>
      <c r="BN470" s="24"/>
    </row>
    <row r="471" spans="1:66" x14ac:dyDescent="0.2">
      <c r="A471" s="40"/>
      <c r="B471" s="40"/>
      <c r="C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c r="BF471" s="40"/>
      <c r="BG471" s="40"/>
      <c r="BH471" s="40"/>
      <c r="BI471" s="40"/>
      <c r="BJ471" s="40"/>
      <c r="BK471" s="40"/>
      <c r="BL471" s="24"/>
      <c r="BM471" s="24"/>
      <c r="BN471" s="24"/>
    </row>
    <row r="472" spans="1:66" x14ac:dyDescent="0.2">
      <c r="A472" s="40"/>
      <c r="B472" s="40"/>
      <c r="C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c r="BF472" s="40"/>
      <c r="BG472" s="40"/>
      <c r="BH472" s="40"/>
      <c r="BI472" s="40"/>
      <c r="BJ472" s="40"/>
      <c r="BK472" s="40"/>
      <c r="BL472" s="24"/>
      <c r="BM472" s="24"/>
      <c r="BN472" s="24"/>
    </row>
    <row r="473" spans="1:66" x14ac:dyDescent="0.2">
      <c r="A473" s="40"/>
      <c r="B473" s="40"/>
      <c r="C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c r="BF473" s="40"/>
      <c r="BG473" s="40"/>
      <c r="BH473" s="40"/>
      <c r="BI473" s="40"/>
      <c r="BJ473" s="40"/>
      <c r="BK473" s="40"/>
      <c r="BL473" s="24"/>
      <c r="BM473" s="24"/>
      <c r="BN473" s="24"/>
    </row>
    <row r="474" spans="1:66" x14ac:dyDescent="0.2">
      <c r="A474" s="40"/>
      <c r="B474" s="40"/>
      <c r="C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c r="BF474" s="40"/>
      <c r="BG474" s="40"/>
      <c r="BH474" s="40"/>
      <c r="BI474" s="40"/>
      <c r="BJ474" s="40"/>
      <c r="BK474" s="40"/>
      <c r="BL474" s="24"/>
      <c r="BM474" s="24"/>
      <c r="BN474" s="24"/>
    </row>
    <row r="475" spans="1:66" x14ac:dyDescent="0.2">
      <c r="A475" s="40"/>
      <c r="B475" s="40"/>
      <c r="C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c r="BF475" s="40"/>
      <c r="BG475" s="40"/>
      <c r="BH475" s="40"/>
      <c r="BI475" s="40"/>
      <c r="BJ475" s="40"/>
      <c r="BK475" s="40"/>
      <c r="BL475" s="24"/>
      <c r="BM475" s="24"/>
      <c r="BN475" s="24"/>
    </row>
    <row r="476" spans="1:66" x14ac:dyDescent="0.2">
      <c r="A476" s="40"/>
      <c r="B476" s="40"/>
      <c r="C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c r="BF476" s="40"/>
      <c r="BG476" s="40"/>
      <c r="BH476" s="40"/>
      <c r="BI476" s="40"/>
      <c r="BJ476" s="40"/>
      <c r="BK476" s="40"/>
      <c r="BL476" s="24"/>
      <c r="BM476" s="24"/>
      <c r="BN476" s="24"/>
    </row>
    <row r="477" spans="1:66" x14ac:dyDescent="0.2">
      <c r="A477" s="40"/>
      <c r="B477" s="40"/>
      <c r="C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c r="BF477" s="40"/>
      <c r="BG477" s="40"/>
      <c r="BH477" s="40"/>
      <c r="BI477" s="40"/>
      <c r="BJ477" s="40"/>
      <c r="BK477" s="40"/>
      <c r="BL477" s="24"/>
      <c r="BM477" s="24"/>
      <c r="BN477" s="24"/>
    </row>
    <row r="478" spans="1:66" x14ac:dyDescent="0.2">
      <c r="A478" s="40"/>
      <c r="B478" s="40"/>
      <c r="C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c r="BF478" s="40"/>
      <c r="BG478" s="40"/>
      <c r="BH478" s="40"/>
      <c r="BI478" s="40"/>
      <c r="BJ478" s="40"/>
      <c r="BK478" s="40"/>
      <c r="BL478" s="24"/>
      <c r="BM478" s="24"/>
      <c r="BN478" s="24"/>
    </row>
    <row r="479" spans="1:66" x14ac:dyDescent="0.2">
      <c r="A479" s="40"/>
      <c r="B479" s="40"/>
      <c r="C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c r="BF479" s="40"/>
      <c r="BG479" s="40"/>
      <c r="BH479" s="40"/>
      <c r="BI479" s="40"/>
      <c r="BJ479" s="40"/>
      <c r="BK479" s="40"/>
      <c r="BL479" s="24"/>
      <c r="BM479" s="24"/>
      <c r="BN479" s="24"/>
    </row>
    <row r="480" spans="1:66" x14ac:dyDescent="0.2">
      <c r="A480" s="40"/>
      <c r="B480" s="40"/>
      <c r="C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c r="BF480" s="40"/>
      <c r="BG480" s="40"/>
      <c r="BH480" s="40"/>
      <c r="BI480" s="40"/>
      <c r="BJ480" s="40"/>
      <c r="BK480" s="40"/>
      <c r="BL480" s="24"/>
      <c r="BM480" s="24"/>
      <c r="BN480" s="24"/>
    </row>
    <row r="481" spans="1:66" x14ac:dyDescent="0.2">
      <c r="A481" s="40"/>
      <c r="B481" s="40"/>
      <c r="C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c r="BF481" s="40"/>
      <c r="BG481" s="40"/>
      <c r="BH481" s="40"/>
      <c r="BI481" s="40"/>
      <c r="BJ481" s="40"/>
      <c r="BK481" s="40"/>
      <c r="BL481" s="24"/>
      <c r="BM481" s="24"/>
      <c r="BN481" s="24"/>
    </row>
    <row r="482" spans="1:66" x14ac:dyDescent="0.2">
      <c r="A482" s="40"/>
      <c r="B482" s="40"/>
      <c r="C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c r="BF482" s="40"/>
      <c r="BG482" s="40"/>
      <c r="BH482" s="40"/>
      <c r="BI482" s="40"/>
      <c r="BJ482" s="40"/>
      <c r="BK482" s="40"/>
      <c r="BL482" s="24"/>
      <c r="BM482" s="24"/>
      <c r="BN482" s="24"/>
    </row>
    <row r="483" spans="1:66" x14ac:dyDescent="0.2">
      <c r="A483" s="40"/>
      <c r="B483" s="40"/>
      <c r="C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c r="BF483" s="40"/>
      <c r="BG483" s="40"/>
      <c r="BH483" s="40"/>
      <c r="BI483" s="40"/>
      <c r="BJ483" s="40"/>
      <c r="BK483" s="40"/>
      <c r="BL483" s="24"/>
      <c r="BM483" s="24"/>
      <c r="BN483" s="24"/>
    </row>
    <row r="484" spans="1:66" x14ac:dyDescent="0.2">
      <c r="A484" s="40"/>
      <c r="B484" s="40"/>
      <c r="C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c r="BF484" s="40"/>
      <c r="BG484" s="40"/>
      <c r="BH484" s="40"/>
      <c r="BI484" s="40"/>
      <c r="BJ484" s="40"/>
      <c r="BK484" s="40"/>
      <c r="BL484" s="24"/>
      <c r="BM484" s="24"/>
      <c r="BN484" s="24"/>
    </row>
    <row r="485" spans="1:66" x14ac:dyDescent="0.2">
      <c r="A485" s="40"/>
      <c r="B485" s="40"/>
      <c r="C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c r="BF485" s="40"/>
      <c r="BG485" s="40"/>
      <c r="BH485" s="40"/>
      <c r="BI485" s="40"/>
      <c r="BJ485" s="40"/>
      <c r="BK485" s="40"/>
      <c r="BL485" s="24"/>
      <c r="BM485" s="24"/>
      <c r="BN485" s="24"/>
    </row>
    <row r="486" spans="1:66" x14ac:dyDescent="0.2">
      <c r="A486" s="40"/>
      <c r="B486" s="40"/>
      <c r="C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24"/>
      <c r="BM486" s="24"/>
      <c r="BN486" s="24"/>
    </row>
    <row r="487" spans="1:66" x14ac:dyDescent="0.2">
      <c r="A487" s="40"/>
      <c r="B487" s="40"/>
      <c r="C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24"/>
      <c r="BM487" s="24"/>
      <c r="BN487" s="24"/>
    </row>
    <row r="488" spans="1:66" x14ac:dyDescent="0.2">
      <c r="A488" s="40"/>
      <c r="B488" s="40"/>
      <c r="C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24"/>
      <c r="BM488" s="24"/>
      <c r="BN488" s="24"/>
    </row>
    <row r="489" spans="1:66" x14ac:dyDescent="0.2">
      <c r="A489" s="40"/>
      <c r="B489" s="40"/>
      <c r="C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24"/>
      <c r="BM489" s="24"/>
      <c r="BN489" s="24"/>
    </row>
    <row r="490" spans="1:66" x14ac:dyDescent="0.2">
      <c r="A490" s="40"/>
      <c r="B490" s="40"/>
      <c r="C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24"/>
      <c r="BM490" s="24"/>
      <c r="BN490" s="24"/>
    </row>
    <row r="491" spans="1:66" x14ac:dyDescent="0.2">
      <c r="A491" s="40"/>
      <c r="B491" s="40"/>
      <c r="C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24"/>
      <c r="BM491" s="24"/>
      <c r="BN491" s="24"/>
    </row>
    <row r="492" spans="1:66" x14ac:dyDescent="0.2">
      <c r="A492" s="40"/>
      <c r="B492" s="40"/>
      <c r="C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24"/>
      <c r="BM492" s="24"/>
      <c r="BN492" s="24"/>
    </row>
    <row r="493" spans="1:66" x14ac:dyDescent="0.2">
      <c r="A493" s="40"/>
      <c r="B493" s="40"/>
      <c r="C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24"/>
      <c r="BM493" s="24"/>
      <c r="BN493" s="24"/>
    </row>
    <row r="494" spans="1:66" x14ac:dyDescent="0.2">
      <c r="A494" s="40"/>
      <c r="B494" s="40"/>
      <c r="C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24"/>
      <c r="BM494" s="24"/>
      <c r="BN494" s="24"/>
    </row>
    <row r="495" spans="1:66" x14ac:dyDescent="0.2">
      <c r="A495" s="40"/>
      <c r="B495" s="40"/>
      <c r="C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24"/>
      <c r="BM495" s="24"/>
      <c r="BN495" s="24"/>
    </row>
    <row r="496" spans="1:66" x14ac:dyDescent="0.2">
      <c r="A496" s="40"/>
      <c r="B496" s="40"/>
      <c r="C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24"/>
      <c r="BM496" s="24"/>
      <c r="BN496" s="24"/>
    </row>
    <row r="497" spans="1:66" x14ac:dyDescent="0.2">
      <c r="A497" s="40"/>
      <c r="B497" s="40"/>
      <c r="C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24"/>
      <c r="BM497" s="24"/>
      <c r="BN497" s="24"/>
    </row>
    <row r="498" spans="1:66" x14ac:dyDescent="0.2">
      <c r="A498" s="40"/>
      <c r="B498" s="40"/>
      <c r="C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24"/>
      <c r="BM498" s="24"/>
      <c r="BN498" s="24"/>
    </row>
    <row r="499" spans="1:66" x14ac:dyDescent="0.2">
      <c r="A499" s="40"/>
      <c r="B499" s="40"/>
      <c r="C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24"/>
      <c r="BM499" s="24"/>
      <c r="BN499" s="24"/>
    </row>
    <row r="500" spans="1:66" x14ac:dyDescent="0.2">
      <c r="A500" s="40"/>
      <c r="B500" s="40"/>
      <c r="C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24"/>
      <c r="BM500" s="24"/>
      <c r="BN500" s="24"/>
    </row>
    <row r="501" spans="1:66" x14ac:dyDescent="0.2">
      <c r="A501" s="40"/>
      <c r="B501" s="40"/>
      <c r="C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24"/>
      <c r="BM501" s="24"/>
      <c r="BN501" s="24"/>
    </row>
    <row r="502" spans="1:66" x14ac:dyDescent="0.2">
      <c r="A502" s="40"/>
      <c r="B502" s="40"/>
      <c r="C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c r="BF502" s="40"/>
      <c r="BG502" s="40"/>
      <c r="BH502" s="40"/>
      <c r="BI502" s="40"/>
      <c r="BJ502" s="40"/>
      <c r="BK502" s="40"/>
      <c r="BL502" s="24"/>
      <c r="BM502" s="24"/>
      <c r="BN502" s="24"/>
    </row>
    <row r="503" spans="1:66" x14ac:dyDescent="0.2">
      <c r="A503" s="40"/>
      <c r="B503" s="39"/>
      <c r="C503" s="39"/>
      <c r="D503" s="39"/>
      <c r="BL503" s="24"/>
      <c r="BM503" s="24"/>
      <c r="BN503" s="24"/>
    </row>
    <row r="504" spans="1:66" x14ac:dyDescent="0.2">
      <c r="A504" s="40"/>
      <c r="B504" s="39"/>
      <c r="C504" s="39"/>
      <c r="D504" s="39"/>
      <c r="BL504" s="24"/>
      <c r="BM504" s="24"/>
      <c r="BN504" s="24"/>
    </row>
    <row r="505" spans="1:66" x14ac:dyDescent="0.2">
      <c r="A505" s="40"/>
      <c r="B505" s="39"/>
      <c r="C505" s="39"/>
      <c r="D505" s="39"/>
      <c r="BL505" s="24"/>
      <c r="BM505" s="24"/>
      <c r="BN505" s="24"/>
    </row>
    <row r="506" spans="1:66" x14ac:dyDescent="0.2">
      <c r="A506" s="40"/>
      <c r="B506" s="39"/>
      <c r="C506" s="39"/>
      <c r="D506" s="39"/>
      <c r="BL506" s="24"/>
      <c r="BM506" s="24"/>
      <c r="BN506" s="24"/>
    </row>
    <row r="507" spans="1:66" x14ac:dyDescent="0.2">
      <c r="A507" s="40"/>
      <c r="B507" s="39"/>
      <c r="C507" s="39"/>
      <c r="D507" s="39"/>
      <c r="BL507" s="24"/>
      <c r="BM507" s="24"/>
      <c r="BN507" s="24"/>
    </row>
    <row r="508" spans="1:66" x14ac:dyDescent="0.2">
      <c r="A508" s="40"/>
      <c r="B508" s="39"/>
      <c r="C508" s="39"/>
      <c r="D508" s="39"/>
      <c r="BL508" s="24"/>
      <c r="BM508" s="24"/>
      <c r="BN508" s="24"/>
    </row>
    <row r="509" spans="1:66" x14ac:dyDescent="0.2">
      <c r="A509" s="40"/>
      <c r="B509" s="39"/>
      <c r="C509" s="39"/>
      <c r="D509" s="39"/>
      <c r="BL509" s="24"/>
      <c r="BM509" s="24"/>
      <c r="BN509" s="24"/>
    </row>
    <row r="510" spans="1:66" x14ac:dyDescent="0.2">
      <c r="A510" s="40"/>
      <c r="B510" s="39"/>
      <c r="C510" s="39"/>
      <c r="D510" s="39"/>
      <c r="BL510" s="24"/>
      <c r="BM510" s="24"/>
      <c r="BN510" s="24"/>
    </row>
    <row r="511" spans="1:66" x14ac:dyDescent="0.2">
      <c r="A511" s="40"/>
      <c r="B511" s="39"/>
      <c r="C511" s="39"/>
      <c r="D511" s="39"/>
      <c r="BL511" s="24"/>
      <c r="BM511" s="24"/>
      <c r="BN511" s="24"/>
    </row>
    <row r="512" spans="1:66" x14ac:dyDescent="0.2">
      <c r="A512" s="40"/>
      <c r="B512" s="39"/>
      <c r="C512" s="39"/>
      <c r="D512" s="39"/>
      <c r="BL512" s="24"/>
      <c r="BM512" s="24"/>
      <c r="BN512" s="24"/>
    </row>
    <row r="513" spans="1:66" x14ac:dyDescent="0.2">
      <c r="A513" s="40"/>
      <c r="B513" s="39"/>
      <c r="C513" s="39"/>
      <c r="D513" s="39"/>
      <c r="BL513" s="24"/>
      <c r="BM513" s="24"/>
      <c r="BN513" s="24"/>
    </row>
    <row r="514" spans="1:66" x14ac:dyDescent="0.2">
      <c r="A514" s="40"/>
      <c r="B514" s="39"/>
      <c r="C514" s="39"/>
      <c r="D514" s="39"/>
      <c r="BL514" s="24"/>
      <c r="BM514" s="24"/>
      <c r="BN514" s="24"/>
    </row>
    <row r="515" spans="1:66" x14ac:dyDescent="0.2">
      <c r="A515" s="40"/>
      <c r="B515" s="39"/>
      <c r="C515" s="39"/>
      <c r="D515" s="39"/>
      <c r="BL515" s="24"/>
      <c r="BM515" s="24"/>
      <c r="BN515" s="24"/>
    </row>
    <row r="516" spans="1:66" x14ac:dyDescent="0.2">
      <c r="A516" s="40"/>
      <c r="B516" s="39"/>
      <c r="C516" s="39"/>
      <c r="D516" s="39"/>
      <c r="BL516" s="24"/>
      <c r="BM516" s="24"/>
      <c r="BN516" s="24"/>
    </row>
    <row r="517" spans="1:66" x14ac:dyDescent="0.2">
      <c r="A517" s="40"/>
      <c r="B517" s="39"/>
      <c r="C517" s="39"/>
      <c r="D517" s="39"/>
      <c r="BL517" s="24"/>
      <c r="BM517" s="24"/>
      <c r="BN517" s="24"/>
    </row>
    <row r="518" spans="1:66" x14ac:dyDescent="0.2">
      <c r="A518" s="40"/>
      <c r="B518" s="39"/>
      <c r="C518" s="39"/>
      <c r="D518" s="39"/>
      <c r="BL518" s="24"/>
      <c r="BM518" s="24"/>
      <c r="BN518" s="24"/>
    </row>
  </sheetData>
  <sheetProtection algorithmName="SHA-512" hashValue="NtpkZ33omhDPwefkH74zwrgeGuc28uaOl850YQx2P23OIylO/GyJv24vmsjIIuboyJ/2cGhtDKBdWQylIQr1qw==" saltValue="1wIp5Nd0YKRHB3tvcXR35w==" spinCount="100000" sheet="1" formatCells="0" formatColumns="0" formatRows="0"/>
  <mergeCells count="3">
    <mergeCell ref="B1:E1"/>
    <mergeCell ref="B2:E2"/>
    <mergeCell ref="B3:E3"/>
  </mergeCells>
  <conditionalFormatting sqref="B1:B3">
    <cfRule type="expression" dxfId="7" priority="3">
      <formula>INDIRECT("f"&amp;ROW())="Wireless Plan Component"</formula>
    </cfRule>
  </conditionalFormatting>
  <conditionalFormatting sqref="U1:V2 G1:Q2">
    <cfRule type="expression" dxfId="6" priority="4">
      <formula>INDIRECT("f"&amp;ROW())="Main Wireless SKU"</formula>
    </cfRule>
  </conditionalFormatting>
  <conditionalFormatting sqref="R1:T2">
    <cfRule type="expression" dxfId="5" priority="2">
      <formula>INDIRECT("f"&amp;ROW())="Main Wireless SKU"</formula>
    </cfRule>
  </conditionalFormatting>
  <conditionalFormatting sqref="A8:J8 A11:J11 A14:J14 A17:J17 A20:J20 A23:J23 A26:C26 B1:E3">
    <cfRule type="expression" dxfId="4" priority="1">
      <formula>#REF!&lt;&gt;"Yes"</formula>
    </cfRule>
  </conditionalFormatting>
  <dataValidations count="2">
    <dataValidation type="list" allowBlank="1" showInputMessage="1" showErrorMessage="1" sqref="A8:J8 A11:J11 A14:J14 A17:J17 A20:J20 A23:J23 A26:C26" xr:uid="{00000000-0002-0000-0900-000000000000}">
      <formula1>"Yes, No"</formula1>
    </dataValidation>
    <dataValidation type="list" allowBlank="1" showInputMessage="1" showErrorMessage="1" sqref="F1:F2" xr:uid="{00000000-0002-0000-0900-000001000000}">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99"/>
  </sheetPr>
  <dimension ref="A1:I11"/>
  <sheetViews>
    <sheetView showGridLines="0" topLeftCell="B1" zoomScaleNormal="100" workbookViewId="0">
      <selection activeCell="C7" sqref="C7"/>
    </sheetView>
  </sheetViews>
  <sheetFormatPr defaultColWidth="8.85546875" defaultRowHeight="12.75" x14ac:dyDescent="0.2"/>
  <cols>
    <col min="1" max="1" width="40" style="51" customWidth="1"/>
    <col min="2" max="2" width="66.7109375" style="50" customWidth="1"/>
    <col min="3" max="3" width="52" style="52" customWidth="1"/>
    <col min="4" max="4" width="47.28515625" style="50" customWidth="1"/>
    <col min="5" max="5" width="42.28515625" style="50" customWidth="1"/>
    <col min="6" max="6" width="48.42578125" style="51" customWidth="1"/>
    <col min="7" max="7" width="48.5703125" style="51" customWidth="1"/>
    <col min="8" max="8" width="32.85546875" style="51" customWidth="1"/>
    <col min="9" max="9" width="27.140625" style="51" customWidth="1"/>
    <col min="10" max="16384" width="8.85546875" style="50"/>
  </cols>
  <sheetData>
    <row r="1" spans="1:9" x14ac:dyDescent="0.2">
      <c r="A1" s="22" t="s">
        <v>214</v>
      </c>
      <c r="B1" s="87" t="str">
        <f>'Pricing - Lot 2 Data'!C1</f>
        <v>Hughes Network Systems, LLC</v>
      </c>
      <c r="C1" s="162" t="s">
        <v>66</v>
      </c>
      <c r="D1" s="162"/>
      <c r="E1" s="162"/>
      <c r="F1" s="18"/>
      <c r="G1" s="18"/>
      <c r="H1" s="18"/>
      <c r="I1" s="18"/>
    </row>
    <row r="2" spans="1:9" x14ac:dyDescent="0.2">
      <c r="A2" s="23" t="s">
        <v>215</v>
      </c>
      <c r="B2" s="87" t="str">
        <f>'Pricing - Lot 2 Data'!C2</f>
        <v>PS68699</v>
      </c>
      <c r="C2" s="162"/>
      <c r="D2" s="162"/>
      <c r="E2" s="162"/>
      <c r="F2" s="18"/>
      <c r="G2" s="18"/>
      <c r="H2" s="18"/>
      <c r="I2" s="18"/>
    </row>
    <row r="3" spans="1:9" x14ac:dyDescent="0.2">
      <c r="A3" s="23" t="s">
        <v>67</v>
      </c>
      <c r="B3" s="88">
        <f>'Pricing - Lot 2 Data'!C3</f>
        <v>43845</v>
      </c>
      <c r="C3" s="162"/>
      <c r="D3" s="162"/>
      <c r="E3" s="162"/>
      <c r="F3" s="18"/>
      <c r="G3" s="18"/>
      <c r="H3" s="18"/>
      <c r="I3" s="18"/>
    </row>
    <row r="4" spans="1:9" x14ac:dyDescent="0.2">
      <c r="A4" s="26"/>
      <c r="B4" s="26"/>
      <c r="C4" s="27"/>
      <c r="D4" s="26"/>
      <c r="E4" s="27"/>
      <c r="F4" s="27"/>
      <c r="G4" s="28"/>
      <c r="H4" s="28"/>
      <c r="I4" s="28"/>
    </row>
    <row r="5" spans="1:9" ht="25.5" x14ac:dyDescent="0.2">
      <c r="A5" s="8" t="s">
        <v>0</v>
      </c>
      <c r="B5" s="8" t="s">
        <v>87</v>
      </c>
      <c r="C5" s="49" t="s">
        <v>88</v>
      </c>
      <c r="D5" s="9" t="s">
        <v>89</v>
      </c>
      <c r="E5" s="9" t="s">
        <v>90</v>
      </c>
      <c r="F5" s="21" t="s">
        <v>91</v>
      </c>
      <c r="G5" s="25" t="s">
        <v>92</v>
      </c>
      <c r="H5" s="25" t="s">
        <v>93</v>
      </c>
      <c r="I5" s="25" t="s">
        <v>94</v>
      </c>
    </row>
    <row r="6" spans="1:9" ht="38.25" x14ac:dyDescent="0.2">
      <c r="A6" s="92" t="s">
        <v>95</v>
      </c>
      <c r="B6" s="53" t="s">
        <v>177</v>
      </c>
      <c r="C6" s="93" t="s">
        <v>189</v>
      </c>
      <c r="D6" s="54" t="s">
        <v>178</v>
      </c>
      <c r="E6" s="54" t="s">
        <v>178</v>
      </c>
      <c r="F6" s="94" t="s">
        <v>179</v>
      </c>
      <c r="G6" s="95" t="s">
        <v>180</v>
      </c>
      <c r="H6" s="95" t="s">
        <v>181</v>
      </c>
      <c r="I6" s="95" t="s">
        <v>193</v>
      </c>
    </row>
    <row r="7" spans="1:9" ht="38.25" x14ac:dyDescent="0.2">
      <c r="A7" s="92" t="s">
        <v>95</v>
      </c>
      <c r="B7" s="53" t="s">
        <v>177</v>
      </c>
      <c r="C7" s="93" t="s">
        <v>189</v>
      </c>
      <c r="D7" s="54" t="s">
        <v>182</v>
      </c>
      <c r="E7" s="54" t="s">
        <v>182</v>
      </c>
      <c r="F7" s="94"/>
      <c r="G7" s="95" t="s">
        <v>180</v>
      </c>
      <c r="H7" s="95" t="s">
        <v>183</v>
      </c>
      <c r="I7" s="95" t="s">
        <v>193</v>
      </c>
    </row>
    <row r="8" spans="1:9" ht="38.25" x14ac:dyDescent="0.2">
      <c r="A8" s="92" t="s">
        <v>95</v>
      </c>
      <c r="B8" s="53" t="s">
        <v>177</v>
      </c>
      <c r="C8" s="93" t="s">
        <v>189</v>
      </c>
      <c r="D8" s="54" t="s">
        <v>185</v>
      </c>
      <c r="E8" s="54" t="s">
        <v>185</v>
      </c>
      <c r="F8" s="94"/>
      <c r="G8" s="95" t="s">
        <v>180</v>
      </c>
      <c r="H8" s="95" t="s">
        <v>184</v>
      </c>
      <c r="I8" s="95" t="s">
        <v>193</v>
      </c>
    </row>
    <row r="9" spans="1:9" ht="25.5" x14ac:dyDescent="0.2">
      <c r="A9" s="92" t="s">
        <v>95</v>
      </c>
      <c r="B9" s="53" t="s">
        <v>177</v>
      </c>
      <c r="C9" s="93" t="s">
        <v>189</v>
      </c>
      <c r="D9" s="54" t="s">
        <v>186</v>
      </c>
      <c r="E9" s="54" t="s">
        <v>186</v>
      </c>
      <c r="F9" s="94"/>
      <c r="G9" s="95" t="s">
        <v>180</v>
      </c>
      <c r="H9" s="95" t="s">
        <v>187</v>
      </c>
      <c r="I9" s="95" t="s">
        <v>235</v>
      </c>
    </row>
    <row r="10" spans="1:9" ht="38.25" x14ac:dyDescent="0.2">
      <c r="A10" s="92" t="s">
        <v>95</v>
      </c>
      <c r="B10" s="53" t="s">
        <v>177</v>
      </c>
      <c r="C10" s="93" t="s">
        <v>189</v>
      </c>
      <c r="D10" s="54" t="s">
        <v>190</v>
      </c>
      <c r="E10" s="54" t="s">
        <v>190</v>
      </c>
      <c r="F10" s="94"/>
      <c r="G10" s="95" t="s">
        <v>180</v>
      </c>
      <c r="H10" s="95" t="s">
        <v>188</v>
      </c>
      <c r="I10" s="95" t="s">
        <v>193</v>
      </c>
    </row>
    <row r="11" spans="1:9" ht="63.75" x14ac:dyDescent="0.2">
      <c r="A11" s="92" t="s">
        <v>95</v>
      </c>
      <c r="B11" s="53" t="s">
        <v>177</v>
      </c>
      <c r="C11" s="93" t="s">
        <v>189</v>
      </c>
      <c r="D11" s="54" t="s">
        <v>236</v>
      </c>
      <c r="E11" s="54" t="s">
        <v>236</v>
      </c>
      <c r="F11" s="94"/>
      <c r="G11" s="95" t="s">
        <v>180</v>
      </c>
      <c r="H11" s="95" t="s">
        <v>191</v>
      </c>
      <c r="I11" s="95" t="s">
        <v>192</v>
      </c>
    </row>
  </sheetData>
  <sheetProtection algorithmName="SHA-512" hashValue="YbVtPZx7IqNztA1LOGR/ZJ6bgCkL4FUfPkM1YqBGQsfWl289m2QMBR3QCGpdkMdKRUl6AV4e6k5ou7nUbKqVXA==" saltValue="htFExKeT1LNm32Ws9yC96Q==" spinCount="100000" sheet="1" formatCells="0" formatColumns="0" formatRows="0"/>
  <mergeCells count="1">
    <mergeCell ref="C1:E3"/>
  </mergeCells>
  <conditionalFormatting sqref="C1">
    <cfRule type="expression" dxfId="3" priority="4">
      <formula>INDIRECT("f"&amp;ROW())="Wireless Plan Component"</formula>
    </cfRule>
  </conditionalFormatting>
  <conditionalFormatting sqref="A6:I11">
    <cfRule type="expression" dxfId="2" priority="3">
      <formula>#REF!&lt;&gt;"Yes"</formula>
    </cfRule>
  </conditionalFormatting>
  <conditionalFormatting sqref="B1:B3">
    <cfRule type="expression" dxfId="1" priority="1">
      <formula>#REF!&lt;&gt;"Yes"</formula>
    </cfRule>
  </conditionalFormatting>
  <dataValidations count="2">
    <dataValidation type="list" allowBlank="1" showInputMessage="1" showErrorMessage="1" sqref="F7:F11" xr:uid="{00000000-0002-0000-0A00-000000000000}">
      <formula1>"Recurring, Non-recurring"</formula1>
    </dataValidation>
    <dataValidation operator="greaterThanOrEqual" allowBlank="1" showInputMessage="1" showErrorMessage="1" sqref="G1:I11" xr:uid="{00000000-0002-0000-0A00-000002000000}"/>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B53A2-9238-45D6-833C-2C6F009B0228}">
  <sheetPr codeName="Sheet5">
    <tabColor rgb="FFFFFF99"/>
  </sheetPr>
  <dimension ref="A1:J10"/>
  <sheetViews>
    <sheetView showGridLines="0" zoomScale="75" zoomScaleNormal="75" workbookViewId="0">
      <selection activeCell="E10" sqref="E10"/>
    </sheetView>
  </sheetViews>
  <sheetFormatPr defaultColWidth="9.140625" defaultRowHeight="12" x14ac:dyDescent="0.25"/>
  <cols>
    <col min="1" max="1" width="1.7109375" style="61" customWidth="1"/>
    <col min="2" max="2" width="13.7109375" style="62" customWidth="1"/>
    <col min="3" max="3" width="24.42578125" style="62" customWidth="1"/>
    <col min="4" max="4" width="17.28515625" style="62" bestFit="1" customWidth="1"/>
    <col min="5" max="6" width="19.28515625" style="66" customWidth="1"/>
    <col min="7" max="7" width="25.28515625" style="64" customWidth="1"/>
    <col min="8" max="8" width="15.7109375" style="63" customWidth="1"/>
    <col min="9" max="9" width="27.85546875" style="63" bestFit="1" customWidth="1"/>
    <col min="10" max="10" width="27.5703125" style="65" customWidth="1"/>
    <col min="11" max="16384" width="9.140625" style="66"/>
  </cols>
  <sheetData>
    <row r="1" spans="1:10" ht="12.75" thickBot="1" x14ac:dyDescent="0.3"/>
    <row r="2" spans="1:10" s="15" customFormat="1" ht="23.25" customHeight="1" x14ac:dyDescent="0.25">
      <c r="B2" s="22" t="s">
        <v>214</v>
      </c>
      <c r="C2" s="150" t="str">
        <f>'Pricing - Lot 2 Data'!$C1</f>
        <v>Hughes Network Systems, LLC</v>
      </c>
      <c r="D2" s="151"/>
      <c r="E2" s="152"/>
      <c r="F2" s="163" t="s">
        <v>227</v>
      </c>
      <c r="G2" s="163"/>
      <c r="H2" s="163"/>
      <c r="I2" s="163"/>
      <c r="J2" s="164"/>
    </row>
    <row r="3" spans="1:10" s="15" customFormat="1" ht="23.25" customHeight="1" x14ac:dyDescent="0.25">
      <c r="B3" s="23" t="s">
        <v>215</v>
      </c>
      <c r="C3" s="150" t="str">
        <f>'Pricing - Lot 2 Data'!$C2</f>
        <v>PS68699</v>
      </c>
      <c r="D3" s="151"/>
      <c r="E3" s="152"/>
      <c r="F3" s="165"/>
      <c r="G3" s="165"/>
      <c r="H3" s="165"/>
      <c r="I3" s="165"/>
      <c r="J3" s="166"/>
    </row>
    <row r="4" spans="1:10" s="15" customFormat="1" ht="23.25" customHeight="1" thickBot="1" x14ac:dyDescent="0.3">
      <c r="B4" s="23" t="s">
        <v>67</v>
      </c>
      <c r="C4" s="169">
        <f>'Pricing - Lot 2 Data'!$C3</f>
        <v>43845</v>
      </c>
      <c r="D4" s="170"/>
      <c r="E4" s="171"/>
      <c r="F4" s="167"/>
      <c r="G4" s="167"/>
      <c r="H4" s="167"/>
      <c r="I4" s="167"/>
      <c r="J4" s="168"/>
    </row>
    <row r="5" spans="1:10" s="11" customFormat="1" ht="25.5" customHeight="1" x14ac:dyDescent="0.25">
      <c r="A5" s="67"/>
      <c r="B5" s="68"/>
      <c r="C5" s="68"/>
      <c r="D5" s="68"/>
      <c r="G5" s="70"/>
      <c r="H5" s="68"/>
      <c r="I5" s="69"/>
      <c r="J5" s="68"/>
    </row>
    <row r="6" spans="1:10" s="11" customFormat="1" ht="51" x14ac:dyDescent="0.25">
      <c r="A6" s="71"/>
      <c r="B6" s="9" t="s">
        <v>68</v>
      </c>
      <c r="C6" s="83" t="s">
        <v>223</v>
      </c>
      <c r="D6" s="83" t="s">
        <v>194</v>
      </c>
      <c r="E6" s="84" t="s">
        <v>224</v>
      </c>
      <c r="F6" s="90" t="s">
        <v>225</v>
      </c>
      <c r="G6" s="85" t="s">
        <v>196</v>
      </c>
      <c r="H6" s="86" t="s">
        <v>197</v>
      </c>
      <c r="I6" s="83" t="s">
        <v>195</v>
      </c>
      <c r="J6" s="86" t="s">
        <v>226</v>
      </c>
    </row>
    <row r="7" spans="1:10" ht="45" customHeight="1" x14ac:dyDescent="0.25">
      <c r="B7" s="72">
        <v>1</v>
      </c>
      <c r="C7" s="73" t="s">
        <v>198</v>
      </c>
      <c r="D7" s="73" t="s">
        <v>199</v>
      </c>
      <c r="E7" s="73" t="s">
        <v>207</v>
      </c>
      <c r="F7" s="73" t="s">
        <v>75</v>
      </c>
      <c r="G7" s="74" t="s">
        <v>222</v>
      </c>
      <c r="H7" s="75" t="s">
        <v>201</v>
      </c>
      <c r="I7" s="74" t="s">
        <v>200</v>
      </c>
      <c r="J7" s="76" t="s">
        <v>83</v>
      </c>
    </row>
    <row r="8" spans="1:10" ht="45" customHeight="1" x14ac:dyDescent="0.25">
      <c r="B8" s="72">
        <v>2</v>
      </c>
      <c r="C8" s="73" t="s">
        <v>202</v>
      </c>
      <c r="D8" s="73" t="s">
        <v>203</v>
      </c>
      <c r="E8" s="73" t="s">
        <v>208</v>
      </c>
      <c r="F8" s="73" t="s">
        <v>75</v>
      </c>
      <c r="G8" s="74" t="s">
        <v>205</v>
      </c>
      <c r="H8" s="75" t="s">
        <v>201</v>
      </c>
      <c r="I8" s="74" t="s">
        <v>204</v>
      </c>
      <c r="J8" s="76" t="s">
        <v>83</v>
      </c>
    </row>
    <row r="9" spans="1:10" ht="120" x14ac:dyDescent="0.25">
      <c r="B9" s="72">
        <v>3</v>
      </c>
      <c r="C9" s="73" t="s">
        <v>206</v>
      </c>
      <c r="D9" s="73" t="s">
        <v>209</v>
      </c>
      <c r="E9" s="73" t="s">
        <v>208</v>
      </c>
      <c r="F9" s="73" t="s">
        <v>212</v>
      </c>
      <c r="G9" s="74" t="s">
        <v>211</v>
      </c>
      <c r="H9" s="75" t="s">
        <v>201</v>
      </c>
      <c r="I9" s="74" t="s">
        <v>210</v>
      </c>
      <c r="J9" s="76" t="s">
        <v>83</v>
      </c>
    </row>
    <row r="10" spans="1:10" ht="120" x14ac:dyDescent="0.25">
      <c r="B10" s="72">
        <v>4</v>
      </c>
      <c r="C10" s="73" t="s">
        <v>206</v>
      </c>
      <c r="D10" s="73" t="s">
        <v>209</v>
      </c>
      <c r="E10" s="73" t="s">
        <v>208</v>
      </c>
      <c r="F10" s="73" t="s">
        <v>212</v>
      </c>
      <c r="G10" s="74" t="s">
        <v>213</v>
      </c>
      <c r="H10" s="75" t="s">
        <v>201</v>
      </c>
      <c r="I10" s="74" t="s">
        <v>210</v>
      </c>
      <c r="J10" s="76" t="s">
        <v>83</v>
      </c>
    </row>
  </sheetData>
  <sheetProtection algorithmName="SHA-512" hashValue="u0uYAEX1I4P6r/cbejwBU6QBp3kG8XyjRowqP2j7TaLHMxZW36LfzsRa6cZ69GtPACeiF0VvO4YSqQOq0HQozw==" saltValue="mM65Av+KhWJHwskbSVa7eA==" spinCount="100000" sheet="1" formatCells="0" formatColumns="0" formatRows="0"/>
  <protectedRanges>
    <protectedRange sqref="G5:H5 J5 J7:J1048575" name="Range1"/>
    <protectedRange sqref="J6" name="Range1_1"/>
  </protectedRanges>
  <mergeCells count="4">
    <mergeCell ref="F2:J4"/>
    <mergeCell ref="C2:E2"/>
    <mergeCell ref="C3:E3"/>
    <mergeCell ref="C4:E4"/>
  </mergeCells>
  <conditionalFormatting sqref="C2:C4">
    <cfRule type="expression" dxfId="0" priority="1">
      <formula>#REF!&lt;&gt;"Yes"</formula>
    </cfRule>
  </conditionalFormatting>
  <dataValidations count="1">
    <dataValidation allowBlank="1" showErrorMessage="1" sqref="C7:J10" xr:uid="{A936F5EB-9A37-4468-9D04-8673337BE3AA}"/>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BE5E41A7-0C04-4853-8B46-153056B3A1B0}">
  <ds:schemaRefs>
    <ds:schemaRef ds:uri="http://purl.org/dc/terms/"/>
    <ds:schemaRef ds:uri="http://purl.org/dc/elements/1.1/"/>
    <ds:schemaRef ds:uri="http://schemas.microsoft.com/office/2006/documentManagement/types"/>
    <ds:schemaRef ds:uri="678ff5ba-7e10-4e2b-ab41-c6b2b3c0abbf"/>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 (2)</vt:lpstr>
      <vt:lpstr>Pricing - Lot 2 Data</vt:lpstr>
      <vt:lpstr>Geographic Location - Lot 2</vt:lpstr>
      <vt:lpstr>Service Descriptions - Lot 2</vt:lpstr>
      <vt:lpstr>Pass-Through Charges</vt:lpstr>
      <vt:lpstr>'Pricing - Lot 2 Data'!Print_Area</vt:lpstr>
      <vt:lpstr>'Pricing - Lot 2 Data'!Print_Titles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cp:lastModifiedBy>
  <cp:lastPrinted>2019-07-01T11:41:10Z</cp:lastPrinted>
  <dcterms:created xsi:type="dcterms:W3CDTF">2011-04-27T14:49:10Z</dcterms:created>
  <dcterms:modified xsi:type="dcterms:W3CDTF">2020-01-15T13:31:33Z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