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V:\ProcurementServices\PSTm04(Normile)\Security\77201-23150 IFSSS\PriceAdjustments\2023-07-01 Elec, S&amp;S, Crane\New Lot 2 Price Lists\"/>
    </mc:Choice>
  </mc:AlternateContent>
  <xr:revisionPtr revIDLastSave="0" documentId="13_ncr:1_{D6768B0D-E9BE-4DF7-A649-DDA8506E2DD5}" xr6:coauthVersionLast="47" xr6:coauthVersionMax="47" xr10:uidLastSave="{00000000-0000-0000-0000-000000000000}"/>
  <bookViews>
    <workbookView xWindow="-120" yWindow="-120" windowWidth="29040" windowHeight="15840" firstSheet="1" activeTab="1" xr2:uid="{00000000-000D-0000-FFFF-FFFF00000000}"/>
  </bookViews>
  <sheets>
    <sheet name="Instructions" sheetId="2" state="hidden" r:id="rId1"/>
    <sheet name="Cover Page" sheetId="52" r:id="rId2"/>
    <sheet name="Napco Equipment Pricing" sheetId="67" r:id="rId3"/>
    <sheet name="Hikvision Equipment Pricing" sheetId="66" r:id="rId4"/>
    <sheet name="Aiphone Equipment Pricing" sheetId="63" r:id="rId5"/>
    <sheet name="Altronix Equipment Pricing" sheetId="65" r:id="rId6"/>
    <sheet name="Space Age Equipment Pricing" sheetId="64" r:id="rId7"/>
    <sheet name="Ditek Equipment Pricing" sheetId="62" r:id="rId8"/>
    <sheet name="Silent Knight Equip Pricing" sheetId="61" r:id="rId9"/>
    <sheet name="Firelite Equipment Pricing" sheetId="60" r:id="rId10"/>
    <sheet name="Siemens Equipment Pricing" sheetId="59" r:id="rId11"/>
    <sheet name="Mircom Equipment Pricing" sheetId="25" r:id="rId12"/>
    <sheet name="Region 1 Labor Rates" sheetId="37" r:id="rId13"/>
    <sheet name="Region 2 Labor Rates" sheetId="38" r:id="rId14"/>
    <sheet name="Region 3 Labor Rates" sheetId="39" r:id="rId15"/>
    <sheet name="Region 4 Labor Rates" sheetId="40" r:id="rId16"/>
    <sheet name="Region 5 Labor Rates" sheetId="41" r:id="rId17"/>
    <sheet name="Region 6 Labor Rates" sheetId="42" r:id="rId18"/>
    <sheet name="Region 7 Labor Rates" sheetId="43" r:id="rId19"/>
    <sheet name="Region 8 Labor Rates" sheetId="44" r:id="rId20"/>
    <sheet name="Region 9 Labor Rates" sheetId="45" r:id="rId21"/>
  </sheets>
  <externalReferences>
    <externalReference r:id="rId22"/>
  </externalReferences>
  <definedNames>
    <definedName name="_xlnm._FilterDatabase" localSheetId="4" hidden="1">'Aiphone Equipment Pricing'!$A$4:$J$4</definedName>
    <definedName name="_xlnm._FilterDatabase" localSheetId="5" hidden="1">'Altronix Equipment Pricing'!$A$4:$J$4</definedName>
    <definedName name="_xlnm._FilterDatabase" localSheetId="7" hidden="1">'Ditek Equipment Pricing'!$A$4:$J$4</definedName>
    <definedName name="_xlnm._FilterDatabase" localSheetId="9" hidden="1">'Firelite Equipment Pricing'!$A$4:$J$4</definedName>
    <definedName name="_xlnm._FilterDatabase" localSheetId="3" hidden="1">'Hikvision Equipment Pricing'!$A$4:$J$4</definedName>
    <definedName name="_xlnm._FilterDatabase" localSheetId="11" hidden="1">'Mircom Equipment Pricing'!$A$4:$J$4</definedName>
    <definedName name="_xlnm._FilterDatabase" localSheetId="2" hidden="1">'Napco Equipment Pricing'!$B$4:$J$4</definedName>
    <definedName name="_xlnm._FilterDatabase" localSheetId="12" hidden="1">'Region 1 Labor Rates'!$A$3:$Q$25</definedName>
    <definedName name="_xlnm._FilterDatabase" localSheetId="13" hidden="1">'Region 2 Labor Rates'!$A$3:$Q$26</definedName>
    <definedName name="_xlnm._FilterDatabase" localSheetId="14" hidden="1">'Region 3 Labor Rates'!$A$3:$R$41</definedName>
    <definedName name="_xlnm._FilterDatabase" localSheetId="15" hidden="1">'Region 4 Labor Rates'!$A$3:$R$32</definedName>
    <definedName name="_xlnm._FilterDatabase" localSheetId="16" hidden="1">'Region 5 Labor Rates'!$A$3:$Q$46</definedName>
    <definedName name="_xlnm._FilterDatabase" localSheetId="17" hidden="1">'Region 6 Labor Rates'!$A$3:$R$36</definedName>
    <definedName name="_xlnm._FilterDatabase" localSheetId="18" hidden="1">'Region 7 Labor Rates'!$A$3:$R$47</definedName>
    <definedName name="_xlnm._FilterDatabase" localSheetId="19" hidden="1">'Region 8 Labor Rates'!$A$3:$R$58</definedName>
    <definedName name="_xlnm._FilterDatabase" localSheetId="20" hidden="1">'Region 9 Labor Rates'!$A$3:$R$50</definedName>
    <definedName name="_xlnm._FilterDatabase" localSheetId="10" hidden="1">'Siemens Equipment Pricing'!$A$4:$J$4</definedName>
    <definedName name="_xlnm._FilterDatabase" localSheetId="8" hidden="1">'Silent Knight Equip Pricing'!$A$4:$J$4</definedName>
    <definedName name="_xlnm._FilterDatabase" localSheetId="6" hidden="1">'Space Age Equipment Pricing'!$A$4:$J$4</definedName>
    <definedName name="_xlnm.Print_Titles" localSheetId="4">'Aiphone Equipment Pricing'!$4:$4</definedName>
    <definedName name="_xlnm.Print_Titles" localSheetId="5">'Altronix Equipment Pricing'!$2:$2</definedName>
    <definedName name="_xlnm.Print_Titles" localSheetId="7">'Ditek Equipment Pricing'!$4:$4</definedName>
    <definedName name="_xlnm.Print_Titles" localSheetId="9">'Firelite Equipment Pricing'!$4:$4</definedName>
    <definedName name="_xlnm.Print_Titles" localSheetId="3">'Hikvision Equipment Pricing'!$4:$4</definedName>
    <definedName name="_xlnm.Print_Titles" localSheetId="11">'Mircom Equipment Pricing'!$4:$4</definedName>
    <definedName name="_xlnm.Print_Titles" localSheetId="2">'Napco Equipment Pricing'!$4:$4</definedName>
    <definedName name="_xlnm.Print_Titles" localSheetId="12">'Region 1 Labor Rates'!$3:$3</definedName>
    <definedName name="_xlnm.Print_Titles" localSheetId="13">'Region 2 Labor Rates'!$4:$4</definedName>
    <definedName name="_xlnm.Print_Titles" localSheetId="14">'Region 3 Labor Rates'!$3:$3</definedName>
    <definedName name="_xlnm.Print_Titles" localSheetId="15">'Region 4 Labor Rates'!$3:$3</definedName>
    <definedName name="_xlnm.Print_Titles" localSheetId="16">'Region 5 Labor Rates'!$3:$3</definedName>
    <definedName name="_xlnm.Print_Titles" localSheetId="17">'Region 6 Labor Rates'!$3:$3</definedName>
    <definedName name="_xlnm.Print_Titles" localSheetId="18">'Region 7 Labor Rates'!$3:$3</definedName>
    <definedName name="_xlnm.Print_Titles" localSheetId="19">'Region 8 Labor Rates'!$3:$3</definedName>
    <definedName name="_xlnm.Print_Titles" localSheetId="20">'Region 9 Labor Rates'!$3:$3</definedName>
    <definedName name="_xlnm.Print_Titles" localSheetId="10">'Siemens Equipment Pricing'!$4:$4</definedName>
    <definedName name="_xlnm.Print_Titles" localSheetId="8">'Silent Knight Equip Pricing'!$4:$4</definedName>
    <definedName name="_xlnm.Print_Titles" localSheetId="6">'Space Age Equipment Pricing'!$4:$4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41" l="1"/>
  <c r="O26" i="41" s="1"/>
  <c r="N22" i="41"/>
  <c r="O22" i="41" s="1"/>
  <c r="N18" i="41"/>
  <c r="O18" i="41" s="1"/>
  <c r="N14" i="41"/>
  <c r="O14" i="41" s="1"/>
  <c r="N10" i="41"/>
  <c r="O10" i="41" s="1"/>
  <c r="N6" i="41"/>
  <c r="O6" i="41" s="1"/>
  <c r="L26" i="41"/>
  <c r="M26" i="41" s="1"/>
  <c r="L22" i="41"/>
  <c r="M22" i="41" s="1"/>
  <c r="L18" i="41"/>
  <c r="M18" i="41" s="1"/>
  <c r="L14" i="41"/>
  <c r="M14" i="41" s="1"/>
  <c r="L10" i="41"/>
  <c r="M10" i="41" s="1"/>
  <c r="L6" i="41"/>
  <c r="M6" i="41" s="1"/>
  <c r="J26" i="41"/>
  <c r="K26" i="41" s="1"/>
  <c r="J22" i="41"/>
  <c r="K22" i="41" s="1"/>
  <c r="J18" i="41"/>
  <c r="K18" i="41" s="1"/>
  <c r="J14" i="41"/>
  <c r="K14" i="41" s="1"/>
  <c r="J10" i="41"/>
  <c r="K10" i="41" s="1"/>
  <c r="J6" i="41"/>
  <c r="K6" i="41" s="1"/>
  <c r="H26" i="41"/>
  <c r="I26" i="41" s="1"/>
  <c r="H22" i="41"/>
  <c r="I22" i="41" s="1"/>
  <c r="H18" i="41"/>
  <c r="I18" i="41" s="1"/>
  <c r="H14" i="41"/>
  <c r="I14" i="41" s="1"/>
  <c r="H10" i="41"/>
  <c r="I10" i="41" s="1"/>
  <c r="H6" i="41"/>
  <c r="I6" i="41" s="1"/>
  <c r="D26" i="41"/>
  <c r="D22" i="41"/>
  <c r="D18" i="41"/>
  <c r="D14" i="41"/>
  <c r="D10" i="41"/>
  <c r="D6" i="41"/>
  <c r="N15" i="40"/>
  <c r="O15" i="40" s="1"/>
  <c r="N14" i="40"/>
  <c r="O14" i="40" s="1"/>
  <c r="N13" i="40"/>
  <c r="O13" i="40" s="1"/>
  <c r="N12" i="40"/>
  <c r="O12" i="40" s="1"/>
  <c r="N11" i="40"/>
  <c r="O11" i="40" s="1"/>
  <c r="N10" i="40"/>
  <c r="O10" i="40" s="1"/>
  <c r="N9" i="40"/>
  <c r="O9" i="40" s="1"/>
  <c r="N8" i="40"/>
  <c r="O8" i="40" s="1"/>
  <c r="N7" i="40"/>
  <c r="O7" i="40" s="1"/>
  <c r="N5" i="40"/>
  <c r="O5" i="40" s="1"/>
  <c r="N4" i="40"/>
  <c r="O4" i="40" s="1"/>
  <c r="L15" i="40"/>
  <c r="M15" i="40" s="1"/>
  <c r="L14" i="40"/>
  <c r="M14" i="40" s="1"/>
  <c r="L13" i="40"/>
  <c r="M13" i="40" s="1"/>
  <c r="L12" i="40"/>
  <c r="M12" i="40" s="1"/>
  <c r="L11" i="40"/>
  <c r="M11" i="40" s="1"/>
  <c r="L10" i="40"/>
  <c r="M10" i="40" s="1"/>
  <c r="L9" i="40"/>
  <c r="M9" i="40" s="1"/>
  <c r="L8" i="40"/>
  <c r="M8" i="40" s="1"/>
  <c r="L7" i="40"/>
  <c r="M7" i="40" s="1"/>
  <c r="L5" i="40"/>
  <c r="M5" i="40" s="1"/>
  <c r="L4" i="40"/>
  <c r="M4" i="40" s="1"/>
  <c r="J15" i="40"/>
  <c r="K15" i="40" s="1"/>
  <c r="J14" i="40"/>
  <c r="K14" i="40" s="1"/>
  <c r="J13" i="40"/>
  <c r="K13" i="40" s="1"/>
  <c r="J12" i="40"/>
  <c r="K12" i="40" s="1"/>
  <c r="J11" i="40"/>
  <c r="K11" i="40" s="1"/>
  <c r="J10" i="40"/>
  <c r="K10" i="40" s="1"/>
  <c r="J9" i="40"/>
  <c r="K9" i="40" s="1"/>
  <c r="J8" i="40"/>
  <c r="K8" i="40" s="1"/>
  <c r="J7" i="40"/>
  <c r="K7" i="40" s="1"/>
  <c r="J5" i="40"/>
  <c r="K5" i="40" s="1"/>
  <c r="J4" i="40"/>
  <c r="K4" i="40" s="1"/>
  <c r="H15" i="40"/>
  <c r="I15" i="40" s="1"/>
  <c r="H14" i="40"/>
  <c r="I14" i="40" s="1"/>
  <c r="H13" i="40"/>
  <c r="I13" i="40" s="1"/>
  <c r="H12" i="40"/>
  <c r="I12" i="40" s="1"/>
  <c r="H11" i="40"/>
  <c r="I11" i="40" s="1"/>
  <c r="H10" i="40"/>
  <c r="I10" i="40" s="1"/>
  <c r="H9" i="40"/>
  <c r="I9" i="40" s="1"/>
  <c r="H8" i="40"/>
  <c r="I8" i="40" s="1"/>
  <c r="H7" i="40"/>
  <c r="I7" i="40" s="1"/>
  <c r="H5" i="40"/>
  <c r="I5" i="40" s="1"/>
  <c r="H4" i="40"/>
  <c r="I4" i="40" s="1"/>
  <c r="D15" i="40"/>
  <c r="D14" i="40"/>
  <c r="D13" i="40"/>
  <c r="D12" i="40"/>
  <c r="D11" i="40"/>
  <c r="D10" i="40"/>
  <c r="D9" i="40"/>
  <c r="D8" i="40"/>
  <c r="D7" i="40"/>
  <c r="D5" i="40"/>
  <c r="D4" i="40"/>
  <c r="N24" i="39"/>
  <c r="O24" i="39" s="1"/>
  <c r="N23" i="39"/>
  <c r="O23" i="39" s="1"/>
  <c r="N21" i="39"/>
  <c r="O21" i="39" s="1"/>
  <c r="N20" i="39"/>
  <c r="O20" i="39" s="1"/>
  <c r="N18" i="39"/>
  <c r="O18" i="39" s="1"/>
  <c r="N17" i="39"/>
  <c r="O17" i="39" s="1"/>
  <c r="N15" i="39"/>
  <c r="O15" i="39" s="1"/>
  <c r="N14" i="39"/>
  <c r="O14" i="39" s="1"/>
  <c r="N11" i="39"/>
  <c r="O11" i="39" s="1"/>
  <c r="N10" i="39"/>
  <c r="O10" i="39" s="1"/>
  <c r="N5" i="39"/>
  <c r="O5" i="39" s="1"/>
  <c r="L24" i="39"/>
  <c r="M24" i="39" s="1"/>
  <c r="L23" i="39"/>
  <c r="M23" i="39" s="1"/>
  <c r="L21" i="39"/>
  <c r="M21" i="39" s="1"/>
  <c r="L20" i="39"/>
  <c r="M20" i="39" s="1"/>
  <c r="L18" i="39"/>
  <c r="M18" i="39" s="1"/>
  <c r="L17" i="39"/>
  <c r="M17" i="39" s="1"/>
  <c r="L15" i="39"/>
  <c r="M15" i="39" s="1"/>
  <c r="L14" i="39"/>
  <c r="M14" i="39" s="1"/>
  <c r="L11" i="39"/>
  <c r="M11" i="39" s="1"/>
  <c r="L10" i="39"/>
  <c r="M10" i="39" s="1"/>
  <c r="L5" i="39"/>
  <c r="M5" i="39" s="1"/>
  <c r="J24" i="39"/>
  <c r="K24" i="39" s="1"/>
  <c r="J23" i="39"/>
  <c r="K23" i="39" s="1"/>
  <c r="J21" i="39"/>
  <c r="K21" i="39" s="1"/>
  <c r="J20" i="39"/>
  <c r="K20" i="39" s="1"/>
  <c r="J18" i="39"/>
  <c r="K18" i="39" s="1"/>
  <c r="J17" i="39"/>
  <c r="K17" i="39" s="1"/>
  <c r="J15" i="39"/>
  <c r="K15" i="39" s="1"/>
  <c r="J14" i="39"/>
  <c r="K14" i="39" s="1"/>
  <c r="J11" i="39"/>
  <c r="K11" i="39" s="1"/>
  <c r="J10" i="39"/>
  <c r="K10" i="39" s="1"/>
  <c r="J5" i="39"/>
  <c r="K5" i="39" s="1"/>
  <c r="H24" i="39"/>
  <c r="I24" i="39" s="1"/>
  <c r="H23" i="39"/>
  <c r="I23" i="39" s="1"/>
  <c r="H21" i="39"/>
  <c r="I21" i="39" s="1"/>
  <c r="H20" i="39"/>
  <c r="I20" i="39" s="1"/>
  <c r="H18" i="39"/>
  <c r="I18" i="39" s="1"/>
  <c r="H17" i="39"/>
  <c r="I17" i="39" s="1"/>
  <c r="H15" i="39"/>
  <c r="I15" i="39" s="1"/>
  <c r="H14" i="39"/>
  <c r="I14" i="39" s="1"/>
  <c r="H11" i="39"/>
  <c r="I11" i="39" s="1"/>
  <c r="H10" i="39"/>
  <c r="I10" i="39" s="1"/>
  <c r="H5" i="39"/>
  <c r="I5" i="39" s="1"/>
  <c r="D24" i="39"/>
  <c r="D23" i="39"/>
  <c r="D21" i="39"/>
  <c r="D20" i="39"/>
  <c r="D18" i="39"/>
  <c r="D17" i="39"/>
  <c r="D15" i="39"/>
  <c r="D14" i="39"/>
  <c r="D11" i="39"/>
  <c r="D10" i="39"/>
  <c r="D5" i="39"/>
  <c r="A6" i="65"/>
  <c r="A7" i="65" s="1"/>
  <c r="A8" i="65" s="1"/>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32" i="65" s="1"/>
  <c r="A33" i="65" s="1"/>
  <c r="A34" i="65" s="1"/>
  <c r="A35" i="65" s="1"/>
  <c r="A36" i="65" s="1"/>
  <c r="A37" i="65" s="1"/>
  <c r="A38" i="65" s="1"/>
  <c r="A39" i="65" s="1"/>
  <c r="A40" i="65" s="1"/>
  <c r="A41" i="65" s="1"/>
  <c r="A42" i="65" s="1"/>
  <c r="A43" i="65" s="1"/>
  <c r="A44" i="65" s="1"/>
  <c r="A45" i="65" s="1"/>
  <c r="A46" i="65" s="1"/>
  <c r="A47" i="65" s="1"/>
  <c r="A48" i="65" s="1"/>
  <c r="A49" i="65" s="1"/>
  <c r="A50" i="65" s="1"/>
  <c r="A51" i="65" s="1"/>
  <c r="A52" i="65" s="1"/>
  <c r="A53" i="65" s="1"/>
  <c r="A54" i="65" s="1"/>
  <c r="A55" i="65" s="1"/>
  <c r="A56" i="65" s="1"/>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111" i="65" s="1"/>
  <c r="A112" i="65" s="1"/>
  <c r="A113" i="65" s="1"/>
  <c r="A114" i="65" s="1"/>
  <c r="A115" i="65" s="1"/>
  <c r="A116" i="65" s="1"/>
  <c r="A117" i="65" s="1"/>
  <c r="A118" i="65" s="1"/>
  <c r="A119" i="65" s="1"/>
  <c r="A120" i="65" s="1"/>
  <c r="A121" i="65" s="1"/>
  <c r="A122" i="65" s="1"/>
  <c r="A123" i="65" s="1"/>
  <c r="A124" i="65" s="1"/>
  <c r="A125" i="65" s="1"/>
  <c r="A126" i="65" s="1"/>
  <c r="A127" i="65" s="1"/>
  <c r="A128" i="65" s="1"/>
  <c r="A129" i="65" s="1"/>
  <c r="A130" i="65" s="1"/>
  <c r="A131" i="65" s="1"/>
  <c r="A132" i="65" s="1"/>
  <c r="A133" i="65" s="1"/>
  <c r="A134" i="65" s="1"/>
  <c r="A135" i="65" s="1"/>
  <c r="A136" i="65" s="1"/>
  <c r="A137" i="65" s="1"/>
  <c r="A138" i="65" s="1"/>
  <c r="A139" i="65" s="1"/>
  <c r="A140" i="65" s="1"/>
  <c r="A141" i="65" s="1"/>
  <c r="A142" i="65" s="1"/>
  <c r="A143" i="65" s="1"/>
  <c r="A144" i="65" s="1"/>
  <c r="A145" i="65" s="1"/>
  <c r="A146" i="65" s="1"/>
  <c r="A147" i="65" s="1"/>
  <c r="A148" i="65" s="1"/>
  <c r="A149" i="65" s="1"/>
  <c r="A150" i="65" s="1"/>
  <c r="A151" i="65" s="1"/>
  <c r="A152" i="65" s="1"/>
  <c r="A153" i="65" s="1"/>
  <c r="A154" i="65" s="1"/>
  <c r="A155" i="65" s="1"/>
  <c r="A156" i="65" s="1"/>
  <c r="A157" i="65" s="1"/>
  <c r="A158" i="65" s="1"/>
  <c r="A159" i="65" s="1"/>
  <c r="A160" i="65" s="1"/>
  <c r="A161" i="65" s="1"/>
  <c r="A162" i="65" s="1"/>
  <c r="A163" i="65" s="1"/>
  <c r="A164" i="65" s="1"/>
  <c r="A165" i="65" s="1"/>
  <c r="A166" i="65" s="1"/>
  <c r="A167" i="65" s="1"/>
  <c r="A168" i="65" s="1"/>
  <c r="A169" i="65" s="1"/>
  <c r="A170" i="65" s="1"/>
  <c r="A171" i="65" s="1"/>
  <c r="A172" i="65" s="1"/>
  <c r="A173" i="65" s="1"/>
  <c r="A174" i="65" s="1"/>
  <c r="A175" i="65" s="1"/>
  <c r="A176" i="65" s="1"/>
  <c r="A177" i="65" s="1"/>
  <c r="A178" i="65" s="1"/>
  <c r="A179" i="65" s="1"/>
  <c r="A180" i="65" s="1"/>
  <c r="A181" i="65" s="1"/>
  <c r="A182" i="65" s="1"/>
  <c r="A183" i="65" s="1"/>
  <c r="A184" i="65" s="1"/>
  <c r="A185" i="65" s="1"/>
  <c r="A186" i="65" s="1"/>
  <c r="A187" i="65" s="1"/>
  <c r="A188" i="65" s="1"/>
  <c r="A189" i="65" s="1"/>
  <c r="A190" i="65" s="1"/>
  <c r="A191" i="65" s="1"/>
  <c r="A192" i="65" s="1"/>
  <c r="A193" i="65" s="1"/>
  <c r="A194" i="65" s="1"/>
  <c r="A195" i="65" s="1"/>
  <c r="A196" i="65" s="1"/>
  <c r="A197" i="65" s="1"/>
  <c r="A198" i="65" s="1"/>
  <c r="A199" i="65" s="1"/>
  <c r="A200" i="65" s="1"/>
  <c r="A201" i="65" s="1"/>
  <c r="A202" i="65" s="1"/>
  <c r="A203" i="65" s="1"/>
  <c r="A204" i="65" s="1"/>
  <c r="A205" i="65" s="1"/>
  <c r="A206" i="65" s="1"/>
  <c r="A207" i="65" s="1"/>
  <c r="A208" i="65" s="1"/>
  <c r="A209" i="65" s="1"/>
  <c r="A210" i="65" s="1"/>
  <c r="A211" i="65" s="1"/>
  <c r="A212" i="65" s="1"/>
  <c r="A213" i="65" s="1"/>
  <c r="A214" i="65" s="1"/>
  <c r="A215" i="65" s="1"/>
  <c r="A216" i="65" s="1"/>
  <c r="A217" i="65" s="1"/>
  <c r="A218" i="65" s="1"/>
  <c r="A219" i="65" s="1"/>
  <c r="A220" i="65" s="1"/>
  <c r="A221" i="65" s="1"/>
  <c r="A222" i="65" s="1"/>
  <c r="A223" i="65" s="1"/>
  <c r="A224" i="65" s="1"/>
  <c r="A225" i="65" s="1"/>
  <c r="A226" i="65" s="1"/>
  <c r="A227" i="65" s="1"/>
  <c r="A228" i="65" s="1"/>
  <c r="A229" i="65" s="1"/>
  <c r="A230" i="65" s="1"/>
  <c r="A231" i="65" s="1"/>
  <c r="A232" i="65" s="1"/>
  <c r="A233" i="65" s="1"/>
  <c r="A234" i="65" s="1"/>
  <c r="A235" i="65" s="1"/>
  <c r="A236" i="65" s="1"/>
  <c r="A237" i="65" s="1"/>
  <c r="A238" i="65" s="1"/>
  <c r="A239" i="65" s="1"/>
  <c r="A240" i="65" s="1"/>
  <c r="A241" i="65" s="1"/>
  <c r="A242" i="65" s="1"/>
  <c r="A243" i="65" s="1"/>
  <c r="A244" i="65" s="1"/>
  <c r="A245" i="65" s="1"/>
  <c r="A246" i="65" s="1"/>
  <c r="A247" i="65" s="1"/>
  <c r="A248" i="65" s="1"/>
  <c r="A249" i="65" s="1"/>
  <c r="A250" i="65" s="1"/>
  <c r="A251" i="65" s="1"/>
  <c r="A252" i="65" s="1"/>
  <c r="A253" i="65" s="1"/>
  <c r="A254" i="65" s="1"/>
  <c r="A255" i="65" s="1"/>
  <c r="A256" i="65" s="1"/>
  <c r="A257" i="65" s="1"/>
  <c r="A258" i="65" s="1"/>
  <c r="A259" i="65" s="1"/>
  <c r="A260" i="65" s="1"/>
  <c r="A261" i="65" s="1"/>
  <c r="A262" i="65" s="1"/>
  <c r="A263" i="65" s="1"/>
  <c r="A264" i="65" s="1"/>
  <c r="A265" i="65" s="1"/>
  <c r="A266" i="65" s="1"/>
  <c r="A267" i="65" s="1"/>
  <c r="A268" i="65" s="1"/>
  <c r="A269" i="65" s="1"/>
  <c r="A270" i="65" s="1"/>
  <c r="A271" i="65" s="1"/>
  <c r="A272" i="65" s="1"/>
  <c r="A273" i="65" s="1"/>
  <c r="A274" i="65" s="1"/>
  <c r="A275" i="65" s="1"/>
  <c r="A276" i="65" s="1"/>
  <c r="A277" i="65" s="1"/>
  <c r="A278" i="65" s="1"/>
  <c r="A279" i="65" s="1"/>
  <c r="A280" i="65" s="1"/>
  <c r="A281" i="65" s="1"/>
  <c r="A282" i="65" s="1"/>
  <c r="A283" i="65" s="1"/>
  <c r="A284" i="65" s="1"/>
  <c r="A285" i="65" s="1"/>
  <c r="A286" i="65" s="1"/>
  <c r="A287" i="65" s="1"/>
  <c r="A288" i="65" s="1"/>
  <c r="A289" i="65" s="1"/>
  <c r="A290" i="65" s="1"/>
  <c r="A291" i="65" s="1"/>
  <c r="A292" i="65" s="1"/>
  <c r="A293" i="65" s="1"/>
  <c r="A294" i="65" s="1"/>
  <c r="A295" i="65" s="1"/>
  <c r="A296" i="65" s="1"/>
  <c r="A297" i="65" s="1"/>
  <c r="A298" i="65" s="1"/>
  <c r="A299" i="65" s="1"/>
  <c r="A300" i="65" s="1"/>
  <c r="A301" i="65" s="1"/>
  <c r="A302" i="65" s="1"/>
  <c r="A303" i="65" s="1"/>
  <c r="A304" i="65" s="1"/>
  <c r="A305" i="65" s="1"/>
  <c r="A306" i="65" s="1"/>
  <c r="A307" i="65" s="1"/>
  <c r="A308" i="65" s="1"/>
  <c r="A309" i="65" s="1"/>
  <c r="A310" i="65" s="1"/>
  <c r="A311" i="65" s="1"/>
  <c r="A312" i="65" s="1"/>
  <c r="A313" i="65" s="1"/>
  <c r="A314" i="65" s="1"/>
  <c r="A315" i="65" s="1"/>
  <c r="A316" i="65" s="1"/>
  <c r="A317" i="65" s="1"/>
  <c r="A318" i="65" s="1"/>
  <c r="A319" i="65" s="1"/>
  <c r="A320" i="65" s="1"/>
  <c r="A321" i="65" s="1"/>
  <c r="A322" i="65" s="1"/>
  <c r="A323" i="65" s="1"/>
  <c r="A324" i="65" s="1"/>
  <c r="A325" i="65" s="1"/>
  <c r="A326" i="65" s="1"/>
  <c r="A327" i="65" s="1"/>
  <c r="A328" i="65" s="1"/>
  <c r="A329" i="65" s="1"/>
  <c r="A330" i="65" s="1"/>
  <c r="A331" i="65" s="1"/>
  <c r="A332" i="65" s="1"/>
  <c r="A333" i="65" s="1"/>
  <c r="A334" i="65" s="1"/>
  <c r="A335" i="65" s="1"/>
  <c r="A336" i="65" s="1"/>
  <c r="A337" i="65" s="1"/>
  <c r="A338" i="65" s="1"/>
  <c r="A339" i="65" s="1"/>
  <c r="A340" i="65" s="1"/>
  <c r="A341" i="65" s="1"/>
  <c r="A342" i="65" s="1"/>
  <c r="A343" i="65" s="1"/>
  <c r="A344" i="65" s="1"/>
  <c r="A345" i="65" s="1"/>
  <c r="A346" i="65" s="1"/>
  <c r="A347" i="65" s="1"/>
  <c r="A348" i="65" s="1"/>
  <c r="A349" i="65" s="1"/>
  <c r="A350" i="65" s="1"/>
  <c r="A351" i="65" s="1"/>
  <c r="A352" i="65" s="1"/>
  <c r="A353" i="65" s="1"/>
  <c r="A354" i="65" s="1"/>
  <c r="A355" i="65" s="1"/>
  <c r="A356" i="65" s="1"/>
  <c r="A357" i="65" s="1"/>
  <c r="A358" i="65" s="1"/>
  <c r="A359" i="65" s="1"/>
  <c r="A360" i="65" s="1"/>
  <c r="A361" i="65" s="1"/>
  <c r="A362" i="65" s="1"/>
  <c r="A363" i="65" s="1"/>
  <c r="A364" i="65" s="1"/>
  <c r="A365" i="65" s="1"/>
  <c r="A366" i="65" s="1"/>
  <c r="A367" i="65" s="1"/>
  <c r="A368" i="65" s="1"/>
  <c r="A369" i="65" s="1"/>
  <c r="A370" i="65" s="1"/>
  <c r="A371" i="65" s="1"/>
  <c r="A372" i="65" s="1"/>
  <c r="A373" i="65" s="1"/>
  <c r="A374" i="65" s="1"/>
  <c r="A375" i="65" s="1"/>
  <c r="A376" i="65" s="1"/>
  <c r="A377" i="65" s="1"/>
  <c r="A378" i="65" s="1"/>
  <c r="A379" i="65" s="1"/>
  <c r="A380" i="65" s="1"/>
  <c r="A381" i="65" s="1"/>
  <c r="A382" i="65" s="1"/>
  <c r="A383" i="65" s="1"/>
  <c r="A384" i="65" s="1"/>
  <c r="A385" i="65" s="1"/>
  <c r="A386" i="65" s="1"/>
  <c r="A387" i="65" s="1"/>
  <c r="A388" i="65" s="1"/>
  <c r="A389" i="65" s="1"/>
  <c r="A390" i="65" s="1"/>
  <c r="A391" i="65" s="1"/>
  <c r="A392" i="65" s="1"/>
  <c r="A393" i="65" s="1"/>
  <c r="A394" i="65" s="1"/>
  <c r="A395" i="65" s="1"/>
  <c r="A396" i="65" s="1"/>
  <c r="A397" i="65" s="1"/>
  <c r="A398" i="65" s="1"/>
  <c r="A399" i="65" s="1"/>
  <c r="A400" i="65" s="1"/>
  <c r="A401" i="65" s="1"/>
  <c r="A402" i="65" s="1"/>
  <c r="A403" i="65" s="1"/>
  <c r="A404" i="65" s="1"/>
  <c r="A405" i="65" s="1"/>
  <c r="A406" i="65" s="1"/>
  <c r="A407" i="65" s="1"/>
  <c r="A408" i="65" s="1"/>
  <c r="A409" i="65" s="1"/>
  <c r="A410" i="65" s="1"/>
  <c r="A411" i="65" s="1"/>
  <c r="A412" i="65" s="1"/>
  <c r="A413" i="65" s="1"/>
  <c r="A414" i="65" s="1"/>
  <c r="A415" i="65" s="1"/>
  <c r="A416" i="65" s="1"/>
  <c r="A417" i="65" s="1"/>
  <c r="A418" i="65" s="1"/>
  <c r="A419" i="65" s="1"/>
  <c r="A420" i="65" s="1"/>
  <c r="A421" i="65" s="1"/>
  <c r="A422" i="65" s="1"/>
  <c r="A423" i="65" s="1"/>
  <c r="A424" i="65" s="1"/>
  <c r="A425" i="65" s="1"/>
  <c r="A426" i="65" s="1"/>
  <c r="A427" i="65" s="1"/>
  <c r="A428" i="65" s="1"/>
  <c r="A429" i="65" s="1"/>
  <c r="A430" i="65" s="1"/>
  <c r="A431" i="65" s="1"/>
  <c r="A432" i="65" s="1"/>
  <c r="A433" i="65" s="1"/>
  <c r="A434" i="65" s="1"/>
  <c r="A435" i="65" s="1"/>
  <c r="A436" i="65" s="1"/>
  <c r="A437" i="65" s="1"/>
  <c r="A438" i="65" s="1"/>
  <c r="A439" i="65" s="1"/>
  <c r="A440" i="65" s="1"/>
  <c r="A441" i="65" s="1"/>
  <c r="A442" i="65" s="1"/>
  <c r="A443" i="65" s="1"/>
  <c r="A444" i="65" s="1"/>
  <c r="A445" i="65" s="1"/>
  <c r="A446" i="65" s="1"/>
  <c r="A447" i="65" s="1"/>
  <c r="A448" i="65" s="1"/>
  <c r="A449" i="65" s="1"/>
  <c r="A450" i="65" s="1"/>
  <c r="A451" i="65" s="1"/>
  <c r="A452" i="65" s="1"/>
  <c r="A453" i="65" s="1"/>
  <c r="A454" i="65" s="1"/>
  <c r="A455" i="65" s="1"/>
  <c r="A456" i="65" s="1"/>
  <c r="A457" i="65" s="1"/>
  <c r="A458" i="65" s="1"/>
  <c r="A459" i="65" s="1"/>
  <c r="A460" i="65" s="1"/>
  <c r="A461" i="65" s="1"/>
  <c r="A462" i="65" s="1"/>
  <c r="A463" i="65" s="1"/>
  <c r="A464" i="65" s="1"/>
  <c r="A465" i="65" s="1"/>
  <c r="A466" i="65" s="1"/>
  <c r="A467" i="65" s="1"/>
  <c r="A468" i="65" s="1"/>
  <c r="A469" i="65" s="1"/>
  <c r="A470" i="65" s="1"/>
  <c r="A471" i="65" s="1"/>
  <c r="A472" i="65" s="1"/>
  <c r="A473" i="65" s="1"/>
  <c r="A474" i="65" s="1"/>
  <c r="A475" i="65" s="1"/>
  <c r="A476" i="65" s="1"/>
  <c r="A477" i="65" s="1"/>
  <c r="A478" i="65" s="1"/>
  <c r="A479" i="65" s="1"/>
  <c r="A480" i="65" s="1"/>
  <c r="A481" i="65" s="1"/>
  <c r="A482" i="65" s="1"/>
  <c r="A483" i="65" s="1"/>
  <c r="A484" i="65" s="1"/>
  <c r="A485" i="65" s="1"/>
  <c r="A486" i="65" s="1"/>
  <c r="A487" i="65" s="1"/>
  <c r="A488" i="65" s="1"/>
  <c r="A489" i="65" s="1"/>
  <c r="A490" i="65" s="1"/>
  <c r="A491" i="65" s="1"/>
  <c r="A492" i="65" s="1"/>
  <c r="A493" i="65" s="1"/>
  <c r="A494" i="65" s="1"/>
  <c r="A495" i="65" s="1"/>
  <c r="A496" i="65" s="1"/>
  <c r="A497" i="65" s="1"/>
  <c r="A498" i="65" s="1"/>
  <c r="A499" i="65" s="1"/>
  <c r="A500" i="65" s="1"/>
  <c r="A501" i="65" s="1"/>
  <c r="A502" i="65" s="1"/>
  <c r="A503" i="65" s="1"/>
  <c r="A504" i="65" s="1"/>
  <c r="A505" i="65" s="1"/>
  <c r="A506" i="65" s="1"/>
  <c r="A507" i="65" s="1"/>
  <c r="A508" i="65" s="1"/>
  <c r="A509" i="65" s="1"/>
  <c r="A510" i="65" s="1"/>
  <c r="A511" i="65" s="1"/>
  <c r="A512" i="65" s="1"/>
  <c r="A513" i="65" s="1"/>
  <c r="A514" i="65" s="1"/>
  <c r="A515" i="65" s="1"/>
  <c r="A516" i="65" s="1"/>
  <c r="A517" i="65" s="1"/>
  <c r="A518" i="65" s="1"/>
  <c r="A519" i="65" s="1"/>
  <c r="A520" i="65" s="1"/>
  <c r="A521" i="65" s="1"/>
  <c r="A522" i="65" s="1"/>
  <c r="A523" i="65" s="1"/>
  <c r="A524" i="65" s="1"/>
  <c r="A525" i="65" s="1"/>
  <c r="A526" i="65" s="1"/>
  <c r="A527" i="65" s="1"/>
  <c r="A528" i="65" s="1"/>
  <c r="A529" i="65" s="1"/>
  <c r="A530" i="65" s="1"/>
  <c r="A531" i="65" s="1"/>
  <c r="A532" i="65" s="1"/>
  <c r="A533" i="65" s="1"/>
  <c r="A534" i="65" s="1"/>
  <c r="A535" i="65" s="1"/>
  <c r="A536" i="65" s="1"/>
  <c r="A537" i="65" s="1"/>
  <c r="A538" i="65" s="1"/>
  <c r="A539" i="65" s="1"/>
  <c r="A540" i="65" s="1"/>
  <c r="A541" i="65" s="1"/>
  <c r="A542" i="65" s="1"/>
  <c r="A543" i="65" s="1"/>
  <c r="A544" i="65" s="1"/>
  <c r="A545" i="65" s="1"/>
  <c r="A546" i="65" s="1"/>
  <c r="A547" i="65" s="1"/>
  <c r="A548" i="65" s="1"/>
  <c r="A549" i="65" s="1"/>
  <c r="A550" i="65" s="1"/>
  <c r="A551" i="65" s="1"/>
  <c r="A552" i="65" s="1"/>
  <c r="A553" i="65" s="1"/>
  <c r="A554" i="65" s="1"/>
  <c r="A555" i="65" s="1"/>
  <c r="A556" i="65" s="1"/>
  <c r="A557" i="65" s="1"/>
  <c r="A558" i="65" s="1"/>
  <c r="A559" i="65" s="1"/>
  <c r="A560" i="65" s="1"/>
  <c r="A561" i="65" s="1"/>
  <c r="A562" i="65" s="1"/>
  <c r="A563" i="65" s="1"/>
  <c r="A564" i="65" s="1"/>
  <c r="A565" i="65" s="1"/>
  <c r="A566" i="65" s="1"/>
  <c r="A567" i="65" s="1"/>
  <c r="A568" i="65" s="1"/>
  <c r="A569" i="65" s="1"/>
  <c r="A570" i="65" s="1"/>
  <c r="A571" i="65" s="1"/>
  <c r="A572" i="65" s="1"/>
  <c r="A573" i="65" s="1"/>
  <c r="A574" i="65" s="1"/>
  <c r="A575" i="65" s="1"/>
  <c r="A576" i="65" s="1"/>
  <c r="A577" i="65" s="1"/>
  <c r="A578" i="65" s="1"/>
  <c r="A579" i="65" s="1"/>
  <c r="A580" i="65" s="1"/>
  <c r="A581" i="65" s="1"/>
  <c r="A582" i="65" s="1"/>
  <c r="A583" i="65" s="1"/>
  <c r="A584" i="65" s="1"/>
  <c r="A585" i="65" s="1"/>
  <c r="A586" i="65" s="1"/>
  <c r="A587" i="65" s="1"/>
  <c r="A588" i="65" s="1"/>
  <c r="A589" i="65" s="1"/>
  <c r="A590" i="65" s="1"/>
  <c r="A591" i="65" s="1"/>
  <c r="A592" i="65" s="1"/>
  <c r="A593" i="65" s="1"/>
  <c r="A594" i="65" s="1"/>
  <c r="A595" i="65" s="1"/>
  <c r="A596" i="65" s="1"/>
  <c r="A597" i="65" s="1"/>
  <c r="A598" i="65" s="1"/>
  <c r="A599" i="65" s="1"/>
  <c r="A600" i="65" s="1"/>
  <c r="A601" i="65" s="1"/>
  <c r="A602" i="65" s="1"/>
  <c r="A603" i="65" s="1"/>
  <c r="A604" i="65" s="1"/>
  <c r="A605" i="65" s="1"/>
  <c r="A606" i="65" s="1"/>
  <c r="A607" i="65" s="1"/>
  <c r="A608" i="65" s="1"/>
  <c r="A609" i="65" s="1"/>
  <c r="A610" i="65" s="1"/>
  <c r="A611" i="65" s="1"/>
  <c r="A612" i="65" s="1"/>
  <c r="A613" i="65" s="1"/>
  <c r="A614" i="65" s="1"/>
  <c r="A615" i="65" s="1"/>
  <c r="A616" i="65" s="1"/>
  <c r="A617" i="65" s="1"/>
  <c r="A618" i="65" s="1"/>
  <c r="A619" i="65" s="1"/>
  <c r="A620" i="65" s="1"/>
  <c r="A621" i="65" s="1"/>
  <c r="A622" i="65" s="1"/>
  <c r="A623" i="65" s="1"/>
  <c r="A624" i="65" s="1"/>
  <c r="A625" i="65" s="1"/>
  <c r="A626" i="65" s="1"/>
  <c r="A627" i="65" s="1"/>
  <c r="A628" i="65" s="1"/>
  <c r="A629" i="65" s="1"/>
  <c r="A630" i="65" s="1"/>
  <c r="A631" i="65" s="1"/>
  <c r="A632" i="65" s="1"/>
  <c r="A633" i="65" s="1"/>
  <c r="A634" i="65" s="1"/>
  <c r="A635" i="65" s="1"/>
  <c r="A636" i="65" s="1"/>
  <c r="A637" i="65" s="1"/>
  <c r="A638" i="65" s="1"/>
  <c r="A639" i="65" s="1"/>
  <c r="A640" i="65" s="1"/>
  <c r="A641" i="65" s="1"/>
  <c r="A642" i="65" s="1"/>
  <c r="A643" i="65" s="1"/>
  <c r="A644" i="65" s="1"/>
  <c r="A645" i="65" s="1"/>
  <c r="A646" i="65" s="1"/>
  <c r="A647" i="65" s="1"/>
  <c r="A648" i="65" s="1"/>
  <c r="A649" i="65" s="1"/>
  <c r="A650" i="65" s="1"/>
  <c r="A651" i="65" s="1"/>
  <c r="A652" i="65" s="1"/>
  <c r="A653" i="65" s="1"/>
  <c r="A654" i="65" s="1"/>
  <c r="A655" i="65" s="1"/>
  <c r="A656" i="65" s="1"/>
  <c r="A657" i="65" s="1"/>
  <c r="A658" i="65" s="1"/>
  <c r="A659" i="65" s="1"/>
  <c r="A660" i="65" s="1"/>
  <c r="A661" i="65" s="1"/>
  <c r="A662" i="65" s="1"/>
  <c r="A663" i="65" s="1"/>
  <c r="A664" i="65" s="1"/>
  <c r="A665" i="65" s="1"/>
  <c r="A666" i="65" s="1"/>
  <c r="A667" i="65" s="1"/>
  <c r="A668" i="65" s="1"/>
  <c r="A669" i="65" s="1"/>
  <c r="A670" i="65" s="1"/>
  <c r="A671" i="65" s="1"/>
  <c r="A672" i="65" s="1"/>
  <c r="A673" i="65" s="1"/>
  <c r="A674" i="65" s="1"/>
  <c r="A675" i="65" s="1"/>
  <c r="A676" i="65" s="1"/>
  <c r="A677" i="65" s="1"/>
  <c r="A678" i="65" s="1"/>
  <c r="A679" i="65" s="1"/>
  <c r="A680" i="65" s="1"/>
  <c r="A681" i="65" s="1"/>
  <c r="A682" i="65" s="1"/>
  <c r="A683" i="65" s="1"/>
  <c r="A684" i="65" s="1"/>
  <c r="A685" i="65" s="1"/>
  <c r="A686" i="65" s="1"/>
  <c r="A687" i="65" s="1"/>
  <c r="A688" i="65" s="1"/>
  <c r="A689" i="65" s="1"/>
  <c r="A690" i="65" s="1"/>
  <c r="A691" i="65" s="1"/>
  <c r="A692" i="65" s="1"/>
  <c r="A693" i="65" s="1"/>
  <c r="A694" i="65" s="1"/>
  <c r="A695" i="65" s="1"/>
  <c r="A696" i="65" s="1"/>
  <c r="A697" i="65" s="1"/>
  <c r="A698" i="65" s="1"/>
  <c r="A699" i="65" s="1"/>
  <c r="A700" i="65" s="1"/>
  <c r="A701" i="65" s="1"/>
  <c r="A702" i="65" s="1"/>
  <c r="A703" i="65" s="1"/>
  <c r="A704" i="65" s="1"/>
  <c r="A705" i="65" s="1"/>
  <c r="A706" i="65" s="1"/>
  <c r="A707" i="65" s="1"/>
  <c r="A708" i="65" s="1"/>
  <c r="A709" i="65" s="1"/>
  <c r="A710" i="65" s="1"/>
  <c r="A711" i="65" s="1"/>
  <c r="A712" i="65" s="1"/>
  <c r="A713" i="65" s="1"/>
  <c r="A714" i="65" s="1"/>
  <c r="A715" i="65" s="1"/>
  <c r="A716" i="65" s="1"/>
  <c r="A717" i="65" s="1"/>
  <c r="A718" i="65" s="1"/>
  <c r="A719" i="65" s="1"/>
  <c r="A720" i="65" s="1"/>
  <c r="A721" i="65" s="1"/>
  <c r="A722" i="65" s="1"/>
  <c r="A723" i="65" s="1"/>
  <c r="A724" i="65" s="1"/>
  <c r="A725" i="65" s="1"/>
  <c r="A726" i="65" s="1"/>
  <c r="A727" i="65" s="1"/>
  <c r="A728" i="65" s="1"/>
  <c r="A729" i="65" s="1"/>
  <c r="A730" i="65" s="1"/>
  <c r="A731" i="65" s="1"/>
  <c r="A732" i="65" s="1"/>
  <c r="A733" i="65" s="1"/>
  <c r="A734" i="65" s="1"/>
  <c r="A735" i="65" s="1"/>
  <c r="A736" i="65" s="1"/>
  <c r="A737" i="65" s="1"/>
  <c r="A738" i="65" s="1"/>
  <c r="A739" i="65" s="1"/>
  <c r="A740" i="65" s="1"/>
  <c r="A741" i="65" s="1"/>
  <c r="A742" i="65" s="1"/>
  <c r="A743" i="65" s="1"/>
  <c r="A744" i="65" s="1"/>
  <c r="A745" i="65" s="1"/>
  <c r="A746" i="65" s="1"/>
  <c r="A747" i="65" s="1"/>
  <c r="A748" i="65" s="1"/>
  <c r="A749" i="65" s="1"/>
  <c r="A750" i="65" s="1"/>
  <c r="A751" i="65" s="1"/>
  <c r="A752" i="65" s="1"/>
  <c r="A753" i="65" s="1"/>
  <c r="A754" i="65" s="1"/>
  <c r="A755" i="65" s="1"/>
  <c r="A756" i="65" s="1"/>
  <c r="A757" i="65" s="1"/>
  <c r="A758" i="65" s="1"/>
  <c r="A759" i="65" s="1"/>
  <c r="A760" i="65" s="1"/>
  <c r="A761" i="65" s="1"/>
  <c r="A762" i="65" s="1"/>
  <c r="A763" i="65" s="1"/>
  <c r="A764" i="65" s="1"/>
  <c r="A765" i="65" s="1"/>
  <c r="A766" i="65" s="1"/>
  <c r="A767" i="65" s="1"/>
  <c r="A768" i="65" s="1"/>
  <c r="A769" i="65" s="1"/>
  <c r="A770" i="65" s="1"/>
  <c r="A771" i="65" s="1"/>
  <c r="A772" i="65" s="1"/>
  <c r="A773" i="65" s="1"/>
  <c r="A774" i="65" s="1"/>
  <c r="A775" i="65" s="1"/>
  <c r="A776" i="65" s="1"/>
  <c r="A777" i="65" s="1"/>
  <c r="A778" i="65" s="1"/>
  <c r="A779" i="65" s="1"/>
  <c r="A780" i="65" s="1"/>
  <c r="A781" i="65" s="1"/>
  <c r="A782" i="65" s="1"/>
  <c r="A783" i="65" s="1"/>
  <c r="A784" i="65" s="1"/>
  <c r="A785" i="65" s="1"/>
  <c r="A786" i="65" s="1"/>
  <c r="A787" i="65" s="1"/>
  <c r="A788" i="65" s="1"/>
  <c r="A789" i="65" s="1"/>
  <c r="A790" i="65" s="1"/>
  <c r="A791" i="65" s="1"/>
  <c r="A792" i="65" s="1"/>
  <c r="A793" i="65" s="1"/>
  <c r="A794" i="65" s="1"/>
  <c r="A795" i="65" s="1"/>
  <c r="A796" i="65" s="1"/>
  <c r="A797" i="65" s="1"/>
  <c r="A798" i="65" s="1"/>
  <c r="A799" i="65" s="1"/>
  <c r="A800" i="65" s="1"/>
  <c r="A801" i="65" s="1"/>
  <c r="A802" i="65" s="1"/>
  <c r="A803" i="65" s="1"/>
  <c r="A804" i="65" s="1"/>
  <c r="A805" i="65" s="1"/>
  <c r="A806" i="65" s="1"/>
  <c r="A807" i="65" s="1"/>
  <c r="A808" i="65" s="1"/>
  <c r="A809" i="65" s="1"/>
  <c r="A810" i="65" s="1"/>
  <c r="A811" i="65" s="1"/>
  <c r="A812" i="65" s="1"/>
  <c r="A813" i="65" s="1"/>
  <c r="A814" i="65" s="1"/>
  <c r="A815" i="65" s="1"/>
  <c r="A816" i="65" s="1"/>
  <c r="A817" i="65" s="1"/>
  <c r="A818" i="65" s="1"/>
  <c r="A819" i="65" s="1"/>
  <c r="A820" i="65" s="1"/>
  <c r="A821" i="65" s="1"/>
  <c r="A822" i="65" s="1"/>
  <c r="A823" i="65" s="1"/>
  <c r="A824" i="65" s="1"/>
  <c r="A825" i="65" s="1"/>
  <c r="A826" i="65" s="1"/>
  <c r="A827" i="65" s="1"/>
  <c r="A828" i="65" s="1"/>
  <c r="A829" i="65" s="1"/>
  <c r="A830" i="65" s="1"/>
  <c r="A831" i="65" s="1"/>
  <c r="A832" i="65" s="1"/>
  <c r="A833" i="65" s="1"/>
  <c r="A834" i="65" s="1"/>
  <c r="A835" i="65" s="1"/>
  <c r="A836" i="65" s="1"/>
  <c r="A837" i="65" s="1"/>
  <c r="A838" i="65" s="1"/>
  <c r="A839" i="65" s="1"/>
  <c r="A840" i="65" s="1"/>
  <c r="A841" i="65" s="1"/>
  <c r="A842" i="65" s="1"/>
  <c r="A843" i="65" s="1"/>
  <c r="A844" i="65" s="1"/>
  <c r="A845" i="65" s="1"/>
  <c r="A846" i="65" s="1"/>
  <c r="A847" i="65" s="1"/>
  <c r="A848" i="65" s="1"/>
  <c r="A849" i="65" s="1"/>
  <c r="A850" i="65" s="1"/>
  <c r="A851" i="65" s="1"/>
  <c r="A852" i="65" s="1"/>
  <c r="A853" i="65" s="1"/>
  <c r="A854" i="65" s="1"/>
  <c r="A855" i="65" s="1"/>
  <c r="A856" i="65" s="1"/>
  <c r="A857" i="65" s="1"/>
  <c r="A858" i="65" s="1"/>
  <c r="A859" i="65" s="1"/>
  <c r="A860" i="65" s="1"/>
  <c r="A861" i="65" s="1"/>
  <c r="A862" i="65" s="1"/>
  <c r="A863" i="65" s="1"/>
  <c r="A864" i="65" s="1"/>
  <c r="A865" i="65" s="1"/>
  <c r="A866" i="65" s="1"/>
  <c r="A867" i="65" s="1"/>
  <c r="A868" i="65" s="1"/>
  <c r="A869" i="65" s="1"/>
  <c r="A870" i="65" s="1"/>
  <c r="A871" i="65" s="1"/>
  <c r="A872" i="65" s="1"/>
  <c r="A873" i="65" s="1"/>
  <c r="A874" i="65" s="1"/>
  <c r="A875" i="65" s="1"/>
  <c r="A876" i="65" s="1"/>
  <c r="A877" i="65" s="1"/>
  <c r="A878" i="65" s="1"/>
  <c r="A879" i="65" s="1"/>
  <c r="A880" i="65" s="1"/>
  <c r="A881" i="65" s="1"/>
  <c r="A882" i="65" s="1"/>
  <c r="A883" i="65" s="1"/>
  <c r="A884" i="65" s="1"/>
  <c r="A885" i="65" s="1"/>
  <c r="A886" i="65" s="1"/>
  <c r="A887" i="65" s="1"/>
  <c r="A888" i="65" s="1"/>
  <c r="A889" i="65" s="1"/>
  <c r="A890" i="65" s="1"/>
  <c r="A891" i="65" s="1"/>
  <c r="A892" i="65" s="1"/>
  <c r="A893" i="65" s="1"/>
  <c r="A894" i="65" s="1"/>
  <c r="A895" i="65" s="1"/>
  <c r="A896" i="65" s="1"/>
  <c r="A897" i="65" s="1"/>
  <c r="A898" i="65" s="1"/>
  <c r="A899" i="65" s="1"/>
  <c r="A900" i="65" s="1"/>
  <c r="A901" i="65" s="1"/>
  <c r="A902" i="65" s="1"/>
  <c r="A903" i="65" s="1"/>
  <c r="A904" i="65" s="1"/>
  <c r="A905" i="65" s="1"/>
  <c r="A906" i="65" s="1"/>
  <c r="A907" i="65" s="1"/>
  <c r="A908" i="65" s="1"/>
  <c r="A909" i="65" s="1"/>
  <c r="A910" i="65" s="1"/>
  <c r="A911" i="65" s="1"/>
  <c r="A912" i="65" s="1"/>
  <c r="A913" i="65" s="1"/>
  <c r="A914" i="65" s="1"/>
  <c r="A915" i="65" s="1"/>
  <c r="A916" i="65" s="1"/>
  <c r="A917" i="65" s="1"/>
  <c r="A918" i="65" s="1"/>
  <c r="A919" i="65" s="1"/>
  <c r="A920" i="65" s="1"/>
  <c r="A921" i="65" s="1"/>
  <c r="A922" i="65" s="1"/>
  <c r="A923" i="65" s="1"/>
  <c r="A924" i="65" s="1"/>
  <c r="A925" i="65" s="1"/>
  <c r="A926" i="65" s="1"/>
  <c r="A927" i="65" s="1"/>
  <c r="A928" i="65" s="1"/>
  <c r="J322" i="67"/>
  <c r="J321" i="67"/>
  <c r="J320" i="67"/>
  <c r="J319" i="67"/>
  <c r="J318" i="67"/>
  <c r="J317" i="67"/>
  <c r="J316" i="67"/>
  <c r="J315" i="67"/>
  <c r="J314" i="67"/>
  <c r="J313" i="67"/>
  <c r="J312" i="67"/>
  <c r="J311" i="67"/>
  <c r="J310" i="67"/>
  <c r="J309" i="67"/>
  <c r="J308" i="67"/>
  <c r="J307" i="67"/>
  <c r="J306" i="67"/>
  <c r="J305" i="67"/>
  <c r="J304" i="67"/>
  <c r="J303" i="67"/>
  <c r="J302" i="67"/>
  <c r="J301" i="67"/>
  <c r="J300" i="67"/>
  <c r="J299" i="67"/>
  <c r="J298" i="67"/>
  <c r="J297" i="67"/>
  <c r="J296" i="67"/>
  <c r="J295" i="67"/>
  <c r="J294" i="67"/>
  <c r="J293" i="67"/>
  <c r="J292" i="67"/>
  <c r="J291" i="67"/>
  <c r="J290" i="67"/>
  <c r="J289" i="67"/>
  <c r="J288" i="67"/>
  <c r="J287" i="67"/>
  <c r="J286" i="67"/>
  <c r="J285" i="67"/>
  <c r="J284" i="67"/>
  <c r="J283" i="67"/>
  <c r="J282" i="67"/>
  <c r="J281" i="67"/>
  <c r="J280" i="67"/>
  <c r="J279" i="67"/>
  <c r="J278" i="67"/>
  <c r="J277" i="67"/>
  <c r="J276" i="67"/>
  <c r="J275" i="67"/>
  <c r="J274" i="67"/>
  <c r="J273" i="67"/>
  <c r="J272" i="67"/>
  <c r="J271" i="67"/>
  <c r="J270" i="67"/>
  <c r="J269" i="67"/>
  <c r="J268" i="67"/>
  <c r="J267" i="67"/>
  <c r="J266" i="67"/>
  <c r="J265" i="67"/>
  <c r="J264" i="67"/>
  <c r="J263" i="67"/>
  <c r="J262" i="67"/>
  <c r="J261" i="67"/>
  <c r="J260" i="67"/>
  <c r="J259" i="67"/>
  <c r="J258" i="67"/>
  <c r="J257" i="67"/>
  <c r="J256" i="67"/>
  <c r="J255" i="67"/>
  <c r="J254" i="67"/>
  <c r="J253" i="67"/>
  <c r="J252" i="67"/>
  <c r="J251" i="67"/>
  <c r="J250" i="67"/>
  <c r="J249" i="67"/>
  <c r="J248" i="67"/>
  <c r="J247" i="67"/>
  <c r="J246" i="67"/>
  <c r="J245" i="67"/>
  <c r="J244" i="67"/>
  <c r="J243" i="67"/>
  <c r="J242" i="67"/>
  <c r="J241" i="67"/>
  <c r="J240" i="67"/>
  <c r="J239" i="67"/>
  <c r="J238" i="67"/>
  <c r="J237" i="67"/>
  <c r="J236" i="67"/>
  <c r="J235" i="67"/>
  <c r="J234" i="67"/>
  <c r="J233" i="67"/>
  <c r="J232" i="67"/>
  <c r="J231" i="67"/>
  <c r="J230" i="67"/>
  <c r="J229" i="67"/>
  <c r="J228" i="67"/>
  <c r="J227" i="67"/>
  <c r="J226" i="67"/>
  <c r="J225" i="67"/>
  <c r="J224" i="67"/>
  <c r="J223" i="67"/>
  <c r="J222" i="67"/>
  <c r="J221" i="67"/>
  <c r="J220" i="67"/>
  <c r="J219" i="67"/>
  <c r="J218" i="67"/>
  <c r="J217" i="67"/>
  <c r="J216" i="67"/>
  <c r="J215" i="67"/>
  <c r="J214" i="67"/>
  <c r="J213" i="67"/>
  <c r="J212" i="67"/>
  <c r="J211" i="67"/>
  <c r="J210" i="67"/>
  <c r="J209" i="67"/>
  <c r="J208" i="67"/>
  <c r="J207" i="67"/>
  <c r="J206" i="67"/>
  <c r="J205" i="67"/>
  <c r="J204" i="67"/>
  <c r="J203" i="67"/>
  <c r="J202" i="67"/>
  <c r="J201" i="67"/>
  <c r="J200" i="67"/>
  <c r="J199" i="67"/>
  <c r="J198" i="67"/>
  <c r="J197" i="67"/>
  <c r="J196" i="67"/>
  <c r="J195" i="67"/>
  <c r="J194" i="67"/>
  <c r="J193" i="67"/>
  <c r="J192" i="67"/>
  <c r="J191" i="67"/>
  <c r="J190" i="67"/>
  <c r="J189" i="67"/>
  <c r="J188" i="67"/>
  <c r="J187" i="67"/>
  <c r="J186" i="67"/>
  <c r="J185" i="67"/>
  <c r="J184" i="67"/>
  <c r="J183" i="67"/>
  <c r="J182" i="67"/>
  <c r="J181" i="67"/>
  <c r="J180" i="67"/>
  <c r="J179" i="67"/>
  <c r="J178" i="67"/>
  <c r="J177" i="67"/>
  <c r="J176" i="67"/>
  <c r="J175" i="67"/>
  <c r="J174" i="67"/>
  <c r="J173" i="67"/>
  <c r="J172" i="67"/>
  <c r="J171" i="67"/>
  <c r="J170" i="67"/>
  <c r="J169" i="67"/>
  <c r="J168" i="67"/>
  <c r="J167" i="67"/>
  <c r="J166" i="67"/>
  <c r="J165" i="67"/>
  <c r="J164" i="67"/>
  <c r="J163" i="67"/>
  <c r="J162" i="67"/>
  <c r="J161" i="67"/>
  <c r="J160" i="67"/>
  <c r="J159" i="67"/>
  <c r="J158" i="67"/>
  <c r="J157" i="67"/>
  <c r="J156" i="67"/>
  <c r="J155" i="67"/>
  <c r="J154" i="67"/>
  <c r="J153" i="67"/>
  <c r="J152" i="67"/>
  <c r="J151" i="67"/>
  <c r="J150" i="67"/>
  <c r="J149" i="67"/>
  <c r="J148" i="67"/>
  <c r="J147" i="67"/>
  <c r="J146" i="67"/>
  <c r="J145" i="67"/>
  <c r="J144" i="67"/>
  <c r="J143" i="67"/>
  <c r="J142" i="67"/>
  <c r="J141" i="67"/>
  <c r="J140" i="67"/>
  <c r="J139" i="67"/>
  <c r="J138" i="67"/>
  <c r="J137" i="67"/>
  <c r="J136" i="67"/>
  <c r="J135" i="67"/>
  <c r="J134" i="67"/>
  <c r="J133" i="67"/>
  <c r="J132" i="67"/>
  <c r="J131" i="67"/>
  <c r="J130" i="67"/>
  <c r="J129" i="67"/>
  <c r="J128" i="67"/>
  <c r="J127" i="67"/>
  <c r="J126" i="67"/>
  <c r="J125" i="67"/>
  <c r="J124" i="67"/>
  <c r="J123" i="67"/>
  <c r="J122" i="67"/>
  <c r="J121" i="67"/>
  <c r="J120" i="67"/>
  <c r="J119" i="67"/>
  <c r="J118" i="67"/>
  <c r="J117" i="67"/>
  <c r="J116" i="67"/>
  <c r="J115" i="67"/>
  <c r="J114" i="67"/>
  <c r="J113" i="67"/>
  <c r="J112" i="67"/>
  <c r="J111" i="67"/>
  <c r="J110" i="67"/>
  <c r="J109" i="67"/>
  <c r="J108" i="67"/>
  <c r="J107" i="67"/>
  <c r="J106" i="67"/>
  <c r="J105" i="67"/>
  <c r="J104" i="67"/>
  <c r="J103" i="67"/>
  <c r="J102" i="67"/>
  <c r="J101" i="67"/>
  <c r="J100" i="67"/>
  <c r="J99" i="67"/>
  <c r="J98" i="67"/>
  <c r="J97" i="67"/>
  <c r="J96" i="67"/>
  <c r="J95" i="67"/>
  <c r="J94" i="67"/>
  <c r="J93" i="67"/>
  <c r="J92" i="67"/>
  <c r="J91" i="67"/>
  <c r="J90" i="67"/>
  <c r="J89" i="67"/>
  <c r="J88" i="67"/>
  <c r="J87" i="67"/>
  <c r="J86" i="67"/>
  <c r="J85" i="67"/>
  <c r="J84" i="67"/>
  <c r="J83" i="67"/>
  <c r="J82" i="67"/>
  <c r="J81" i="67"/>
  <c r="J80" i="67"/>
  <c r="J79" i="67"/>
  <c r="J78" i="67"/>
  <c r="J77" i="67"/>
  <c r="J76" i="67"/>
  <c r="J75" i="67"/>
  <c r="J74" i="67"/>
  <c r="J73" i="67"/>
  <c r="J72" i="67"/>
  <c r="J71" i="67"/>
  <c r="J70" i="67"/>
  <c r="J69" i="67"/>
  <c r="J68" i="67"/>
  <c r="J67" i="67"/>
  <c r="J66" i="67"/>
  <c r="J65" i="67"/>
  <c r="J64" i="67"/>
  <c r="J63" i="67"/>
  <c r="J62" i="67"/>
  <c r="J61" i="67"/>
  <c r="J60" i="67"/>
  <c r="J59" i="67"/>
  <c r="J58" i="67"/>
  <c r="J57" i="67"/>
  <c r="J56" i="67"/>
  <c r="J55" i="67"/>
  <c r="J54" i="67"/>
  <c r="J53" i="67"/>
  <c r="J52" i="67"/>
  <c r="J51" i="67"/>
  <c r="J50" i="67"/>
  <c r="J49" i="67"/>
  <c r="J48" i="67"/>
  <c r="J47" i="67"/>
  <c r="J46" i="67"/>
  <c r="J45" i="67"/>
  <c r="J44" i="67"/>
  <c r="J43" i="67"/>
  <c r="J42" i="67"/>
  <c r="J41" i="67"/>
  <c r="J40" i="67"/>
  <c r="J39" i="67"/>
  <c r="J38" i="67"/>
  <c r="J37" i="67"/>
  <c r="J36" i="67"/>
  <c r="J35" i="67"/>
  <c r="J34" i="67"/>
  <c r="J33" i="67"/>
  <c r="J32" i="67"/>
  <c r="J31" i="67"/>
  <c r="J30" i="67"/>
  <c r="J29" i="67"/>
  <c r="J28" i="67"/>
  <c r="J27" i="67"/>
  <c r="J26" i="67"/>
  <c r="J25" i="67"/>
  <c r="J24" i="67"/>
  <c r="J23" i="67"/>
  <c r="J22" i="67"/>
  <c r="J21" i="67"/>
  <c r="J20" i="67"/>
  <c r="J19" i="67"/>
  <c r="J18" i="67"/>
  <c r="J17" i="67"/>
  <c r="J16" i="67"/>
  <c r="J15" i="67"/>
  <c r="J14" i="67"/>
  <c r="J13" i="67"/>
  <c r="J12" i="67"/>
  <c r="J11" i="67"/>
  <c r="J10" i="67"/>
  <c r="J9" i="67"/>
  <c r="J8" i="67"/>
  <c r="J7" i="67"/>
  <c r="J6" i="67"/>
  <c r="J5" i="67"/>
  <c r="J881" i="65" l="1"/>
  <c r="J882" i="65"/>
  <c r="J883" i="65"/>
  <c r="J884" i="65"/>
  <c r="J885" i="65"/>
  <c r="J886" i="65"/>
  <c r="J887" i="65"/>
  <c r="J888" i="65"/>
  <c r="J889" i="65"/>
  <c r="J890" i="65"/>
  <c r="J891" i="65"/>
  <c r="J892" i="65"/>
  <c r="J893" i="65"/>
  <c r="J894" i="65"/>
  <c r="J895" i="65"/>
  <c r="J896" i="65"/>
  <c r="J897" i="65"/>
  <c r="J898" i="65"/>
  <c r="J899" i="65"/>
  <c r="J900" i="65"/>
  <c r="J901" i="65"/>
  <c r="J902" i="65"/>
  <c r="J903" i="65"/>
  <c r="J904" i="65"/>
  <c r="J905" i="65"/>
  <c r="J906" i="65"/>
  <c r="J907" i="65"/>
  <c r="J908" i="65"/>
  <c r="J909" i="65"/>
  <c r="J910" i="65"/>
  <c r="J911" i="65"/>
  <c r="J912" i="65"/>
  <c r="J913" i="65"/>
  <c r="J914" i="65"/>
  <c r="J915" i="65"/>
  <c r="J916" i="65"/>
  <c r="J917" i="65"/>
  <c r="J918" i="65"/>
  <c r="J919" i="65"/>
  <c r="J920" i="65"/>
  <c r="J921" i="65"/>
  <c r="J922" i="65"/>
  <c r="J923" i="65"/>
  <c r="J924" i="65"/>
  <c r="J925" i="65"/>
  <c r="J926" i="65"/>
  <c r="J927" i="65"/>
  <c r="J928" i="65"/>
  <c r="J880" i="65"/>
  <c r="J879" i="65"/>
  <c r="J878" i="65"/>
  <c r="J877" i="65"/>
  <c r="J876" i="65"/>
  <c r="J875" i="65"/>
  <c r="J874" i="65"/>
  <c r="J873" i="65"/>
  <c r="J872" i="65"/>
  <c r="J871" i="65"/>
  <c r="J870" i="65"/>
  <c r="J869" i="65"/>
  <c r="J868" i="65"/>
  <c r="J867" i="65"/>
  <c r="J866" i="65"/>
  <c r="J865" i="65"/>
  <c r="J864" i="65"/>
  <c r="J863" i="65"/>
  <c r="J862" i="65"/>
  <c r="J861" i="65"/>
  <c r="J860" i="65"/>
  <c r="J859" i="65"/>
  <c r="J858" i="65"/>
  <c r="J857" i="65"/>
  <c r="J856" i="65"/>
  <c r="J855" i="65"/>
  <c r="J854" i="65"/>
  <c r="J853" i="65"/>
  <c r="J852" i="65"/>
  <c r="J851" i="65"/>
  <c r="J850" i="65"/>
  <c r="J849" i="65"/>
  <c r="J848" i="65"/>
  <c r="J847" i="65"/>
  <c r="J846" i="65"/>
  <c r="J845" i="65"/>
  <c r="J844" i="65"/>
  <c r="J843" i="65"/>
  <c r="J842" i="65"/>
  <c r="J841" i="65"/>
  <c r="J840" i="65"/>
  <c r="J839" i="65"/>
  <c r="J838" i="65"/>
  <c r="J837" i="65"/>
  <c r="J836" i="65"/>
  <c r="J835" i="65"/>
  <c r="J834" i="65"/>
  <c r="J833" i="65"/>
  <c r="J832" i="65"/>
  <c r="J831" i="65"/>
  <c r="J830" i="65"/>
  <c r="J829" i="65"/>
  <c r="J828" i="65"/>
  <c r="J827" i="65"/>
  <c r="J826" i="65"/>
  <c r="J825" i="65"/>
  <c r="J824" i="65"/>
  <c r="J823" i="65"/>
  <c r="J822" i="65"/>
  <c r="J821" i="65"/>
  <c r="J820" i="65"/>
  <c r="J658" i="66"/>
  <c r="J657" i="66"/>
  <c r="J656" i="66"/>
  <c r="J655" i="66"/>
  <c r="J654" i="66"/>
  <c r="J653" i="66"/>
  <c r="J652" i="66"/>
  <c r="J651" i="66"/>
  <c r="J650" i="66"/>
  <c r="J649" i="66"/>
  <c r="J648" i="66"/>
  <c r="J647" i="66"/>
  <c r="J646" i="66"/>
  <c r="J645" i="66"/>
  <c r="J644" i="66"/>
  <c r="J643" i="66"/>
  <c r="J642" i="66"/>
  <c r="J641" i="66"/>
  <c r="J640" i="66"/>
  <c r="J639" i="66"/>
  <c r="J638" i="66"/>
  <c r="J637" i="66"/>
  <c r="J636" i="66"/>
  <c r="J635" i="66"/>
  <c r="J634" i="66"/>
  <c r="J633" i="66"/>
  <c r="J632" i="66"/>
  <c r="J631" i="66"/>
  <c r="J630" i="66"/>
  <c r="J629" i="66"/>
  <c r="J628" i="66"/>
  <c r="J627" i="66"/>
  <c r="J626" i="66"/>
  <c r="J625" i="66"/>
  <c r="J624" i="66"/>
  <c r="J623" i="66"/>
  <c r="J622" i="66"/>
  <c r="J621" i="66"/>
  <c r="J620" i="66"/>
  <c r="J619" i="66"/>
  <c r="J618" i="66"/>
  <c r="J617" i="66"/>
  <c r="J616" i="66"/>
  <c r="J615" i="66"/>
  <c r="J614" i="66"/>
  <c r="J613" i="66"/>
  <c r="J612" i="66"/>
  <c r="J611" i="66"/>
  <c r="J610" i="66"/>
  <c r="J609" i="66"/>
  <c r="J608" i="66"/>
  <c r="J607" i="66"/>
  <c r="J606" i="66"/>
  <c r="J605" i="66"/>
  <c r="J604" i="66"/>
  <c r="J603" i="66"/>
  <c r="J602" i="66"/>
  <c r="J601" i="66"/>
  <c r="J600" i="66"/>
  <c r="J599" i="66"/>
  <c r="J598" i="66"/>
  <c r="J597" i="66"/>
  <c r="J596" i="66"/>
  <c r="J595" i="66"/>
  <c r="J594" i="66"/>
  <c r="J593" i="66"/>
  <c r="J592" i="66"/>
  <c r="J591" i="66"/>
  <c r="J590" i="66"/>
  <c r="J589" i="66"/>
  <c r="J588" i="66"/>
  <c r="J587" i="66"/>
  <c r="J586" i="66"/>
  <c r="J585" i="66"/>
  <c r="J584" i="66"/>
  <c r="J583" i="66"/>
  <c r="J582" i="66"/>
  <c r="J581" i="66"/>
  <c r="J580" i="66"/>
  <c r="J579" i="66"/>
  <c r="J578" i="66"/>
  <c r="J577" i="66"/>
  <c r="J576" i="66"/>
  <c r="J575" i="66"/>
  <c r="J574" i="66"/>
  <c r="J573" i="66"/>
  <c r="J572" i="66"/>
  <c r="J571" i="66"/>
  <c r="J570" i="66"/>
  <c r="J569" i="66"/>
  <c r="J568" i="66"/>
  <c r="J567" i="66"/>
  <c r="J566" i="66"/>
  <c r="J565" i="66"/>
  <c r="J564" i="66"/>
  <c r="J563" i="66"/>
  <c r="J562" i="66"/>
  <c r="J561" i="66"/>
  <c r="J560" i="66"/>
  <c r="J559" i="66"/>
  <c r="J558" i="66"/>
  <c r="J557" i="66"/>
  <c r="J556" i="66"/>
  <c r="J555" i="66"/>
  <c r="J554" i="66"/>
  <c r="J553" i="66"/>
  <c r="J552" i="66"/>
  <c r="J551" i="66"/>
  <c r="J550" i="66"/>
  <c r="J549" i="66"/>
  <c r="J548" i="66"/>
  <c r="J547" i="66"/>
  <c r="J546" i="66"/>
  <c r="J545" i="66"/>
  <c r="J544" i="66"/>
  <c r="J543" i="66"/>
  <c r="J542" i="66"/>
  <c r="J541" i="66"/>
  <c r="J540" i="66"/>
  <c r="J539" i="66"/>
  <c r="J538" i="66"/>
  <c r="J537" i="66"/>
  <c r="J536" i="66"/>
  <c r="J535" i="66"/>
  <c r="J534" i="66"/>
  <c r="J533" i="66"/>
  <c r="J532" i="66"/>
  <c r="J531" i="66"/>
  <c r="J530" i="66"/>
  <c r="J529" i="66"/>
  <c r="J528" i="66"/>
  <c r="J527" i="66"/>
  <c r="J526" i="66"/>
  <c r="J525" i="66"/>
  <c r="J524" i="66"/>
  <c r="J523" i="66"/>
  <c r="J522" i="66"/>
  <c r="J521" i="66"/>
  <c r="J520" i="66"/>
  <c r="J519" i="66"/>
  <c r="J518" i="66"/>
  <c r="J517" i="66"/>
  <c r="J516" i="66"/>
  <c r="J515" i="66"/>
  <c r="J514" i="66"/>
  <c r="J513" i="66"/>
  <c r="J512" i="66"/>
  <c r="J511" i="66"/>
  <c r="J510" i="66"/>
  <c r="J509" i="66"/>
  <c r="J508" i="66"/>
  <c r="J507" i="66"/>
  <c r="J506" i="66"/>
  <c r="J505" i="66"/>
  <c r="J504" i="66"/>
  <c r="J503" i="66"/>
  <c r="J502" i="66"/>
  <c r="J501" i="66"/>
  <c r="J500" i="66"/>
  <c r="J499" i="66"/>
  <c r="J498" i="66"/>
  <c r="J497" i="66"/>
  <c r="J496" i="66"/>
  <c r="J495" i="66"/>
  <c r="J494" i="66"/>
  <c r="J493" i="66"/>
  <c r="J492" i="66"/>
  <c r="J491" i="66"/>
  <c r="J490" i="66"/>
  <c r="J489" i="66"/>
  <c r="J488" i="66"/>
  <c r="J487" i="66"/>
  <c r="J486" i="66"/>
  <c r="J485" i="66"/>
  <c r="J484" i="66"/>
  <c r="J483" i="66"/>
  <c r="J482" i="66"/>
  <c r="J481" i="66"/>
  <c r="J480" i="66"/>
  <c r="J479" i="66"/>
  <c r="J478" i="66"/>
  <c r="J477" i="66"/>
  <c r="J476" i="66"/>
  <c r="J475" i="66"/>
  <c r="J474" i="66"/>
  <c r="J473" i="66"/>
  <c r="J472" i="66"/>
  <c r="J471" i="66"/>
  <c r="J470" i="66"/>
  <c r="J469" i="66"/>
  <c r="J468" i="66"/>
  <c r="J467" i="66"/>
  <c r="J466" i="66"/>
  <c r="J465" i="66"/>
  <c r="J464" i="66"/>
  <c r="J463" i="66"/>
  <c r="J462" i="66"/>
  <c r="J461" i="66"/>
  <c r="J460" i="66"/>
  <c r="J459" i="66"/>
  <c r="J458" i="66"/>
  <c r="J457" i="66"/>
  <c r="J456" i="66"/>
  <c r="J455" i="66"/>
  <c r="J454" i="66"/>
  <c r="J453" i="66"/>
  <c r="J452" i="66"/>
  <c r="J451" i="66"/>
  <c r="J450" i="66"/>
  <c r="J449" i="66"/>
  <c r="J448" i="66"/>
  <c r="J447" i="66"/>
  <c r="J446" i="66"/>
  <c r="J445" i="66"/>
  <c r="J444" i="66"/>
  <c r="J443" i="66"/>
  <c r="J442" i="66"/>
  <c r="J441" i="66"/>
  <c r="J440" i="66"/>
  <c r="J439" i="66"/>
  <c r="J438" i="66"/>
  <c r="J437" i="66"/>
  <c r="J436" i="66"/>
  <c r="J435" i="66"/>
  <c r="J434" i="66"/>
  <c r="J433" i="66"/>
  <c r="J432" i="66"/>
  <c r="J431" i="66"/>
  <c r="J430" i="66"/>
  <c r="J429" i="66"/>
  <c r="J428" i="66"/>
  <c r="J427" i="66"/>
  <c r="J426" i="66"/>
  <c r="J425" i="66"/>
  <c r="J424" i="66"/>
  <c r="J423" i="66"/>
  <c r="J422" i="66"/>
  <c r="J421" i="66"/>
  <c r="J420" i="66"/>
  <c r="J419" i="66"/>
  <c r="J418" i="66"/>
  <c r="J417" i="66"/>
  <c r="J416" i="66"/>
  <c r="J415" i="66"/>
  <c r="J414" i="66"/>
  <c r="J413" i="66"/>
  <c r="J412" i="66"/>
  <c r="J411" i="66"/>
  <c r="J410" i="66"/>
  <c r="J409" i="66"/>
  <c r="J408" i="66"/>
  <c r="J407" i="66"/>
  <c r="J406" i="66"/>
  <c r="J405" i="66"/>
  <c r="J404" i="66"/>
  <c r="J403" i="66"/>
  <c r="J402" i="66"/>
  <c r="J401" i="66"/>
  <c r="J400" i="66"/>
  <c r="J399" i="66"/>
  <c r="J398" i="66"/>
  <c r="J397" i="66"/>
  <c r="J396" i="66"/>
  <c r="J395" i="66"/>
  <c r="J394" i="66"/>
  <c r="J393" i="66"/>
  <c r="J392" i="66"/>
  <c r="J391" i="66"/>
  <c r="J390" i="66"/>
  <c r="J389" i="66"/>
  <c r="J388" i="66"/>
  <c r="J387" i="66"/>
  <c r="J386" i="66"/>
  <c r="J385" i="66"/>
  <c r="J384" i="66"/>
  <c r="J383" i="66"/>
  <c r="J382" i="66"/>
  <c r="J381" i="66"/>
  <c r="J380" i="66"/>
  <c r="J379" i="66"/>
  <c r="J378" i="66"/>
  <c r="J377" i="66"/>
  <c r="J376" i="66"/>
  <c r="J375" i="66"/>
  <c r="J374" i="66"/>
  <c r="J373" i="66"/>
  <c r="J372" i="66"/>
  <c r="J371" i="66"/>
  <c r="J370" i="66"/>
  <c r="J369" i="66"/>
  <c r="J368" i="66"/>
  <c r="J367" i="66"/>
  <c r="J366" i="66"/>
  <c r="J365" i="66"/>
  <c r="J364" i="66"/>
  <c r="J363" i="66"/>
  <c r="J362" i="66"/>
  <c r="J361" i="66"/>
  <c r="J360" i="66"/>
  <c r="J359" i="66"/>
  <c r="J358" i="66"/>
  <c r="J357" i="66"/>
  <c r="J356" i="66"/>
  <c r="J355" i="66"/>
  <c r="J354" i="66"/>
  <c r="J353" i="66"/>
  <c r="J352" i="66"/>
  <c r="J351" i="66"/>
  <c r="J350" i="66"/>
  <c r="J349" i="66"/>
  <c r="J348" i="66"/>
  <c r="J347" i="66"/>
  <c r="J346" i="66"/>
  <c r="J345" i="66"/>
  <c r="J344" i="66"/>
  <c r="J343" i="66"/>
  <c r="J342" i="66"/>
  <c r="J341" i="66"/>
  <c r="J340" i="66"/>
  <c r="J339" i="66"/>
  <c r="J338" i="66"/>
  <c r="J337" i="66"/>
  <c r="J336" i="66"/>
  <c r="J335" i="66"/>
  <c r="J334" i="66"/>
  <c r="J333" i="66"/>
  <c r="J332" i="66"/>
  <c r="J331" i="66"/>
  <c r="J330" i="66"/>
  <c r="J329" i="66"/>
  <c r="J328" i="66"/>
  <c r="J327" i="66"/>
  <c r="J326" i="66"/>
  <c r="J325" i="66"/>
  <c r="J324" i="66"/>
  <c r="J323" i="66"/>
  <c r="J322" i="66"/>
  <c r="J321" i="66"/>
  <c r="J320" i="66"/>
  <c r="J319" i="66"/>
  <c r="J318" i="66"/>
  <c r="J317" i="66"/>
  <c r="J316" i="66"/>
  <c r="J315" i="66"/>
  <c r="J314" i="66"/>
  <c r="J313" i="66"/>
  <c r="J312" i="66"/>
  <c r="J311" i="66"/>
  <c r="J310" i="66"/>
  <c r="J309" i="66"/>
  <c r="J308" i="66"/>
  <c r="J307" i="66"/>
  <c r="J306" i="66"/>
  <c r="J305" i="66"/>
  <c r="J304" i="66"/>
  <c r="J303" i="66"/>
  <c r="J302" i="66"/>
  <c r="J301" i="66"/>
  <c r="J300" i="66"/>
  <c r="J299" i="66"/>
  <c r="J298" i="66"/>
  <c r="J297" i="66"/>
  <c r="J296" i="66"/>
  <c r="J295" i="66"/>
  <c r="J294" i="66"/>
  <c r="J293" i="66"/>
  <c r="J292" i="66"/>
  <c r="J291" i="66"/>
  <c r="J290" i="66"/>
  <c r="J289" i="66"/>
  <c r="J288" i="66"/>
  <c r="J287" i="66"/>
  <c r="J286" i="66"/>
  <c r="J285" i="66"/>
  <c r="J284" i="66"/>
  <c r="J283" i="66"/>
  <c r="J282" i="66"/>
  <c r="J281" i="66"/>
  <c r="J280" i="66"/>
  <c r="J279" i="66"/>
  <c r="J278" i="66"/>
  <c r="J277" i="66"/>
  <c r="J276" i="66"/>
  <c r="J275" i="66"/>
  <c r="J274" i="66"/>
  <c r="J273" i="66"/>
  <c r="J272" i="66"/>
  <c r="J271" i="66"/>
  <c r="J270" i="66"/>
  <c r="J269" i="66"/>
  <c r="J268" i="66"/>
  <c r="J267" i="66"/>
  <c r="J266" i="66"/>
  <c r="J265" i="66"/>
  <c r="J264" i="66"/>
  <c r="J263" i="66"/>
  <c r="J262" i="66"/>
  <c r="J261" i="66"/>
  <c r="J260" i="66"/>
  <c r="J259" i="66"/>
  <c r="J258" i="66"/>
  <c r="J257" i="66"/>
  <c r="J256" i="66"/>
  <c r="J255" i="66"/>
  <c r="J254" i="66"/>
  <c r="J253" i="66"/>
  <c r="J252" i="66"/>
  <c r="J251" i="66"/>
  <c r="J250" i="66"/>
  <c r="J249" i="66"/>
  <c r="J248" i="66"/>
  <c r="J247" i="66"/>
  <c r="J246" i="66"/>
  <c r="J245" i="66"/>
  <c r="J244" i="66"/>
  <c r="J243" i="66"/>
  <c r="J242" i="66"/>
  <c r="J241" i="66"/>
  <c r="J240" i="66"/>
  <c r="J239" i="66"/>
  <c r="J238" i="66"/>
  <c r="J237" i="66"/>
  <c r="J236" i="66"/>
  <c r="J235" i="66"/>
  <c r="J234" i="66"/>
  <c r="J233" i="66"/>
  <c r="J232" i="66"/>
  <c r="J231" i="66"/>
  <c r="J230" i="66"/>
  <c r="J229" i="66"/>
  <c r="J228" i="66"/>
  <c r="J227" i="66"/>
  <c r="J226" i="66"/>
  <c r="J225" i="66"/>
  <c r="J224" i="66"/>
  <c r="J223" i="66"/>
  <c r="J222" i="66"/>
  <c r="J221" i="66"/>
  <c r="J220" i="66"/>
  <c r="J219" i="66"/>
  <c r="J218" i="66"/>
  <c r="J217" i="66"/>
  <c r="J216" i="66"/>
  <c r="J215" i="66"/>
  <c r="J214" i="66"/>
  <c r="J213" i="66"/>
  <c r="J212" i="66"/>
  <c r="J211" i="66"/>
  <c r="J210" i="66"/>
  <c r="J209" i="66"/>
  <c r="J208" i="66"/>
  <c r="J207" i="66"/>
  <c r="J206" i="66"/>
  <c r="J205" i="66"/>
  <c r="J204" i="66"/>
  <c r="J203" i="66"/>
  <c r="J202" i="66"/>
  <c r="J201" i="66"/>
  <c r="J200" i="66"/>
  <c r="J199" i="66"/>
  <c r="J198" i="66"/>
  <c r="J197" i="66"/>
  <c r="J196" i="66"/>
  <c r="J195" i="66"/>
  <c r="J194" i="66"/>
  <c r="J193" i="66"/>
  <c r="J192" i="66"/>
  <c r="J191" i="66"/>
  <c r="J190" i="66"/>
  <c r="J189" i="66"/>
  <c r="J188" i="66"/>
  <c r="J187" i="66"/>
  <c r="J186" i="66"/>
  <c r="J185" i="66"/>
  <c r="J184" i="66"/>
  <c r="J183" i="66"/>
  <c r="J182" i="66"/>
  <c r="J181" i="66"/>
  <c r="J180" i="66"/>
  <c r="J179" i="66"/>
  <c r="J178" i="66"/>
  <c r="J177" i="66"/>
  <c r="J176" i="66"/>
  <c r="J175" i="66"/>
  <c r="J174" i="66"/>
  <c r="J173" i="66"/>
  <c r="J172" i="66"/>
  <c r="J171" i="66"/>
  <c r="J170" i="66"/>
  <c r="J169" i="66"/>
  <c r="J168" i="66"/>
  <c r="J167" i="66"/>
  <c r="J166" i="66"/>
  <c r="J165" i="66"/>
  <c r="J164" i="66"/>
  <c r="J163" i="66"/>
  <c r="J162" i="66"/>
  <c r="J161" i="66"/>
  <c r="J160" i="66"/>
  <c r="J159" i="66"/>
  <c r="J158" i="66"/>
  <c r="J157" i="66"/>
  <c r="J156" i="66"/>
  <c r="J155" i="66"/>
  <c r="J154" i="66"/>
  <c r="J153" i="66"/>
  <c r="J152" i="66"/>
  <c r="J151" i="66"/>
  <c r="J150" i="66"/>
  <c r="J149" i="66"/>
  <c r="J148" i="66"/>
  <c r="J147" i="66"/>
  <c r="J146" i="66"/>
  <c r="J145" i="66"/>
  <c r="J144" i="66"/>
  <c r="J143" i="66"/>
  <c r="J142" i="66"/>
  <c r="J141" i="66"/>
  <c r="J140" i="66"/>
  <c r="J139" i="66"/>
  <c r="J138" i="66"/>
  <c r="J137" i="66"/>
  <c r="J136" i="66"/>
  <c r="J135" i="66"/>
  <c r="J134" i="66"/>
  <c r="J133" i="66"/>
  <c r="J132" i="66"/>
  <c r="J131" i="66"/>
  <c r="J130" i="66"/>
  <c r="J129" i="66"/>
  <c r="J128" i="66"/>
  <c r="J127" i="66"/>
  <c r="J126" i="66"/>
  <c r="J125" i="66"/>
  <c r="J124" i="66"/>
  <c r="J123" i="66"/>
  <c r="J122" i="66"/>
  <c r="J121" i="66"/>
  <c r="J120" i="66"/>
  <c r="J119" i="66"/>
  <c r="J118" i="66"/>
  <c r="J117" i="66"/>
  <c r="J116" i="66"/>
  <c r="J115" i="66"/>
  <c r="J114" i="66"/>
  <c r="J113" i="66"/>
  <c r="J112" i="66"/>
  <c r="J111" i="66"/>
  <c r="J110" i="66"/>
  <c r="J109" i="66"/>
  <c r="J108" i="66"/>
  <c r="J107" i="66"/>
  <c r="J106" i="66"/>
  <c r="J105" i="66"/>
  <c r="J104" i="66"/>
  <c r="J103" i="66"/>
  <c r="J102" i="66"/>
  <c r="J101" i="66"/>
  <c r="J100" i="66"/>
  <c r="J99" i="66"/>
  <c r="J98" i="66"/>
  <c r="J97" i="66"/>
  <c r="J96" i="66"/>
  <c r="J95" i="66"/>
  <c r="J94" i="66"/>
  <c r="J93" i="66"/>
  <c r="J92" i="66"/>
  <c r="J91" i="66"/>
  <c r="J90" i="66"/>
  <c r="J89" i="66"/>
  <c r="J88" i="66"/>
  <c r="J87" i="66"/>
  <c r="J86" i="66"/>
  <c r="J85" i="66"/>
  <c r="J84" i="66"/>
  <c r="J83" i="66"/>
  <c r="J82" i="66"/>
  <c r="J81" i="66"/>
  <c r="J80" i="66"/>
  <c r="J79" i="66"/>
  <c r="J78" i="66"/>
  <c r="J77" i="66"/>
  <c r="J76" i="66"/>
  <c r="J75" i="66"/>
  <c r="J74" i="66"/>
  <c r="J73" i="66"/>
  <c r="J72" i="66"/>
  <c r="J71" i="66"/>
  <c r="J70" i="66"/>
  <c r="J69" i="66"/>
  <c r="J68" i="66"/>
  <c r="J67" i="66"/>
  <c r="J66" i="66"/>
  <c r="J65" i="66"/>
  <c r="J64" i="66"/>
  <c r="J63" i="66"/>
  <c r="J62" i="66"/>
  <c r="J61" i="66"/>
  <c r="J60" i="66"/>
  <c r="J59" i="66"/>
  <c r="J58" i="66"/>
  <c r="J57" i="66"/>
  <c r="J56" i="66"/>
  <c r="J55" i="66"/>
  <c r="J54" i="66"/>
  <c r="J53" i="66"/>
  <c r="J52" i="66"/>
  <c r="J51" i="66"/>
  <c r="J50" i="66"/>
  <c r="J49" i="66"/>
  <c r="J48" i="66"/>
  <c r="J47" i="66"/>
  <c r="J46" i="66"/>
  <c r="J45" i="66"/>
  <c r="J44" i="66"/>
  <c r="J43" i="66"/>
  <c r="J42" i="66"/>
  <c r="J41" i="66"/>
  <c r="J40" i="66"/>
  <c r="J39" i="66"/>
  <c r="J38" i="66"/>
  <c r="J37" i="66"/>
  <c r="J36" i="66"/>
  <c r="J35" i="66"/>
  <c r="J34" i="66"/>
  <c r="J33" i="66"/>
  <c r="J32" i="66"/>
  <c r="J31" i="66"/>
  <c r="J30" i="66"/>
  <c r="J29" i="66"/>
  <c r="J28" i="66"/>
  <c r="J27" i="66"/>
  <c r="J26" i="66"/>
  <c r="J25" i="66"/>
  <c r="J24" i="66"/>
  <c r="J23" i="66"/>
  <c r="J22" i="66"/>
  <c r="J21" i="66"/>
  <c r="J20" i="66"/>
  <c r="J19" i="66"/>
  <c r="J18" i="66"/>
  <c r="J17" i="66"/>
  <c r="J16" i="66"/>
  <c r="J15" i="66"/>
  <c r="J14" i="66"/>
  <c r="J13" i="66"/>
  <c r="J12" i="66"/>
  <c r="J11" i="66"/>
  <c r="J10" i="66"/>
  <c r="J9" i="66"/>
  <c r="J8" i="66"/>
  <c r="J7" i="66"/>
  <c r="J6" i="66"/>
  <c r="J5" i="66"/>
  <c r="J819" i="65"/>
  <c r="J818" i="65"/>
  <c r="J817" i="65"/>
  <c r="J816" i="65"/>
  <c r="J815" i="65"/>
  <c r="J814" i="65"/>
  <c r="J813" i="65"/>
  <c r="J812" i="65"/>
  <c r="J811" i="65"/>
  <c r="J810" i="65"/>
  <c r="J809" i="65"/>
  <c r="J808" i="65"/>
  <c r="J807" i="65"/>
  <c r="J806" i="65"/>
  <c r="J805" i="65"/>
  <c r="J804" i="65"/>
  <c r="J803" i="65"/>
  <c r="J802" i="65"/>
  <c r="J801" i="65"/>
  <c r="J800" i="65"/>
  <c r="J799" i="65"/>
  <c r="J798" i="65"/>
  <c r="J797" i="65"/>
  <c r="J796" i="65"/>
  <c r="J795" i="65"/>
  <c r="J794" i="65"/>
  <c r="J793" i="65"/>
  <c r="J792" i="65"/>
  <c r="J791" i="65"/>
  <c r="J790" i="65"/>
  <c r="J789" i="65"/>
  <c r="J788" i="65"/>
  <c r="J787" i="65"/>
  <c r="J786" i="65"/>
  <c r="J785" i="65"/>
  <c r="J784" i="65"/>
  <c r="J783" i="65"/>
  <c r="J782" i="65"/>
  <c r="J781" i="65"/>
  <c r="J780" i="65"/>
  <c r="J779" i="65"/>
  <c r="J778" i="65"/>
  <c r="J777" i="65"/>
  <c r="J776" i="65"/>
  <c r="J775" i="65"/>
  <c r="J774" i="65"/>
  <c r="J773" i="65"/>
  <c r="J772" i="65"/>
  <c r="J771" i="65"/>
  <c r="J770" i="65"/>
  <c r="J769" i="65"/>
  <c r="J768" i="65"/>
  <c r="J767" i="65"/>
  <c r="J766" i="65"/>
  <c r="J765" i="65"/>
  <c r="J764" i="65"/>
  <c r="J763" i="65"/>
  <c r="J762" i="65"/>
  <c r="J761" i="65"/>
  <c r="J760" i="65"/>
  <c r="J759" i="65"/>
  <c r="J758" i="65"/>
  <c r="J757" i="65"/>
  <c r="J756" i="65"/>
  <c r="J755" i="65"/>
  <c r="J754" i="65"/>
  <c r="J753" i="65"/>
  <c r="J752" i="65"/>
  <c r="J751" i="65"/>
  <c r="J750" i="65"/>
  <c r="J749" i="65"/>
  <c r="J748" i="65"/>
  <c r="J747" i="65"/>
  <c r="J746" i="65"/>
  <c r="J745" i="65"/>
  <c r="J744" i="65"/>
  <c r="J743" i="65"/>
  <c r="J742" i="65"/>
  <c r="J741" i="65"/>
  <c r="J740" i="65"/>
  <c r="J739" i="65"/>
  <c r="J738" i="65"/>
  <c r="J737" i="65"/>
  <c r="J736" i="65"/>
  <c r="J735" i="65"/>
  <c r="J734" i="65"/>
  <c r="J733" i="65"/>
  <c r="J732" i="65"/>
  <c r="J731" i="65"/>
  <c r="J730" i="65"/>
  <c r="J729" i="65"/>
  <c r="J728" i="65"/>
  <c r="J727" i="65"/>
  <c r="J726" i="65"/>
  <c r="J725" i="65"/>
  <c r="J724" i="65"/>
  <c r="J723" i="65"/>
  <c r="J722" i="65"/>
  <c r="J721" i="65"/>
  <c r="J720" i="65"/>
  <c r="J719" i="65"/>
  <c r="J718" i="65"/>
  <c r="J717" i="65"/>
  <c r="J716" i="65"/>
  <c r="J715" i="65"/>
  <c r="J714" i="65"/>
  <c r="J713" i="65"/>
  <c r="J712" i="65"/>
  <c r="J711" i="65"/>
  <c r="J710" i="65"/>
  <c r="J709" i="65"/>
  <c r="J708" i="65"/>
  <c r="J707" i="65"/>
  <c r="J706" i="65"/>
  <c r="J705" i="65"/>
  <c r="J704" i="65"/>
  <c r="J703" i="65"/>
  <c r="J702" i="65"/>
  <c r="J701" i="65"/>
  <c r="J700" i="65"/>
  <c r="J699" i="65"/>
  <c r="J698" i="65"/>
  <c r="J697" i="65"/>
  <c r="J696" i="65"/>
  <c r="J695" i="65"/>
  <c r="J694" i="65"/>
  <c r="J693" i="65"/>
  <c r="J692" i="65"/>
  <c r="J691" i="65"/>
  <c r="J690" i="65"/>
  <c r="J689" i="65"/>
  <c r="J688" i="65"/>
  <c r="J687" i="65"/>
  <c r="J686" i="65"/>
  <c r="J685" i="65"/>
  <c r="J684" i="65"/>
  <c r="J683" i="65"/>
  <c r="J682" i="65"/>
  <c r="J681" i="65"/>
  <c r="J680" i="65"/>
  <c r="J679" i="65"/>
  <c r="J678" i="65"/>
  <c r="J677" i="65"/>
  <c r="J676" i="65"/>
  <c r="J675" i="65"/>
  <c r="J674" i="65"/>
  <c r="J673" i="65"/>
  <c r="J672" i="65"/>
  <c r="J671" i="65"/>
  <c r="J670" i="65"/>
  <c r="J669" i="65"/>
  <c r="J668" i="65"/>
  <c r="J667" i="65"/>
  <c r="J666" i="65"/>
  <c r="J665" i="65"/>
  <c r="J664" i="65"/>
  <c r="J663" i="65"/>
  <c r="J662" i="65"/>
  <c r="J661" i="65"/>
  <c r="J660" i="65"/>
  <c r="J659" i="65"/>
  <c r="J658" i="65"/>
  <c r="J657" i="65"/>
  <c r="J656" i="65"/>
  <c r="J655" i="65"/>
  <c r="J654" i="65"/>
  <c r="J653" i="65"/>
  <c r="J652" i="65"/>
  <c r="J651" i="65"/>
  <c r="J650" i="65"/>
  <c r="J649" i="65"/>
  <c r="J648" i="65"/>
  <c r="J647" i="65"/>
  <c r="J646" i="65"/>
  <c r="J645" i="65"/>
  <c r="J644" i="65"/>
  <c r="J643" i="65"/>
  <c r="J642" i="65"/>
  <c r="J641" i="65"/>
  <c r="J640" i="65"/>
  <c r="J639" i="65"/>
  <c r="J638" i="65"/>
  <c r="J637" i="65"/>
  <c r="J636" i="65"/>
  <c r="J635" i="65"/>
  <c r="J634" i="65"/>
  <c r="J633" i="65"/>
  <c r="J632" i="65"/>
  <c r="J631" i="65"/>
  <c r="J630" i="65"/>
  <c r="J629" i="65"/>
  <c r="J628" i="65"/>
  <c r="J627" i="65"/>
  <c r="J626" i="65"/>
  <c r="J625" i="65"/>
  <c r="J624" i="65"/>
  <c r="J623" i="65"/>
  <c r="J622" i="65"/>
  <c r="J621" i="65"/>
  <c r="J620" i="65"/>
  <c r="J619" i="65"/>
  <c r="J618" i="65"/>
  <c r="J617" i="65"/>
  <c r="J616" i="65"/>
  <c r="J615" i="65"/>
  <c r="J614" i="65"/>
  <c r="J613" i="65"/>
  <c r="J612" i="65"/>
  <c r="J611" i="65"/>
  <c r="J610" i="65"/>
  <c r="J609" i="65"/>
  <c r="J608" i="65"/>
  <c r="J607" i="65"/>
  <c r="J606" i="65"/>
  <c r="J605" i="65"/>
  <c r="J604" i="65"/>
  <c r="J603" i="65"/>
  <c r="J602" i="65"/>
  <c r="J601" i="65"/>
  <c r="J600" i="65"/>
  <c r="J599" i="65"/>
  <c r="J598" i="65"/>
  <c r="J597" i="65"/>
  <c r="J596" i="65"/>
  <c r="J595" i="65"/>
  <c r="J594" i="65"/>
  <c r="J593" i="65"/>
  <c r="J592" i="65"/>
  <c r="J591" i="65"/>
  <c r="J590" i="65"/>
  <c r="J589" i="65"/>
  <c r="J588" i="65"/>
  <c r="J587" i="65"/>
  <c r="J586" i="65"/>
  <c r="J585" i="65"/>
  <c r="J584" i="65"/>
  <c r="J583" i="65"/>
  <c r="J582" i="65"/>
  <c r="J581" i="65"/>
  <c r="J580" i="65"/>
  <c r="J579" i="65"/>
  <c r="J578" i="65"/>
  <c r="J577" i="65"/>
  <c r="J576" i="65"/>
  <c r="J575" i="65"/>
  <c r="J574" i="65"/>
  <c r="J573" i="65"/>
  <c r="J572" i="65"/>
  <c r="J571" i="65"/>
  <c r="J570" i="65"/>
  <c r="J569" i="65"/>
  <c r="J568" i="65"/>
  <c r="J567" i="65"/>
  <c r="J566" i="65"/>
  <c r="J565" i="65"/>
  <c r="J564" i="65"/>
  <c r="J563" i="65"/>
  <c r="J562" i="65"/>
  <c r="J561" i="65"/>
  <c r="J560" i="65"/>
  <c r="J559" i="65"/>
  <c r="J558" i="65"/>
  <c r="J557" i="65"/>
  <c r="J556" i="65"/>
  <c r="J555" i="65"/>
  <c r="J554" i="65"/>
  <c r="J553" i="65"/>
  <c r="J552" i="65"/>
  <c r="J551" i="65"/>
  <c r="J550" i="65"/>
  <c r="J549" i="65"/>
  <c r="J548" i="65"/>
  <c r="J547" i="65"/>
  <c r="J546" i="65"/>
  <c r="J545" i="65"/>
  <c r="J544" i="65"/>
  <c r="J543" i="65"/>
  <c r="J542" i="65"/>
  <c r="J541" i="65"/>
  <c r="J540" i="65"/>
  <c r="J539" i="65"/>
  <c r="J538" i="65"/>
  <c r="J537" i="65"/>
  <c r="J536" i="65"/>
  <c r="J535" i="65"/>
  <c r="J534" i="65"/>
  <c r="J533" i="65"/>
  <c r="J532" i="65"/>
  <c r="J531" i="65"/>
  <c r="J530" i="65"/>
  <c r="J529" i="65"/>
  <c r="J528" i="65"/>
  <c r="J527" i="65"/>
  <c r="J526" i="65"/>
  <c r="J525" i="65"/>
  <c r="J524" i="65"/>
  <c r="J523" i="65"/>
  <c r="J522" i="65"/>
  <c r="J521" i="65"/>
  <c r="J520" i="65"/>
  <c r="J519" i="65"/>
  <c r="J518" i="65"/>
  <c r="J517" i="65"/>
  <c r="J516" i="65"/>
  <c r="J515" i="65"/>
  <c r="J514" i="65"/>
  <c r="J513" i="65"/>
  <c r="J512" i="65"/>
  <c r="J511" i="65"/>
  <c r="J510" i="65"/>
  <c r="J509" i="65"/>
  <c r="J508" i="65"/>
  <c r="J507" i="65"/>
  <c r="J506" i="65"/>
  <c r="J505" i="65"/>
  <c r="J504" i="65"/>
  <c r="J503" i="65"/>
  <c r="J502" i="65"/>
  <c r="J501" i="65"/>
  <c r="J500" i="65"/>
  <c r="J499" i="65"/>
  <c r="J498" i="65"/>
  <c r="J497" i="65"/>
  <c r="J496" i="65"/>
  <c r="J495" i="65"/>
  <c r="J494" i="65"/>
  <c r="J493" i="65"/>
  <c r="J492" i="65"/>
  <c r="J491" i="65"/>
  <c r="J490" i="65"/>
  <c r="J489" i="65"/>
  <c r="J488" i="65"/>
  <c r="J487" i="65"/>
  <c r="J486" i="65"/>
  <c r="J485" i="65"/>
  <c r="J484" i="65"/>
  <c r="J483" i="65"/>
  <c r="J482" i="65"/>
  <c r="J481" i="65"/>
  <c r="J480" i="65"/>
  <c r="J479" i="65"/>
  <c r="J478" i="65"/>
  <c r="J477" i="65"/>
  <c r="J476" i="65"/>
  <c r="J475" i="65"/>
  <c r="J474" i="65"/>
  <c r="J473" i="65"/>
  <c r="J472" i="65"/>
  <c r="J471" i="65"/>
  <c r="J470" i="65"/>
  <c r="J469" i="65"/>
  <c r="J468" i="65"/>
  <c r="J467" i="65"/>
  <c r="J466" i="65"/>
  <c r="J465" i="65"/>
  <c r="J464" i="65"/>
  <c r="J463" i="65"/>
  <c r="J462" i="65"/>
  <c r="J461" i="65"/>
  <c r="J460" i="65"/>
  <c r="J459" i="65"/>
  <c r="J458" i="65"/>
  <c r="J457" i="65"/>
  <c r="J456" i="65"/>
  <c r="J455" i="65"/>
  <c r="J454" i="65"/>
  <c r="J453" i="65"/>
  <c r="J452" i="65"/>
  <c r="J451" i="65"/>
  <c r="J450" i="65"/>
  <c r="J449" i="65"/>
  <c r="J448" i="65"/>
  <c r="J447" i="65"/>
  <c r="J446" i="65"/>
  <c r="J445" i="65"/>
  <c r="J444" i="65"/>
  <c r="J443" i="65"/>
  <c r="J442" i="65"/>
  <c r="J441" i="65"/>
  <c r="J440" i="65"/>
  <c r="J439" i="65"/>
  <c r="J438" i="65"/>
  <c r="J437" i="65"/>
  <c r="J436" i="65"/>
  <c r="J435" i="65"/>
  <c r="J434" i="65"/>
  <c r="J433" i="65"/>
  <c r="J432" i="65"/>
  <c r="J431" i="65"/>
  <c r="J430" i="65"/>
  <c r="J429" i="65"/>
  <c r="J428" i="65"/>
  <c r="J427" i="65"/>
  <c r="J426" i="65"/>
  <c r="J425" i="65"/>
  <c r="J424" i="65"/>
  <c r="J423" i="65"/>
  <c r="J422" i="65"/>
  <c r="J421" i="65"/>
  <c r="J420" i="65"/>
  <c r="J419" i="65"/>
  <c r="J418" i="65"/>
  <c r="J417" i="65"/>
  <c r="J416" i="65"/>
  <c r="J415" i="65"/>
  <c r="J414" i="65"/>
  <c r="J413" i="65"/>
  <c r="J412" i="65"/>
  <c r="J411" i="65"/>
  <c r="J410" i="65"/>
  <c r="J409" i="65"/>
  <c r="J408" i="65"/>
  <c r="J407" i="65"/>
  <c r="J406" i="65"/>
  <c r="J405" i="65"/>
  <c r="J404" i="65"/>
  <c r="J403" i="65"/>
  <c r="J402" i="65"/>
  <c r="J401" i="65"/>
  <c r="J400" i="65"/>
  <c r="J399" i="65"/>
  <c r="J398" i="65"/>
  <c r="J397" i="65"/>
  <c r="J396" i="65"/>
  <c r="J395" i="65"/>
  <c r="J394" i="65"/>
  <c r="J393" i="65"/>
  <c r="J392" i="65"/>
  <c r="J391" i="65"/>
  <c r="J390" i="65"/>
  <c r="J389" i="65"/>
  <c r="J388" i="65"/>
  <c r="J387" i="65"/>
  <c r="J386" i="65"/>
  <c r="J385" i="65"/>
  <c r="J384" i="65"/>
  <c r="J383" i="65"/>
  <c r="J382" i="65"/>
  <c r="J381" i="65"/>
  <c r="J380" i="65"/>
  <c r="J379" i="65"/>
  <c r="J378" i="65"/>
  <c r="J377" i="65"/>
  <c r="J376" i="65"/>
  <c r="J375" i="65"/>
  <c r="J374" i="65"/>
  <c r="J373" i="65"/>
  <c r="J372" i="65"/>
  <c r="J371" i="65"/>
  <c r="J370" i="65"/>
  <c r="J369" i="65"/>
  <c r="J368" i="65"/>
  <c r="J367" i="65"/>
  <c r="J366" i="65"/>
  <c r="J365" i="65"/>
  <c r="J364" i="65"/>
  <c r="J363" i="65"/>
  <c r="J362" i="65"/>
  <c r="J361" i="65"/>
  <c r="J360" i="65"/>
  <c r="J359" i="65"/>
  <c r="J358" i="65"/>
  <c r="J357" i="65"/>
  <c r="J356" i="65"/>
  <c r="J355" i="65"/>
  <c r="J354" i="65"/>
  <c r="J353" i="65"/>
  <c r="J352" i="65"/>
  <c r="J351" i="65"/>
  <c r="J350" i="65"/>
  <c r="J349" i="65"/>
  <c r="J348" i="65"/>
  <c r="J347" i="65"/>
  <c r="J346" i="65"/>
  <c r="J345" i="65"/>
  <c r="J344" i="65"/>
  <c r="J343" i="65"/>
  <c r="J342" i="65"/>
  <c r="J341" i="65"/>
  <c r="J340" i="65"/>
  <c r="J339" i="65"/>
  <c r="J338" i="65"/>
  <c r="J337" i="65"/>
  <c r="J336" i="65"/>
  <c r="J335" i="65"/>
  <c r="J334" i="65"/>
  <c r="J333" i="65"/>
  <c r="J332" i="65"/>
  <c r="J331" i="65"/>
  <c r="J330" i="65"/>
  <c r="J329" i="65"/>
  <c r="J328" i="65"/>
  <c r="J327" i="65"/>
  <c r="J326" i="65"/>
  <c r="J325" i="65"/>
  <c r="J324" i="65"/>
  <c r="J323" i="65"/>
  <c r="J322" i="65"/>
  <c r="J321" i="65"/>
  <c r="J320" i="65"/>
  <c r="J319" i="65"/>
  <c r="J318" i="65"/>
  <c r="J317" i="65"/>
  <c r="J316" i="65"/>
  <c r="J315" i="65"/>
  <c r="J314" i="65"/>
  <c r="J313" i="65"/>
  <c r="J312" i="65"/>
  <c r="J311" i="65"/>
  <c r="J310" i="65"/>
  <c r="J309" i="65"/>
  <c r="J308" i="65"/>
  <c r="J307" i="65"/>
  <c r="J306" i="65"/>
  <c r="J305" i="65"/>
  <c r="J304" i="65"/>
  <c r="J303" i="65"/>
  <c r="J302" i="65"/>
  <c r="J301" i="65"/>
  <c r="J300" i="65"/>
  <c r="J299" i="65"/>
  <c r="J298" i="65"/>
  <c r="J297" i="65"/>
  <c r="J296" i="65"/>
  <c r="J295" i="65"/>
  <c r="J294" i="65"/>
  <c r="J293" i="65"/>
  <c r="J292" i="65"/>
  <c r="J291" i="65"/>
  <c r="J290" i="65"/>
  <c r="J289" i="65"/>
  <c r="J288" i="65"/>
  <c r="J287" i="65"/>
  <c r="J286" i="65"/>
  <c r="J285" i="65"/>
  <c r="J284" i="65"/>
  <c r="J283" i="65"/>
  <c r="J282" i="65"/>
  <c r="J281" i="65"/>
  <c r="J280" i="65"/>
  <c r="J279" i="65"/>
  <c r="J278" i="65"/>
  <c r="J277" i="65"/>
  <c r="J276" i="65"/>
  <c r="J275" i="65"/>
  <c r="J274" i="65"/>
  <c r="J273" i="65"/>
  <c r="J272" i="65"/>
  <c r="J271" i="65"/>
  <c r="J270" i="65"/>
  <c r="J269" i="65"/>
  <c r="J268" i="65"/>
  <c r="J267" i="65"/>
  <c r="J266" i="65"/>
  <c r="J265" i="65"/>
  <c r="J264" i="65"/>
  <c r="J263" i="65"/>
  <c r="J262" i="65"/>
  <c r="J261" i="65"/>
  <c r="J260" i="65"/>
  <c r="J259" i="65"/>
  <c r="J258" i="65"/>
  <c r="J257" i="65"/>
  <c r="J256" i="65"/>
  <c r="J255" i="65"/>
  <c r="J254" i="65"/>
  <c r="J253" i="65"/>
  <c r="J252" i="65"/>
  <c r="J251" i="65"/>
  <c r="J250" i="65"/>
  <c r="J249" i="65"/>
  <c r="J248" i="65"/>
  <c r="J247" i="65"/>
  <c r="J246" i="65"/>
  <c r="J245" i="65"/>
  <c r="J244" i="65"/>
  <c r="J243" i="65"/>
  <c r="J242" i="65"/>
  <c r="J241" i="65"/>
  <c r="J240" i="65"/>
  <c r="J239" i="65"/>
  <c r="J238" i="65"/>
  <c r="J237" i="65"/>
  <c r="J236" i="65"/>
  <c r="J235" i="65"/>
  <c r="J234" i="65"/>
  <c r="J233" i="65"/>
  <c r="J232" i="65"/>
  <c r="J231" i="65"/>
  <c r="J230" i="65"/>
  <c r="J229" i="65"/>
  <c r="J228" i="65"/>
  <c r="J227" i="65"/>
  <c r="J226" i="65"/>
  <c r="J225" i="65"/>
  <c r="J224" i="65"/>
  <c r="J223" i="65"/>
  <c r="J222" i="65"/>
  <c r="J221" i="65"/>
  <c r="J220" i="65"/>
  <c r="J219" i="65"/>
  <c r="J218" i="65"/>
  <c r="J217" i="65"/>
  <c r="J216" i="65"/>
  <c r="J215" i="65"/>
  <c r="J214" i="65"/>
  <c r="J213" i="65"/>
  <c r="J212" i="65"/>
  <c r="J211" i="65"/>
  <c r="J210" i="65"/>
  <c r="J209" i="65"/>
  <c r="J208" i="65"/>
  <c r="J207" i="65"/>
  <c r="J206" i="65"/>
  <c r="J205" i="65"/>
  <c r="J204" i="65"/>
  <c r="J203" i="65"/>
  <c r="J202" i="65"/>
  <c r="J201" i="65"/>
  <c r="J200" i="65"/>
  <c r="J199" i="65"/>
  <c r="J198" i="65"/>
  <c r="J197" i="65"/>
  <c r="J196" i="65"/>
  <c r="J195" i="65"/>
  <c r="J194" i="65"/>
  <c r="J193" i="65"/>
  <c r="J192" i="65"/>
  <c r="J191" i="65"/>
  <c r="J190" i="65"/>
  <c r="J189" i="65"/>
  <c r="J188" i="65"/>
  <c r="J187" i="65"/>
  <c r="J186" i="65"/>
  <c r="J185" i="65"/>
  <c r="J184" i="65"/>
  <c r="J183" i="65"/>
  <c r="J182" i="65"/>
  <c r="J181" i="65"/>
  <c r="J180" i="65"/>
  <c r="J179" i="65"/>
  <c r="J178" i="65"/>
  <c r="J177" i="65"/>
  <c r="J176" i="65"/>
  <c r="J175" i="65"/>
  <c r="J174" i="65"/>
  <c r="J173" i="65"/>
  <c r="J172" i="65"/>
  <c r="J171" i="65"/>
  <c r="J170" i="65"/>
  <c r="J169" i="65"/>
  <c r="J168" i="65"/>
  <c r="J167" i="65"/>
  <c r="J166" i="65"/>
  <c r="J165" i="65"/>
  <c r="J164" i="65"/>
  <c r="J163" i="65"/>
  <c r="J162" i="65"/>
  <c r="J161" i="65"/>
  <c r="J160" i="65"/>
  <c r="J159" i="65"/>
  <c r="J158" i="65"/>
  <c r="J157" i="65"/>
  <c r="J156" i="65"/>
  <c r="J155" i="65"/>
  <c r="J154" i="65"/>
  <c r="J153" i="65"/>
  <c r="J152" i="65"/>
  <c r="J151" i="65"/>
  <c r="J150" i="65"/>
  <c r="J149" i="65"/>
  <c r="J148" i="65"/>
  <c r="J147" i="65"/>
  <c r="J146" i="65"/>
  <c r="J145" i="65"/>
  <c r="J144" i="65"/>
  <c r="J143" i="65"/>
  <c r="J142" i="65"/>
  <c r="J141" i="65"/>
  <c r="J140" i="65"/>
  <c r="J139" i="65"/>
  <c r="J138" i="65"/>
  <c r="J137" i="65"/>
  <c r="J136" i="65"/>
  <c r="J135" i="65"/>
  <c r="J134" i="65"/>
  <c r="J133" i="65"/>
  <c r="J132" i="65"/>
  <c r="J131" i="65"/>
  <c r="J130" i="65"/>
  <c r="J129" i="65"/>
  <c r="J128" i="65"/>
  <c r="J127" i="65"/>
  <c r="J126" i="65"/>
  <c r="J125" i="65"/>
  <c r="J124" i="65"/>
  <c r="J123" i="65"/>
  <c r="J122" i="65"/>
  <c r="J121" i="65"/>
  <c r="J120" i="65"/>
  <c r="J119" i="65"/>
  <c r="J118" i="65"/>
  <c r="J117" i="65"/>
  <c r="J116" i="65"/>
  <c r="J115" i="65"/>
  <c r="J114" i="65"/>
  <c r="J113" i="65"/>
  <c r="J112" i="65"/>
  <c r="J111" i="65"/>
  <c r="J110" i="65"/>
  <c r="J109" i="65"/>
  <c r="J108" i="65"/>
  <c r="J107" i="65"/>
  <c r="J106" i="65"/>
  <c r="J105" i="65"/>
  <c r="J104" i="65"/>
  <c r="J103" i="65"/>
  <c r="J102" i="65"/>
  <c r="J101" i="65"/>
  <c r="J100" i="65"/>
  <c r="J99" i="65"/>
  <c r="J98" i="65"/>
  <c r="J97" i="65"/>
  <c r="J96" i="65"/>
  <c r="J95" i="65"/>
  <c r="J94" i="65"/>
  <c r="J93" i="65"/>
  <c r="J92" i="65"/>
  <c r="J91" i="65"/>
  <c r="J90" i="65"/>
  <c r="J89" i="65"/>
  <c r="J88" i="65"/>
  <c r="J87" i="65"/>
  <c r="J86" i="65"/>
  <c r="J85" i="65"/>
  <c r="J84" i="65"/>
  <c r="J83" i="65"/>
  <c r="J82" i="65"/>
  <c r="J81" i="65"/>
  <c r="J80" i="65"/>
  <c r="J79" i="65"/>
  <c r="J78" i="65"/>
  <c r="J77" i="65"/>
  <c r="J76" i="65"/>
  <c r="J75" i="65"/>
  <c r="J74" i="65"/>
  <c r="J73" i="65"/>
  <c r="J72" i="65"/>
  <c r="J71" i="65"/>
  <c r="J70" i="65"/>
  <c r="J69" i="65"/>
  <c r="J68" i="65"/>
  <c r="J67" i="65"/>
  <c r="J66" i="65"/>
  <c r="J65" i="65"/>
  <c r="J64" i="65"/>
  <c r="J63" i="65"/>
  <c r="J62" i="65"/>
  <c r="J61" i="65"/>
  <c r="J60" i="65"/>
  <c r="J59" i="65"/>
  <c r="J58" i="65"/>
  <c r="J57" i="65"/>
  <c r="J56" i="65"/>
  <c r="J55" i="65"/>
  <c r="J54" i="65"/>
  <c r="J53" i="65"/>
  <c r="J52" i="65"/>
  <c r="J51" i="65"/>
  <c r="J50" i="65"/>
  <c r="J49" i="65"/>
  <c r="J48" i="65"/>
  <c r="J47" i="65"/>
  <c r="J46" i="65"/>
  <c r="J45" i="65"/>
  <c r="J44" i="65"/>
  <c r="J43" i="65"/>
  <c r="J42" i="65"/>
  <c r="J41" i="65"/>
  <c r="J40" i="65"/>
  <c r="J39" i="65"/>
  <c r="J38" i="65"/>
  <c r="J37" i="65"/>
  <c r="J36" i="65"/>
  <c r="J35" i="65"/>
  <c r="J34" i="65"/>
  <c r="J33" i="65"/>
  <c r="J32" i="65"/>
  <c r="J31" i="65"/>
  <c r="J30" i="65"/>
  <c r="J29" i="65"/>
  <c r="J28" i="65"/>
  <c r="J27" i="65"/>
  <c r="J26" i="65"/>
  <c r="J25" i="65"/>
  <c r="J24" i="65"/>
  <c r="J23" i="65"/>
  <c r="J22" i="65"/>
  <c r="J21" i="65"/>
  <c r="J20" i="65"/>
  <c r="J19" i="65"/>
  <c r="J18" i="65"/>
  <c r="J17" i="65"/>
  <c r="J16" i="65"/>
  <c r="J15" i="65"/>
  <c r="J14" i="65"/>
  <c r="J13" i="65"/>
  <c r="J12" i="65"/>
  <c r="J11" i="65"/>
  <c r="J10" i="65"/>
  <c r="J9" i="65"/>
  <c r="J8" i="65"/>
  <c r="J7" i="65"/>
  <c r="J6" i="65"/>
  <c r="J5" i="65"/>
  <c r="J437" i="64"/>
  <c r="J436" i="64"/>
  <c r="J435" i="64"/>
  <c r="J434" i="64"/>
  <c r="J433" i="64"/>
  <c r="J432" i="64"/>
  <c r="J431" i="64"/>
  <c r="J430" i="64"/>
  <c r="J429" i="64"/>
  <c r="J428" i="64"/>
  <c r="J427" i="64"/>
  <c r="J426" i="64"/>
  <c r="J425" i="64"/>
  <c r="J424" i="64"/>
  <c r="J423" i="64"/>
  <c r="J422" i="64"/>
  <c r="J421" i="64"/>
  <c r="J420" i="64"/>
  <c r="J419" i="64"/>
  <c r="J418" i="64"/>
  <c r="J417" i="64"/>
  <c r="J416" i="64"/>
  <c r="J415" i="64"/>
  <c r="J414" i="64"/>
  <c r="J413" i="64"/>
  <c r="J412" i="64"/>
  <c r="J411" i="64"/>
  <c r="J410" i="64"/>
  <c r="J409" i="64"/>
  <c r="J408" i="64"/>
  <c r="J407" i="64"/>
  <c r="J406" i="64"/>
  <c r="J405" i="64"/>
  <c r="J404" i="64"/>
  <c r="J403" i="64"/>
  <c r="J402" i="64"/>
  <c r="J401" i="64"/>
  <c r="J400" i="64"/>
  <c r="J399" i="64"/>
  <c r="J398" i="64"/>
  <c r="J397" i="64"/>
  <c r="J396" i="64"/>
  <c r="J395" i="64"/>
  <c r="J394" i="64"/>
  <c r="J393" i="64"/>
  <c r="J392" i="64"/>
  <c r="J391" i="64"/>
  <c r="J390" i="64"/>
  <c r="J389" i="64"/>
  <c r="J388" i="64"/>
  <c r="J387" i="64"/>
  <c r="J386" i="64"/>
  <c r="J385" i="64"/>
  <c r="J384" i="64"/>
  <c r="J383" i="64"/>
  <c r="J382" i="64"/>
  <c r="J381" i="64"/>
  <c r="J380" i="64"/>
  <c r="J379" i="64"/>
  <c r="J378" i="64"/>
  <c r="J377" i="64"/>
  <c r="J376" i="64"/>
  <c r="J375" i="64"/>
  <c r="J374" i="64"/>
  <c r="J373" i="64"/>
  <c r="J372" i="64"/>
  <c r="J371" i="64"/>
  <c r="J370" i="64"/>
  <c r="J369" i="64"/>
  <c r="J368" i="64"/>
  <c r="J367" i="64"/>
  <c r="J366" i="64"/>
  <c r="J365" i="64"/>
  <c r="J364" i="64"/>
  <c r="J363" i="64"/>
  <c r="J362" i="64"/>
  <c r="J361" i="64"/>
  <c r="J360" i="64"/>
  <c r="J359" i="64"/>
  <c r="J358" i="64"/>
  <c r="J357" i="64"/>
  <c r="J356" i="64"/>
  <c r="J355" i="64"/>
  <c r="J354" i="64"/>
  <c r="J353" i="64"/>
  <c r="J352" i="64"/>
  <c r="J351" i="64"/>
  <c r="J350" i="64"/>
  <c r="J349" i="64"/>
  <c r="J348" i="64"/>
  <c r="J347" i="64"/>
  <c r="J346" i="64"/>
  <c r="J345" i="64"/>
  <c r="J344" i="64"/>
  <c r="J343" i="64"/>
  <c r="J342" i="64"/>
  <c r="J341" i="64"/>
  <c r="J340" i="64"/>
  <c r="J339" i="64"/>
  <c r="J338" i="64"/>
  <c r="J337" i="64"/>
  <c r="J336" i="64"/>
  <c r="J335" i="64"/>
  <c r="J334" i="64"/>
  <c r="J333" i="64"/>
  <c r="J332" i="64"/>
  <c r="J331" i="64"/>
  <c r="J330" i="64"/>
  <c r="J329" i="64"/>
  <c r="J328" i="64"/>
  <c r="J327" i="64"/>
  <c r="J326" i="64"/>
  <c r="J325" i="64"/>
  <c r="J324" i="64"/>
  <c r="J323" i="64"/>
  <c r="J322" i="64"/>
  <c r="J321" i="64"/>
  <c r="J320" i="64"/>
  <c r="J319" i="64"/>
  <c r="J318" i="64"/>
  <c r="J317" i="64"/>
  <c r="J316" i="64"/>
  <c r="J315" i="64"/>
  <c r="J314" i="64"/>
  <c r="J313" i="64"/>
  <c r="J312" i="64"/>
  <c r="J311" i="64"/>
  <c r="J310" i="64"/>
  <c r="J309" i="64"/>
  <c r="J308" i="64"/>
  <c r="J307" i="64"/>
  <c r="J306" i="64"/>
  <c r="J305" i="64"/>
  <c r="J304" i="64"/>
  <c r="J303" i="64"/>
  <c r="J302" i="64"/>
  <c r="J301" i="64"/>
  <c r="J300" i="64"/>
  <c r="J299" i="64"/>
  <c r="J298" i="64"/>
  <c r="J297" i="64"/>
  <c r="J296" i="64"/>
  <c r="J295" i="64"/>
  <c r="J294" i="64"/>
  <c r="J293" i="64"/>
  <c r="J292" i="64"/>
  <c r="J291" i="64"/>
  <c r="J290" i="64"/>
  <c r="J289" i="64"/>
  <c r="J288" i="64"/>
  <c r="J287" i="64"/>
  <c r="J286" i="64"/>
  <c r="J285" i="64"/>
  <c r="J284" i="64"/>
  <c r="J283" i="64"/>
  <c r="J282" i="64"/>
  <c r="J281" i="64"/>
  <c r="J280" i="64"/>
  <c r="J279" i="64"/>
  <c r="J278" i="64"/>
  <c r="J277" i="64"/>
  <c r="J276" i="64"/>
  <c r="J275" i="64"/>
  <c r="J274" i="64"/>
  <c r="J273" i="64"/>
  <c r="J272" i="64"/>
  <c r="J271" i="64"/>
  <c r="J270" i="64"/>
  <c r="J269" i="64"/>
  <c r="J268" i="64"/>
  <c r="J267" i="64"/>
  <c r="J266" i="64"/>
  <c r="J265" i="64"/>
  <c r="J264" i="64"/>
  <c r="J263" i="64"/>
  <c r="J262" i="64"/>
  <c r="J261" i="64"/>
  <c r="J260" i="64"/>
  <c r="J259" i="64"/>
  <c r="J258" i="64"/>
  <c r="J257" i="64"/>
  <c r="J256" i="64"/>
  <c r="J255" i="64"/>
  <c r="J254" i="64"/>
  <c r="J253" i="64"/>
  <c r="J252" i="64"/>
  <c r="J251" i="64"/>
  <c r="J250" i="64"/>
  <c r="J249" i="64"/>
  <c r="J248" i="64"/>
  <c r="J247" i="64"/>
  <c r="J246" i="64"/>
  <c r="J245" i="64"/>
  <c r="J244" i="64"/>
  <c r="J243" i="64"/>
  <c r="J242" i="64"/>
  <c r="J241" i="64"/>
  <c r="J240" i="64"/>
  <c r="J239" i="64"/>
  <c r="J238" i="64"/>
  <c r="J237" i="64"/>
  <c r="J236" i="64"/>
  <c r="J235" i="64"/>
  <c r="J234" i="64"/>
  <c r="J233" i="64"/>
  <c r="J232" i="64"/>
  <c r="J231" i="64"/>
  <c r="J230" i="64"/>
  <c r="J229" i="64"/>
  <c r="J228" i="64"/>
  <c r="J227" i="64"/>
  <c r="J226" i="64"/>
  <c r="J225" i="64"/>
  <c r="J224" i="64"/>
  <c r="J223" i="64"/>
  <c r="J222" i="64"/>
  <c r="J221" i="64"/>
  <c r="J220" i="64"/>
  <c r="J219" i="64"/>
  <c r="J218" i="64"/>
  <c r="J217" i="64"/>
  <c r="J216" i="64"/>
  <c r="J215" i="64"/>
  <c r="J214" i="64"/>
  <c r="J213" i="64"/>
  <c r="J212" i="64"/>
  <c r="J211" i="64"/>
  <c r="J210" i="64"/>
  <c r="J209" i="64"/>
  <c r="J208" i="64"/>
  <c r="J207" i="64"/>
  <c r="J206" i="64"/>
  <c r="J205" i="64"/>
  <c r="J204" i="64"/>
  <c r="J203" i="64"/>
  <c r="J202" i="64"/>
  <c r="J201" i="64"/>
  <c r="J200" i="64"/>
  <c r="J199" i="64"/>
  <c r="J198" i="64"/>
  <c r="J197" i="64"/>
  <c r="J196" i="64"/>
  <c r="J195" i="64"/>
  <c r="J194" i="64"/>
  <c r="J193" i="64"/>
  <c r="J192" i="64"/>
  <c r="J191" i="64"/>
  <c r="J190" i="64"/>
  <c r="J189" i="64"/>
  <c r="J188" i="64"/>
  <c r="J187" i="64"/>
  <c r="J186" i="64"/>
  <c r="J185" i="64"/>
  <c r="J184" i="64"/>
  <c r="J183" i="64"/>
  <c r="J182" i="64"/>
  <c r="J181" i="64"/>
  <c r="J180" i="64"/>
  <c r="J179" i="64"/>
  <c r="J178" i="64"/>
  <c r="J177" i="64"/>
  <c r="J176" i="64"/>
  <c r="J175" i="64"/>
  <c r="J174" i="64"/>
  <c r="J173" i="64"/>
  <c r="J172" i="64"/>
  <c r="J171" i="64"/>
  <c r="J170" i="64"/>
  <c r="J169" i="64"/>
  <c r="J168" i="64"/>
  <c r="J167" i="64"/>
  <c r="J166" i="64"/>
  <c r="J165" i="64"/>
  <c r="J164" i="64"/>
  <c r="J163" i="64"/>
  <c r="J162" i="64"/>
  <c r="J161" i="64"/>
  <c r="J160" i="64"/>
  <c r="J159" i="64"/>
  <c r="J158" i="64"/>
  <c r="J157" i="64"/>
  <c r="J156" i="64"/>
  <c r="J155" i="64"/>
  <c r="J154" i="64"/>
  <c r="J153" i="64"/>
  <c r="J152" i="64"/>
  <c r="J151" i="64"/>
  <c r="J150" i="64"/>
  <c r="J149" i="64"/>
  <c r="J148" i="64"/>
  <c r="J147" i="64"/>
  <c r="J146" i="64"/>
  <c r="J145" i="64"/>
  <c r="J144" i="64"/>
  <c r="J143" i="64"/>
  <c r="J142" i="64"/>
  <c r="J141" i="64"/>
  <c r="J140" i="64"/>
  <c r="J139" i="64"/>
  <c r="J138" i="64"/>
  <c r="J137" i="64"/>
  <c r="J136" i="64"/>
  <c r="J135" i="64"/>
  <c r="J134" i="64"/>
  <c r="J133" i="64"/>
  <c r="J132" i="64"/>
  <c r="J131" i="64"/>
  <c r="J130" i="64"/>
  <c r="J129" i="64"/>
  <c r="J128" i="64"/>
  <c r="J127" i="64"/>
  <c r="J126" i="64"/>
  <c r="J125" i="64"/>
  <c r="J124" i="64"/>
  <c r="J123" i="64"/>
  <c r="J122" i="64"/>
  <c r="J121" i="64"/>
  <c r="J120" i="64"/>
  <c r="J119" i="64"/>
  <c r="J118" i="64"/>
  <c r="J117" i="64"/>
  <c r="J116" i="64"/>
  <c r="J115" i="64"/>
  <c r="J114" i="64"/>
  <c r="J113" i="64"/>
  <c r="J112" i="64"/>
  <c r="J111" i="64"/>
  <c r="J110" i="64"/>
  <c r="J109" i="64"/>
  <c r="J108" i="64"/>
  <c r="J107" i="64"/>
  <c r="J106" i="64"/>
  <c r="J105" i="64"/>
  <c r="J104" i="64"/>
  <c r="J103" i="64"/>
  <c r="J102" i="64"/>
  <c r="J101" i="64"/>
  <c r="J100" i="64"/>
  <c r="J99" i="64"/>
  <c r="J98" i="64"/>
  <c r="J97" i="64"/>
  <c r="J96" i="64"/>
  <c r="J95" i="64"/>
  <c r="J94" i="64"/>
  <c r="J93" i="64"/>
  <c r="J92" i="64"/>
  <c r="J91" i="64"/>
  <c r="J90" i="64"/>
  <c r="J89" i="64"/>
  <c r="J88" i="64"/>
  <c r="J87" i="64"/>
  <c r="J86" i="64"/>
  <c r="J85" i="64"/>
  <c r="J84" i="64"/>
  <c r="J83" i="64"/>
  <c r="J82" i="64"/>
  <c r="J81" i="64"/>
  <c r="J80" i="64"/>
  <c r="J79" i="64"/>
  <c r="J78" i="64"/>
  <c r="J77" i="64"/>
  <c r="J76" i="64"/>
  <c r="J75" i="64"/>
  <c r="J74" i="64"/>
  <c r="J73" i="64"/>
  <c r="J72" i="64"/>
  <c r="J71" i="64"/>
  <c r="J70" i="64"/>
  <c r="J69" i="64"/>
  <c r="J68" i="64"/>
  <c r="J67" i="64"/>
  <c r="J66" i="64"/>
  <c r="J65" i="64"/>
  <c r="J64" i="64"/>
  <c r="J63" i="64"/>
  <c r="J62" i="64"/>
  <c r="J61" i="64"/>
  <c r="J60" i="64"/>
  <c r="J59" i="64"/>
  <c r="J58" i="64"/>
  <c r="J57" i="64"/>
  <c r="J56" i="64"/>
  <c r="J55" i="64"/>
  <c r="J54" i="64"/>
  <c r="J53" i="64"/>
  <c r="J52" i="64"/>
  <c r="J51" i="64"/>
  <c r="J50" i="64"/>
  <c r="J49" i="64"/>
  <c r="J48" i="64"/>
  <c r="J47" i="64"/>
  <c r="J46" i="64"/>
  <c r="J45" i="64"/>
  <c r="J44" i="64"/>
  <c r="J43" i="64"/>
  <c r="J42" i="64"/>
  <c r="J41" i="64"/>
  <c r="J40" i="64"/>
  <c r="J39" i="64"/>
  <c r="J38" i="64"/>
  <c r="J37" i="64"/>
  <c r="J36" i="64"/>
  <c r="J35" i="64"/>
  <c r="J34" i="64"/>
  <c r="J33" i="64"/>
  <c r="J32" i="64"/>
  <c r="J31" i="64"/>
  <c r="J30" i="64"/>
  <c r="J29" i="64"/>
  <c r="J28" i="64"/>
  <c r="J27" i="64"/>
  <c r="J26" i="64"/>
  <c r="J25" i="64"/>
  <c r="J24" i="64"/>
  <c r="J23" i="64"/>
  <c r="J22" i="64"/>
  <c r="J21" i="64"/>
  <c r="J20" i="64"/>
  <c r="J19" i="64"/>
  <c r="J18" i="64"/>
  <c r="J17" i="64"/>
  <c r="J16" i="64"/>
  <c r="J15" i="64"/>
  <c r="J14" i="64"/>
  <c r="J13" i="64"/>
  <c r="J12" i="64"/>
  <c r="J11" i="64"/>
  <c r="J10" i="64"/>
  <c r="J9" i="64"/>
  <c r="J8" i="64"/>
  <c r="J7" i="64"/>
  <c r="J6" i="64"/>
  <c r="J5" i="64"/>
  <c r="J456" i="63"/>
  <c r="J455" i="63"/>
  <c r="J454" i="63"/>
  <c r="J453" i="63"/>
  <c r="J452" i="63"/>
  <c r="J451" i="63"/>
  <c r="J450" i="63"/>
  <c r="J449" i="63"/>
  <c r="J448" i="63"/>
  <c r="J447" i="63"/>
  <c r="J446" i="63"/>
  <c r="J445" i="63"/>
  <c r="J444" i="63"/>
  <c r="J443" i="63"/>
  <c r="J442" i="63"/>
  <c r="J441" i="63"/>
  <c r="J440" i="63"/>
  <c r="J439" i="63"/>
  <c r="J438" i="63"/>
  <c r="J437" i="63"/>
  <c r="J436" i="63"/>
  <c r="J435" i="63"/>
  <c r="J434" i="63"/>
  <c r="J433" i="63"/>
  <c r="J432" i="63"/>
  <c r="J431" i="63"/>
  <c r="J430" i="63"/>
  <c r="J429" i="63"/>
  <c r="J428" i="63"/>
  <c r="J427" i="63"/>
  <c r="J426" i="63"/>
  <c r="J425" i="63"/>
  <c r="J424" i="63"/>
  <c r="J423" i="63"/>
  <c r="J422" i="63"/>
  <c r="J421" i="63"/>
  <c r="J420" i="63"/>
  <c r="J419" i="63"/>
  <c r="J418" i="63"/>
  <c r="J417" i="63"/>
  <c r="J416" i="63"/>
  <c r="J415" i="63"/>
  <c r="J414" i="63"/>
  <c r="J413" i="63"/>
  <c r="J412" i="63"/>
  <c r="J411" i="63"/>
  <c r="J410" i="63"/>
  <c r="J409" i="63"/>
  <c r="J408" i="63"/>
  <c r="J407" i="63"/>
  <c r="J406" i="63"/>
  <c r="J405" i="63"/>
  <c r="J404" i="63"/>
  <c r="J403" i="63"/>
  <c r="J402" i="63"/>
  <c r="J401" i="63"/>
  <c r="J400" i="63"/>
  <c r="J399" i="63"/>
  <c r="J398" i="63"/>
  <c r="J397" i="63"/>
  <c r="J396" i="63"/>
  <c r="J395" i="63"/>
  <c r="J394" i="63"/>
  <c r="J393" i="63"/>
  <c r="J392" i="63"/>
  <c r="J391" i="63"/>
  <c r="J390" i="63"/>
  <c r="J389" i="63"/>
  <c r="J388" i="63"/>
  <c r="J387" i="63"/>
  <c r="J386" i="63"/>
  <c r="J385" i="63"/>
  <c r="J384" i="63"/>
  <c r="J383" i="63"/>
  <c r="J382" i="63"/>
  <c r="J381" i="63"/>
  <c r="J380" i="63"/>
  <c r="J379" i="63"/>
  <c r="J378" i="63"/>
  <c r="J377" i="63"/>
  <c r="J376" i="63"/>
  <c r="J375" i="63"/>
  <c r="J374" i="63"/>
  <c r="J373" i="63"/>
  <c r="J372" i="63"/>
  <c r="J371" i="63"/>
  <c r="J370" i="63"/>
  <c r="J369" i="63"/>
  <c r="J368" i="63"/>
  <c r="J367" i="63"/>
  <c r="J366" i="63"/>
  <c r="J365" i="63"/>
  <c r="J364" i="63"/>
  <c r="J363" i="63"/>
  <c r="J362" i="63"/>
  <c r="J361" i="63"/>
  <c r="J360" i="63"/>
  <c r="J359" i="63"/>
  <c r="J358" i="63"/>
  <c r="J357" i="63"/>
  <c r="J356" i="63"/>
  <c r="J355" i="63"/>
  <c r="J354" i="63"/>
  <c r="J353" i="63"/>
  <c r="J352" i="63"/>
  <c r="J351" i="63"/>
  <c r="J350" i="63"/>
  <c r="J349" i="63"/>
  <c r="J348" i="63"/>
  <c r="J347" i="63"/>
  <c r="J346" i="63"/>
  <c r="J345" i="63"/>
  <c r="J344" i="63"/>
  <c r="J343" i="63"/>
  <c r="J342" i="63"/>
  <c r="J341" i="63"/>
  <c r="J340" i="63"/>
  <c r="J339" i="63"/>
  <c r="J338" i="63"/>
  <c r="J337" i="63"/>
  <c r="J336" i="63"/>
  <c r="J335" i="63"/>
  <c r="J334" i="63"/>
  <c r="J333" i="63"/>
  <c r="J332" i="63"/>
  <c r="J331" i="63"/>
  <c r="J330" i="63"/>
  <c r="J329" i="63"/>
  <c r="J328" i="63"/>
  <c r="J327" i="63"/>
  <c r="J326" i="63"/>
  <c r="J325" i="63"/>
  <c r="J324" i="63"/>
  <c r="J323" i="63"/>
  <c r="J322" i="63"/>
  <c r="J321" i="63"/>
  <c r="J320" i="63"/>
  <c r="J319" i="63"/>
  <c r="J318" i="63"/>
  <c r="J317" i="63"/>
  <c r="J316" i="63"/>
  <c r="J315" i="63"/>
  <c r="J314" i="63"/>
  <c r="J313" i="63"/>
  <c r="J312" i="63"/>
  <c r="J311" i="63"/>
  <c r="J310" i="63"/>
  <c r="J309" i="63"/>
  <c r="J308" i="63"/>
  <c r="J307" i="63"/>
  <c r="J306" i="63"/>
  <c r="J305" i="63"/>
  <c r="J304" i="63"/>
  <c r="J303" i="63"/>
  <c r="J302" i="63"/>
  <c r="J301" i="63"/>
  <c r="J300" i="63"/>
  <c r="J299" i="63"/>
  <c r="J298" i="63"/>
  <c r="J297" i="63"/>
  <c r="J296" i="63"/>
  <c r="J295" i="63"/>
  <c r="J294" i="63"/>
  <c r="J293" i="63"/>
  <c r="J292" i="63"/>
  <c r="J291" i="63"/>
  <c r="J290" i="63"/>
  <c r="J289" i="63"/>
  <c r="J288" i="63"/>
  <c r="J287" i="63"/>
  <c r="J286" i="63"/>
  <c r="J285" i="63"/>
  <c r="J284" i="63"/>
  <c r="J283" i="63"/>
  <c r="J282" i="63"/>
  <c r="J281" i="63"/>
  <c r="J280" i="63"/>
  <c r="J279" i="63"/>
  <c r="J278" i="63"/>
  <c r="J277" i="63"/>
  <c r="J276" i="63"/>
  <c r="J275" i="63"/>
  <c r="J274" i="63"/>
  <c r="J273" i="63"/>
  <c r="J272" i="63"/>
  <c r="J271" i="63"/>
  <c r="J270" i="63"/>
  <c r="J269" i="63"/>
  <c r="J268" i="63"/>
  <c r="J267" i="63"/>
  <c r="J266" i="63"/>
  <c r="J265" i="63"/>
  <c r="J264" i="63"/>
  <c r="J263" i="63"/>
  <c r="J262" i="63"/>
  <c r="J261" i="63"/>
  <c r="J260" i="63"/>
  <c r="J259" i="63"/>
  <c r="J258" i="63"/>
  <c r="J257" i="63"/>
  <c r="J256" i="63"/>
  <c r="J255" i="63"/>
  <c r="J254" i="63"/>
  <c r="J253" i="63"/>
  <c r="J252" i="63"/>
  <c r="J251" i="63"/>
  <c r="J250" i="63"/>
  <c r="J249" i="63"/>
  <c r="J248" i="63"/>
  <c r="J247" i="63"/>
  <c r="J246" i="63"/>
  <c r="J245" i="63"/>
  <c r="J244" i="63"/>
  <c r="J243" i="63"/>
  <c r="J242" i="63"/>
  <c r="J241" i="63"/>
  <c r="J240" i="63"/>
  <c r="J239" i="63"/>
  <c r="J238" i="63"/>
  <c r="J237" i="63"/>
  <c r="J236" i="63"/>
  <c r="J235" i="63"/>
  <c r="J234" i="63"/>
  <c r="J233" i="63"/>
  <c r="J232" i="63"/>
  <c r="J231" i="63"/>
  <c r="J230" i="63"/>
  <c r="J229" i="63"/>
  <c r="J228" i="63"/>
  <c r="J227" i="63"/>
  <c r="J226" i="63"/>
  <c r="J225" i="63"/>
  <c r="J224" i="63"/>
  <c r="J223" i="63"/>
  <c r="J222" i="63"/>
  <c r="J221" i="63"/>
  <c r="J220" i="63"/>
  <c r="J219" i="63"/>
  <c r="J218" i="63"/>
  <c r="J217" i="63"/>
  <c r="J216" i="63"/>
  <c r="J215" i="63"/>
  <c r="J214" i="63"/>
  <c r="J213" i="63"/>
  <c r="J212" i="63"/>
  <c r="J211" i="63"/>
  <c r="J210" i="63"/>
  <c r="J209" i="63"/>
  <c r="J208" i="63"/>
  <c r="J207" i="63"/>
  <c r="J206" i="63"/>
  <c r="J205" i="63"/>
  <c r="J204" i="63"/>
  <c r="J203" i="63"/>
  <c r="J202" i="63"/>
  <c r="J201" i="63"/>
  <c r="J200" i="63"/>
  <c r="J199" i="63"/>
  <c r="J198" i="63"/>
  <c r="J197" i="63"/>
  <c r="J196" i="63"/>
  <c r="J195" i="63"/>
  <c r="J194" i="63"/>
  <c r="J193" i="63"/>
  <c r="J192" i="63"/>
  <c r="J191" i="63"/>
  <c r="J190" i="63"/>
  <c r="J189" i="63"/>
  <c r="J188" i="63"/>
  <c r="J187" i="63"/>
  <c r="J186" i="63"/>
  <c r="J185" i="63"/>
  <c r="J184" i="63"/>
  <c r="J183" i="63"/>
  <c r="J182" i="63"/>
  <c r="J181" i="63"/>
  <c r="J180" i="63"/>
  <c r="J179" i="63"/>
  <c r="J178" i="63"/>
  <c r="J177" i="63"/>
  <c r="J176" i="63"/>
  <c r="J175" i="63"/>
  <c r="J174" i="63"/>
  <c r="J173" i="63"/>
  <c r="J172" i="63"/>
  <c r="J171" i="63"/>
  <c r="J170" i="63"/>
  <c r="J169" i="63"/>
  <c r="J168" i="63"/>
  <c r="J167" i="63"/>
  <c r="J166" i="63"/>
  <c r="J165" i="63"/>
  <c r="J164" i="63"/>
  <c r="J163" i="63"/>
  <c r="J162" i="63"/>
  <c r="J161" i="63"/>
  <c r="J160" i="63"/>
  <c r="J159" i="63"/>
  <c r="J158" i="63"/>
  <c r="J157" i="63"/>
  <c r="J156" i="63"/>
  <c r="J155" i="63"/>
  <c r="J154" i="63"/>
  <c r="J153" i="63"/>
  <c r="J152" i="63"/>
  <c r="J151" i="63"/>
  <c r="J150" i="63"/>
  <c r="J149" i="63"/>
  <c r="J148" i="63"/>
  <c r="J147" i="63"/>
  <c r="J146" i="63"/>
  <c r="J145" i="63"/>
  <c r="J144" i="63"/>
  <c r="J143" i="63"/>
  <c r="J142" i="63"/>
  <c r="J141" i="63"/>
  <c r="J140" i="63"/>
  <c r="J139" i="63"/>
  <c r="J138" i="63"/>
  <c r="J137" i="63"/>
  <c r="J136" i="63"/>
  <c r="J135" i="63"/>
  <c r="J134" i="63"/>
  <c r="J133" i="63"/>
  <c r="J132" i="63"/>
  <c r="J131" i="63"/>
  <c r="J130" i="63"/>
  <c r="J129" i="63"/>
  <c r="J128" i="63"/>
  <c r="J127" i="63"/>
  <c r="J126" i="63"/>
  <c r="J125" i="63"/>
  <c r="J124" i="63"/>
  <c r="J123" i="63"/>
  <c r="J122" i="63"/>
  <c r="J121" i="63"/>
  <c r="J120" i="63"/>
  <c r="J119" i="63"/>
  <c r="J118" i="63"/>
  <c r="J117" i="63"/>
  <c r="J116" i="63"/>
  <c r="J115" i="63"/>
  <c r="J114" i="63"/>
  <c r="J113" i="63"/>
  <c r="J112" i="63"/>
  <c r="J111" i="63"/>
  <c r="J110" i="63"/>
  <c r="J109" i="63"/>
  <c r="J108" i="63"/>
  <c r="J107" i="63"/>
  <c r="J106" i="63"/>
  <c r="J105" i="63"/>
  <c r="J104" i="63"/>
  <c r="J103" i="63"/>
  <c r="J102" i="63"/>
  <c r="J101" i="63"/>
  <c r="J100" i="63"/>
  <c r="J99" i="63"/>
  <c r="J98" i="63"/>
  <c r="J97" i="63"/>
  <c r="J96" i="63"/>
  <c r="J95" i="63"/>
  <c r="J94" i="63"/>
  <c r="J93" i="63"/>
  <c r="J92" i="63"/>
  <c r="J91" i="63"/>
  <c r="J90" i="63"/>
  <c r="J89" i="63"/>
  <c r="J88" i="63"/>
  <c r="J87" i="63"/>
  <c r="J86" i="63"/>
  <c r="J85" i="63"/>
  <c r="J84" i="63"/>
  <c r="J83" i="63"/>
  <c r="J82" i="63"/>
  <c r="J81" i="63"/>
  <c r="J80" i="63"/>
  <c r="J79" i="63"/>
  <c r="J78" i="63"/>
  <c r="J77" i="63"/>
  <c r="J76" i="63"/>
  <c r="J75" i="63"/>
  <c r="J74" i="63"/>
  <c r="J73" i="63"/>
  <c r="J72" i="63"/>
  <c r="J71" i="63"/>
  <c r="J70" i="63"/>
  <c r="J69" i="63"/>
  <c r="J68" i="63"/>
  <c r="J67" i="63"/>
  <c r="J66" i="63"/>
  <c r="J65" i="63"/>
  <c r="J64" i="63"/>
  <c r="J63" i="63"/>
  <c r="J62" i="63"/>
  <c r="J61" i="63"/>
  <c r="J60" i="63"/>
  <c r="J59" i="63"/>
  <c r="J58" i="63"/>
  <c r="J57" i="63"/>
  <c r="J56" i="63"/>
  <c r="J55" i="63"/>
  <c r="J54" i="63"/>
  <c r="J53" i="63"/>
  <c r="J52" i="63"/>
  <c r="J51" i="63"/>
  <c r="J50" i="63"/>
  <c r="J49" i="63"/>
  <c r="J48" i="63"/>
  <c r="J47" i="63"/>
  <c r="J46" i="63"/>
  <c r="J45" i="63"/>
  <c r="J44" i="63"/>
  <c r="J43" i="63"/>
  <c r="J42" i="63"/>
  <c r="J41" i="63"/>
  <c r="J40" i="63"/>
  <c r="J39" i="63"/>
  <c r="J38" i="63"/>
  <c r="J37" i="63"/>
  <c r="J36" i="63"/>
  <c r="J35" i="63"/>
  <c r="J34" i="63"/>
  <c r="J33" i="63"/>
  <c r="J32" i="63"/>
  <c r="J31" i="63"/>
  <c r="J30" i="63"/>
  <c r="J29" i="63"/>
  <c r="J28" i="63"/>
  <c r="J27" i="63"/>
  <c r="J26" i="63"/>
  <c r="J25" i="63"/>
  <c r="J24" i="63"/>
  <c r="J23" i="63"/>
  <c r="J22" i="63"/>
  <c r="J21" i="63"/>
  <c r="J20" i="63"/>
  <c r="J19" i="63"/>
  <c r="J18" i="63"/>
  <c r="J17" i="63"/>
  <c r="J16" i="63"/>
  <c r="J15" i="63"/>
  <c r="J14" i="63"/>
  <c r="J13" i="63"/>
  <c r="J12" i="63"/>
  <c r="J11" i="63"/>
  <c r="J10" i="63"/>
  <c r="J9" i="63"/>
  <c r="J8" i="63"/>
  <c r="J7" i="63"/>
  <c r="J6" i="63"/>
  <c r="J5" i="63"/>
  <c r="J258" i="62"/>
  <c r="J257" i="62"/>
  <c r="J256" i="62"/>
  <c r="J255" i="62"/>
  <c r="J254" i="62"/>
  <c r="J253" i="62"/>
  <c r="J252" i="62"/>
  <c r="J251" i="62"/>
  <c r="J250" i="62"/>
  <c r="J249" i="62"/>
  <c r="J248" i="62"/>
  <c r="J247" i="62"/>
  <c r="J246" i="62"/>
  <c r="J245" i="62"/>
  <c r="J244" i="62"/>
  <c r="J243" i="62"/>
  <c r="J242" i="62"/>
  <c r="J241" i="62"/>
  <c r="J240" i="62"/>
  <c r="J239" i="62"/>
  <c r="J238" i="62"/>
  <c r="J237" i="62"/>
  <c r="J236" i="62"/>
  <c r="J235" i="62"/>
  <c r="J234" i="62"/>
  <c r="J233" i="62"/>
  <c r="J232" i="62"/>
  <c r="J231" i="62"/>
  <c r="J230" i="62"/>
  <c r="J229" i="62"/>
  <c r="J228" i="62"/>
  <c r="J227" i="62"/>
  <c r="J226" i="62"/>
  <c r="J225" i="62"/>
  <c r="J224" i="62"/>
  <c r="J223" i="62"/>
  <c r="J222" i="62"/>
  <c r="J221" i="62"/>
  <c r="J220" i="62"/>
  <c r="J219" i="62"/>
  <c r="J218" i="62"/>
  <c r="J217" i="62"/>
  <c r="J216" i="62"/>
  <c r="J215" i="62"/>
  <c r="J214" i="62"/>
  <c r="J213" i="62"/>
  <c r="J212" i="62"/>
  <c r="J211" i="62"/>
  <c r="J210" i="62"/>
  <c r="J209" i="62"/>
  <c r="J208" i="62"/>
  <c r="J207" i="62"/>
  <c r="J206" i="62"/>
  <c r="J205" i="62"/>
  <c r="J204" i="62"/>
  <c r="J203" i="62"/>
  <c r="J202" i="62"/>
  <c r="J201" i="62"/>
  <c r="J200" i="62"/>
  <c r="J199" i="62"/>
  <c r="J198" i="62"/>
  <c r="J197" i="62"/>
  <c r="J196" i="62"/>
  <c r="J195" i="62"/>
  <c r="J194" i="62"/>
  <c r="J193" i="62"/>
  <c r="J192" i="62"/>
  <c r="J191" i="62"/>
  <c r="J190" i="62"/>
  <c r="J189" i="62"/>
  <c r="J188" i="62"/>
  <c r="J187" i="62"/>
  <c r="J186" i="62"/>
  <c r="J185" i="62"/>
  <c r="J184" i="62"/>
  <c r="J183" i="62"/>
  <c r="J182" i="62"/>
  <c r="J181" i="62"/>
  <c r="J180" i="62"/>
  <c r="J179" i="62"/>
  <c r="J178" i="62"/>
  <c r="J177" i="62"/>
  <c r="J176" i="62"/>
  <c r="J175" i="62"/>
  <c r="J174" i="62"/>
  <c r="J173" i="62"/>
  <c r="J172" i="62"/>
  <c r="J171" i="62"/>
  <c r="J170" i="62"/>
  <c r="J169" i="62"/>
  <c r="J168" i="62"/>
  <c r="J167" i="62"/>
  <c r="J166" i="62"/>
  <c r="J165" i="62"/>
  <c r="J164" i="62"/>
  <c r="J163" i="62"/>
  <c r="J162" i="62"/>
  <c r="J161" i="62"/>
  <c r="J160" i="62"/>
  <c r="J159" i="62"/>
  <c r="J158" i="62"/>
  <c r="J157" i="62"/>
  <c r="J156" i="62"/>
  <c r="J155" i="62"/>
  <c r="J154" i="62"/>
  <c r="J153" i="62"/>
  <c r="J152" i="62"/>
  <c r="J151" i="62"/>
  <c r="J150" i="62"/>
  <c r="J149" i="62"/>
  <c r="J148" i="62"/>
  <c r="J147" i="62"/>
  <c r="J146" i="62"/>
  <c r="J145" i="62"/>
  <c r="J144" i="62"/>
  <c r="J143" i="62"/>
  <c r="J142" i="62"/>
  <c r="J141" i="62"/>
  <c r="J140" i="62"/>
  <c r="J139" i="62"/>
  <c r="J138" i="62"/>
  <c r="J137" i="62"/>
  <c r="J136" i="62"/>
  <c r="J135" i="62"/>
  <c r="J134" i="62"/>
  <c r="J133" i="62"/>
  <c r="J132" i="62"/>
  <c r="J131" i="62"/>
  <c r="J130" i="62"/>
  <c r="J129" i="62"/>
  <c r="J128" i="62"/>
  <c r="J127" i="62"/>
  <c r="J126" i="62"/>
  <c r="J125" i="62"/>
  <c r="J124" i="62"/>
  <c r="J123" i="62"/>
  <c r="J122" i="62"/>
  <c r="J121" i="62"/>
  <c r="J120" i="62"/>
  <c r="J119" i="62"/>
  <c r="J118" i="62"/>
  <c r="J117" i="62"/>
  <c r="J116" i="62"/>
  <c r="J115" i="62"/>
  <c r="J114" i="62"/>
  <c r="J113" i="62"/>
  <c r="J112" i="62"/>
  <c r="J111" i="62"/>
  <c r="J110" i="62"/>
  <c r="J109" i="62"/>
  <c r="J108" i="62"/>
  <c r="J107" i="62"/>
  <c r="J106" i="62"/>
  <c r="J105" i="62"/>
  <c r="J104" i="62"/>
  <c r="J103" i="62"/>
  <c r="J102" i="62"/>
  <c r="J101" i="62"/>
  <c r="J100" i="62"/>
  <c r="J99" i="62"/>
  <c r="J98" i="62"/>
  <c r="J97" i="62"/>
  <c r="J96" i="62"/>
  <c r="J95" i="62"/>
  <c r="J94" i="62"/>
  <c r="J93" i="62"/>
  <c r="J92" i="62"/>
  <c r="J91" i="62"/>
  <c r="J90" i="62"/>
  <c r="J89" i="62"/>
  <c r="J88" i="62"/>
  <c r="J87" i="62"/>
  <c r="J86" i="62"/>
  <c r="J85" i="62"/>
  <c r="J84" i="62"/>
  <c r="J83" i="62"/>
  <c r="J82" i="62"/>
  <c r="J81" i="62"/>
  <c r="J80" i="62"/>
  <c r="J79" i="62"/>
  <c r="J78" i="62"/>
  <c r="J77" i="62"/>
  <c r="J76" i="62"/>
  <c r="J75" i="62"/>
  <c r="J74" i="62"/>
  <c r="J73" i="62"/>
  <c r="J72" i="62"/>
  <c r="J71" i="62"/>
  <c r="J70" i="62"/>
  <c r="J69" i="62"/>
  <c r="J68" i="62"/>
  <c r="J67" i="62"/>
  <c r="J66" i="62"/>
  <c r="J65" i="62"/>
  <c r="J64" i="62"/>
  <c r="J63" i="62"/>
  <c r="J62" i="62"/>
  <c r="J61" i="62"/>
  <c r="J60" i="62"/>
  <c r="J59" i="62"/>
  <c r="J58" i="62"/>
  <c r="J57" i="62"/>
  <c r="J56" i="62"/>
  <c r="J55" i="62"/>
  <c r="J54" i="62"/>
  <c r="J53" i="62"/>
  <c r="J52" i="62"/>
  <c r="J51" i="62"/>
  <c r="J50" i="62"/>
  <c r="J49" i="62"/>
  <c r="J48" i="62"/>
  <c r="J47" i="62"/>
  <c r="J46" i="62"/>
  <c r="J45" i="62"/>
  <c r="J44" i="62"/>
  <c r="J43" i="62"/>
  <c r="J42" i="62"/>
  <c r="J41" i="62"/>
  <c r="J40" i="62"/>
  <c r="J39" i="62"/>
  <c r="J38" i="62"/>
  <c r="J37" i="62"/>
  <c r="J36" i="62"/>
  <c r="J35" i="62"/>
  <c r="J34" i="62"/>
  <c r="J33" i="62"/>
  <c r="J32" i="62"/>
  <c r="J31" i="62"/>
  <c r="J30" i="62"/>
  <c r="J29" i="62"/>
  <c r="J28" i="62"/>
  <c r="J27" i="62"/>
  <c r="J26" i="62"/>
  <c r="J25" i="62"/>
  <c r="J24" i="62"/>
  <c r="J23" i="62"/>
  <c r="J22" i="62"/>
  <c r="J21" i="62"/>
  <c r="J20" i="62"/>
  <c r="J19" i="62"/>
  <c r="J18" i="62"/>
  <c r="J17" i="62"/>
  <c r="J16" i="62"/>
  <c r="J15" i="62"/>
  <c r="J14" i="62"/>
  <c r="J13" i="62"/>
  <c r="J12" i="62"/>
  <c r="J11" i="62"/>
  <c r="J10" i="62"/>
  <c r="J9" i="62"/>
  <c r="J8" i="62"/>
  <c r="J7" i="62"/>
  <c r="J6" i="62"/>
  <c r="J5" i="62"/>
  <c r="J354" i="61"/>
  <c r="J353" i="61"/>
  <c r="J352" i="61"/>
  <c r="J351" i="61"/>
  <c r="J350" i="61"/>
  <c r="J349" i="61"/>
  <c r="J348" i="61"/>
  <c r="J347" i="61"/>
  <c r="J346" i="61"/>
  <c r="J345" i="61"/>
  <c r="J344" i="61"/>
  <c r="J343" i="61"/>
  <c r="J342" i="61"/>
  <c r="J341" i="61"/>
  <c r="J340" i="61"/>
  <c r="J339" i="61"/>
  <c r="J338" i="61"/>
  <c r="J337" i="61"/>
  <c r="J336" i="61"/>
  <c r="J335" i="61"/>
  <c r="J334" i="61"/>
  <c r="J333" i="61"/>
  <c r="J332" i="61"/>
  <c r="J331" i="61"/>
  <c r="J330" i="61"/>
  <c r="J329" i="61"/>
  <c r="J328" i="61"/>
  <c r="J327" i="61"/>
  <c r="J326" i="61"/>
  <c r="J325" i="61"/>
  <c r="J324" i="61"/>
  <c r="J323" i="61"/>
  <c r="J322" i="61"/>
  <c r="J321" i="61"/>
  <c r="J320" i="61"/>
  <c r="J319" i="61"/>
  <c r="J318" i="61"/>
  <c r="J317" i="61"/>
  <c r="J316" i="61"/>
  <c r="J315" i="61"/>
  <c r="J314" i="61"/>
  <c r="J313" i="61"/>
  <c r="J312" i="61"/>
  <c r="J311" i="61"/>
  <c r="J310" i="61"/>
  <c r="J309" i="61"/>
  <c r="J308" i="61"/>
  <c r="J307" i="61"/>
  <c r="J306" i="61"/>
  <c r="J305" i="61"/>
  <c r="J304" i="61"/>
  <c r="J303" i="61"/>
  <c r="J302" i="61"/>
  <c r="J301" i="61"/>
  <c r="J300" i="61"/>
  <c r="J299" i="61"/>
  <c r="J298" i="61"/>
  <c r="J297" i="61"/>
  <c r="J296" i="61"/>
  <c r="J295" i="61"/>
  <c r="J294" i="61"/>
  <c r="J293" i="61"/>
  <c r="J292" i="61"/>
  <c r="J291" i="61"/>
  <c r="J290" i="61"/>
  <c r="J289" i="61"/>
  <c r="J288" i="61"/>
  <c r="J287" i="61"/>
  <c r="J286" i="61"/>
  <c r="J285" i="61"/>
  <c r="J284" i="61"/>
  <c r="J283" i="61"/>
  <c r="J282" i="61"/>
  <c r="J281" i="61"/>
  <c r="J280" i="61"/>
  <c r="J279" i="61"/>
  <c r="J278" i="61"/>
  <c r="J277" i="61"/>
  <c r="J276" i="61"/>
  <c r="J275" i="61"/>
  <c r="J274" i="61"/>
  <c r="J273" i="61"/>
  <c r="J272" i="61"/>
  <c r="J271" i="61"/>
  <c r="J270" i="61"/>
  <c r="J269" i="61"/>
  <c r="J268" i="61"/>
  <c r="J267" i="61"/>
  <c r="J266" i="61"/>
  <c r="J265" i="61"/>
  <c r="J264" i="61"/>
  <c r="J263" i="61"/>
  <c r="J262" i="61"/>
  <c r="J261" i="61"/>
  <c r="J260" i="61"/>
  <c r="J259" i="61"/>
  <c r="J258" i="61"/>
  <c r="J257" i="61"/>
  <c r="J256" i="61"/>
  <c r="J255" i="61"/>
  <c r="J254" i="61"/>
  <c r="J253" i="61"/>
  <c r="J252" i="61"/>
  <c r="J251" i="61"/>
  <c r="J250" i="61"/>
  <c r="J249" i="61"/>
  <c r="J248" i="61"/>
  <c r="J247" i="61"/>
  <c r="J246" i="61"/>
  <c r="J245" i="61"/>
  <c r="J244" i="61"/>
  <c r="J243" i="61"/>
  <c r="J242" i="61"/>
  <c r="J241" i="61"/>
  <c r="J240" i="61"/>
  <c r="J239" i="61"/>
  <c r="J238" i="61"/>
  <c r="J237" i="61"/>
  <c r="J236" i="61"/>
  <c r="J235" i="61"/>
  <c r="J234" i="61"/>
  <c r="J233" i="61"/>
  <c r="J232" i="61"/>
  <c r="J231" i="61"/>
  <c r="J230" i="61"/>
  <c r="J229" i="61"/>
  <c r="J228" i="61"/>
  <c r="J227" i="61"/>
  <c r="J226" i="61"/>
  <c r="J225" i="61"/>
  <c r="J224" i="61"/>
  <c r="J223" i="61"/>
  <c r="J222" i="61"/>
  <c r="J221" i="61"/>
  <c r="J220" i="61"/>
  <c r="J219" i="61"/>
  <c r="J218" i="61"/>
  <c r="J217" i="61"/>
  <c r="J216" i="61"/>
  <c r="J215" i="61"/>
  <c r="J214" i="61"/>
  <c r="J213" i="61"/>
  <c r="J212" i="61"/>
  <c r="J211" i="61"/>
  <c r="J210" i="61"/>
  <c r="J209" i="61"/>
  <c r="J208" i="61"/>
  <c r="J207" i="61"/>
  <c r="J206" i="61"/>
  <c r="J205" i="61"/>
  <c r="J204" i="61"/>
  <c r="J203" i="61"/>
  <c r="J202" i="61"/>
  <c r="J201" i="61"/>
  <c r="J200" i="61"/>
  <c r="J199" i="61"/>
  <c r="J198" i="61"/>
  <c r="J197" i="61"/>
  <c r="J196" i="61"/>
  <c r="J195" i="61"/>
  <c r="J194" i="61"/>
  <c r="J193" i="61"/>
  <c r="J192" i="61"/>
  <c r="J191" i="61"/>
  <c r="J190" i="61"/>
  <c r="J189" i="61"/>
  <c r="J188" i="61"/>
  <c r="J187" i="61"/>
  <c r="J186" i="61"/>
  <c r="J185" i="61"/>
  <c r="J184" i="61"/>
  <c r="J183" i="61"/>
  <c r="J182" i="61"/>
  <c r="J181" i="61"/>
  <c r="J180" i="61"/>
  <c r="J179" i="61"/>
  <c r="J178" i="61"/>
  <c r="J177" i="61"/>
  <c r="J176" i="61"/>
  <c r="J175" i="61"/>
  <c r="J174" i="61"/>
  <c r="J173" i="61"/>
  <c r="J172" i="61"/>
  <c r="J171" i="61"/>
  <c r="J170" i="61"/>
  <c r="J169" i="61"/>
  <c r="J168" i="61"/>
  <c r="J167" i="61"/>
  <c r="J166" i="61"/>
  <c r="J165" i="61"/>
  <c r="J164" i="61"/>
  <c r="J163" i="61"/>
  <c r="J162" i="61"/>
  <c r="J161" i="61"/>
  <c r="J160" i="61"/>
  <c r="J159" i="61"/>
  <c r="J158" i="61"/>
  <c r="J157" i="61"/>
  <c r="J156" i="61"/>
  <c r="J155" i="61"/>
  <c r="J154" i="61"/>
  <c r="J153" i="61"/>
  <c r="J152" i="61"/>
  <c r="J151" i="61"/>
  <c r="J150" i="61"/>
  <c r="J149" i="61"/>
  <c r="J148" i="61"/>
  <c r="J147" i="61"/>
  <c r="J146" i="61"/>
  <c r="J145" i="61"/>
  <c r="J144" i="61"/>
  <c r="J143" i="61"/>
  <c r="J142" i="61"/>
  <c r="J141" i="61"/>
  <c r="J140" i="61"/>
  <c r="J139" i="61"/>
  <c r="J138" i="61"/>
  <c r="J137" i="61"/>
  <c r="J136" i="61"/>
  <c r="J135" i="61"/>
  <c r="J134" i="61"/>
  <c r="J133" i="61"/>
  <c r="J132" i="61"/>
  <c r="J131" i="61"/>
  <c r="J130" i="61"/>
  <c r="J129" i="61"/>
  <c r="J128" i="61"/>
  <c r="J127" i="61"/>
  <c r="J126" i="61"/>
  <c r="J125" i="61"/>
  <c r="J124" i="61"/>
  <c r="J123" i="61"/>
  <c r="J122" i="61"/>
  <c r="J121" i="61"/>
  <c r="J120" i="61"/>
  <c r="J119" i="61"/>
  <c r="J118" i="61"/>
  <c r="J117" i="61"/>
  <c r="J116" i="61"/>
  <c r="J115" i="61"/>
  <c r="J114" i="61"/>
  <c r="J113" i="61"/>
  <c r="J112" i="61"/>
  <c r="J111" i="61"/>
  <c r="J110" i="61"/>
  <c r="J109" i="61"/>
  <c r="J108" i="61"/>
  <c r="J107" i="61"/>
  <c r="J106" i="61"/>
  <c r="J105" i="61"/>
  <c r="J104" i="61"/>
  <c r="J103" i="61"/>
  <c r="J102" i="61"/>
  <c r="J101" i="61"/>
  <c r="J100" i="61"/>
  <c r="J99" i="61"/>
  <c r="J98" i="61"/>
  <c r="J97" i="61"/>
  <c r="J96" i="61"/>
  <c r="J95" i="61"/>
  <c r="J94" i="61"/>
  <c r="J93" i="61"/>
  <c r="J92" i="61"/>
  <c r="J91" i="61"/>
  <c r="J90" i="61"/>
  <c r="J89" i="61"/>
  <c r="J88" i="61"/>
  <c r="J87" i="61"/>
  <c r="J86" i="61"/>
  <c r="J85" i="61"/>
  <c r="J84" i="61"/>
  <c r="J83" i="61"/>
  <c r="J82" i="61"/>
  <c r="J81" i="61"/>
  <c r="J80" i="61"/>
  <c r="J79" i="61"/>
  <c r="J78" i="61"/>
  <c r="J77" i="61"/>
  <c r="J76" i="61"/>
  <c r="J75" i="61"/>
  <c r="J74" i="61"/>
  <c r="J73" i="61"/>
  <c r="J72" i="61"/>
  <c r="J71" i="61"/>
  <c r="J70" i="61"/>
  <c r="J69" i="61"/>
  <c r="J68" i="61"/>
  <c r="J67" i="61"/>
  <c r="J66" i="61"/>
  <c r="J65" i="61"/>
  <c r="J64" i="61"/>
  <c r="J63" i="61"/>
  <c r="J62" i="61"/>
  <c r="J61" i="61"/>
  <c r="J60" i="61"/>
  <c r="J59" i="61"/>
  <c r="J58" i="61"/>
  <c r="J57" i="61"/>
  <c r="J56" i="61"/>
  <c r="J55" i="61"/>
  <c r="J54" i="61"/>
  <c r="J53" i="61"/>
  <c r="J52" i="61"/>
  <c r="J51" i="61"/>
  <c r="J50" i="61"/>
  <c r="J49" i="61"/>
  <c r="J48" i="61"/>
  <c r="J47" i="61"/>
  <c r="J46" i="61"/>
  <c r="J45" i="61"/>
  <c r="J44" i="61"/>
  <c r="J43" i="61"/>
  <c r="J42" i="61"/>
  <c r="J41" i="61"/>
  <c r="J40" i="61"/>
  <c r="J39" i="61"/>
  <c r="J38" i="61"/>
  <c r="J37" i="61"/>
  <c r="J36" i="61"/>
  <c r="J35" i="61"/>
  <c r="J34" i="61"/>
  <c r="J33" i="61"/>
  <c r="J32" i="61"/>
  <c r="J31" i="61"/>
  <c r="J30" i="61"/>
  <c r="J29" i="61"/>
  <c r="J28" i="61"/>
  <c r="J27" i="61"/>
  <c r="J26" i="61"/>
  <c r="J25" i="61"/>
  <c r="J24" i="61"/>
  <c r="J23" i="61"/>
  <c r="J22" i="61"/>
  <c r="J21" i="61"/>
  <c r="J20" i="61"/>
  <c r="J19" i="61"/>
  <c r="J18" i="61"/>
  <c r="J17" i="61"/>
  <c r="J16" i="61"/>
  <c r="J15" i="61"/>
  <c r="J14" i="61"/>
  <c r="J13" i="61"/>
  <c r="J12" i="61"/>
  <c r="J11" i="61"/>
  <c r="J10" i="61"/>
  <c r="J9" i="61"/>
  <c r="J8" i="61"/>
  <c r="J7" i="61"/>
  <c r="J6" i="61"/>
  <c r="J5" i="61"/>
  <c r="J487" i="60"/>
  <c r="J486" i="60"/>
  <c r="J485" i="60"/>
  <c r="J484" i="60"/>
  <c r="J483" i="60"/>
  <c r="J482" i="60"/>
  <c r="J481" i="60"/>
  <c r="J480" i="60"/>
  <c r="J479" i="60"/>
  <c r="J478" i="60"/>
  <c r="J477" i="60"/>
  <c r="J476" i="60"/>
  <c r="J475" i="60"/>
  <c r="J474" i="60"/>
  <c r="J473" i="60"/>
  <c r="J472" i="60"/>
  <c r="J471" i="60"/>
  <c r="J470" i="60"/>
  <c r="J469" i="60"/>
  <c r="J468" i="60"/>
  <c r="J467" i="60"/>
  <c r="J466" i="60"/>
  <c r="J465" i="60"/>
  <c r="J464" i="60"/>
  <c r="J463" i="60"/>
  <c r="J462" i="60"/>
  <c r="J461" i="60"/>
  <c r="J460" i="60"/>
  <c r="J459" i="60"/>
  <c r="J458" i="60"/>
  <c r="J457" i="60"/>
  <c r="J456" i="60"/>
  <c r="J455" i="60"/>
  <c r="J454" i="60"/>
  <c r="J453" i="60"/>
  <c r="J452" i="60"/>
  <c r="J451" i="60"/>
  <c r="J450" i="60"/>
  <c r="J449" i="60"/>
  <c r="J448" i="60"/>
  <c r="J447" i="60"/>
  <c r="J446" i="60"/>
  <c r="J445" i="60"/>
  <c r="J444" i="60"/>
  <c r="J443" i="60"/>
  <c r="J442" i="60"/>
  <c r="J441" i="60"/>
  <c r="J440" i="60"/>
  <c r="J439" i="60"/>
  <c r="J438" i="60"/>
  <c r="J437" i="60"/>
  <c r="J436" i="60"/>
  <c r="J435" i="60"/>
  <c r="J434" i="60"/>
  <c r="J433" i="60"/>
  <c r="J432" i="60"/>
  <c r="J431" i="60"/>
  <c r="J430" i="60"/>
  <c r="J429" i="60"/>
  <c r="J428" i="60"/>
  <c r="J427" i="60"/>
  <c r="J426" i="60"/>
  <c r="J425" i="60"/>
  <c r="J424" i="60"/>
  <c r="J423" i="60"/>
  <c r="J422" i="60"/>
  <c r="J421" i="60"/>
  <c r="J420" i="60"/>
  <c r="J419" i="60"/>
  <c r="J418" i="60"/>
  <c r="J417" i="60"/>
  <c r="J416" i="60"/>
  <c r="J415" i="60"/>
  <c r="J414" i="60"/>
  <c r="J413" i="60"/>
  <c r="J412" i="60"/>
  <c r="J411" i="60"/>
  <c r="J410" i="60"/>
  <c r="J409" i="60"/>
  <c r="J408" i="60"/>
  <c r="J407" i="60"/>
  <c r="J406" i="60"/>
  <c r="J405" i="60"/>
  <c r="J404" i="60"/>
  <c r="J403" i="60"/>
  <c r="J402" i="60"/>
  <c r="J401" i="60"/>
  <c r="J400" i="60"/>
  <c r="J399" i="60"/>
  <c r="J398" i="60"/>
  <c r="J397" i="60"/>
  <c r="J396" i="60"/>
  <c r="J395" i="60"/>
  <c r="J394" i="60"/>
  <c r="J393" i="60"/>
  <c r="J392" i="60"/>
  <c r="J391" i="60"/>
  <c r="J390" i="60"/>
  <c r="J389" i="60"/>
  <c r="J388" i="60"/>
  <c r="J387" i="60"/>
  <c r="J386" i="60"/>
  <c r="J385" i="60"/>
  <c r="J384" i="60"/>
  <c r="J383" i="60"/>
  <c r="J382" i="60"/>
  <c r="J381" i="60"/>
  <c r="J380" i="60"/>
  <c r="J379" i="60"/>
  <c r="J378" i="60"/>
  <c r="J377" i="60"/>
  <c r="J376" i="60"/>
  <c r="J375" i="60"/>
  <c r="J374" i="60"/>
  <c r="J373" i="60"/>
  <c r="J372" i="60"/>
  <c r="J371" i="60"/>
  <c r="J370" i="60"/>
  <c r="J369" i="60"/>
  <c r="J368" i="60"/>
  <c r="J367" i="60"/>
  <c r="J366" i="60"/>
  <c r="J365" i="60"/>
  <c r="J364" i="60"/>
  <c r="J363" i="60"/>
  <c r="J362" i="60"/>
  <c r="J361" i="60"/>
  <c r="J360" i="60"/>
  <c r="J359" i="60"/>
  <c r="J358" i="60"/>
  <c r="J357" i="60"/>
  <c r="J356" i="60"/>
  <c r="J355" i="60"/>
  <c r="J354" i="60"/>
  <c r="J353" i="60"/>
  <c r="J352" i="60"/>
  <c r="J351" i="60"/>
  <c r="J350" i="60"/>
  <c r="J349" i="60"/>
  <c r="J348" i="60"/>
  <c r="J347" i="60"/>
  <c r="J346" i="60"/>
  <c r="J345" i="60"/>
  <c r="J344" i="60"/>
  <c r="J343" i="60"/>
  <c r="J342" i="60"/>
  <c r="J341" i="60"/>
  <c r="J340" i="60"/>
  <c r="J339" i="60"/>
  <c r="J338" i="60"/>
  <c r="J337" i="60"/>
  <c r="J336" i="60"/>
  <c r="J335" i="60"/>
  <c r="J334" i="60"/>
  <c r="J333" i="60"/>
  <c r="J332" i="60"/>
  <c r="J331" i="60"/>
  <c r="J330" i="60"/>
  <c r="J329" i="60"/>
  <c r="J328" i="60"/>
  <c r="J327" i="60"/>
  <c r="J326" i="60"/>
  <c r="J325" i="60"/>
  <c r="J324" i="60"/>
  <c r="J323" i="60"/>
  <c r="J322" i="60"/>
  <c r="J321" i="60"/>
  <c r="J320" i="60"/>
  <c r="J319" i="60"/>
  <c r="J318" i="60"/>
  <c r="J317" i="60"/>
  <c r="J316" i="60"/>
  <c r="J315" i="60"/>
  <c r="J314" i="60"/>
  <c r="J313" i="60"/>
  <c r="J312" i="60"/>
  <c r="J311" i="60"/>
  <c r="J310" i="60"/>
  <c r="J309" i="60"/>
  <c r="J308" i="60"/>
  <c r="J307" i="60"/>
  <c r="J306" i="60"/>
  <c r="J305" i="60"/>
  <c r="J304" i="60"/>
  <c r="J303" i="60"/>
  <c r="J302" i="60"/>
  <c r="J301" i="60"/>
  <c r="J300" i="60"/>
  <c r="J299" i="60"/>
  <c r="J298" i="60"/>
  <c r="J297" i="60"/>
  <c r="J296" i="60"/>
  <c r="J295" i="60"/>
  <c r="J294" i="60"/>
  <c r="J293" i="60"/>
  <c r="J292" i="60"/>
  <c r="J291" i="60"/>
  <c r="J290" i="60"/>
  <c r="J289" i="60"/>
  <c r="J288" i="60"/>
  <c r="J287" i="60"/>
  <c r="J286" i="60"/>
  <c r="J285" i="60"/>
  <c r="J284" i="60"/>
  <c r="J283" i="60"/>
  <c r="J282" i="60"/>
  <c r="J281" i="60"/>
  <c r="J280" i="60"/>
  <c r="J279" i="60"/>
  <c r="J278" i="60"/>
  <c r="J277" i="60"/>
  <c r="J276" i="60"/>
  <c r="J275" i="60"/>
  <c r="J274" i="60"/>
  <c r="J273" i="60"/>
  <c r="J272" i="60"/>
  <c r="J271" i="60"/>
  <c r="J270" i="60"/>
  <c r="J269" i="60"/>
  <c r="J268" i="60"/>
  <c r="J267" i="60"/>
  <c r="J266" i="60"/>
  <c r="J265" i="60"/>
  <c r="J264" i="60"/>
  <c r="J263" i="60"/>
  <c r="J262" i="60"/>
  <c r="J261" i="60"/>
  <c r="J260" i="60"/>
  <c r="J259" i="60"/>
  <c r="J258" i="60"/>
  <c r="J257" i="60"/>
  <c r="J256" i="60"/>
  <c r="J255" i="60"/>
  <c r="J254" i="60"/>
  <c r="J253" i="60"/>
  <c r="J252" i="60"/>
  <c r="J251" i="60"/>
  <c r="J250" i="60"/>
  <c r="J249" i="60"/>
  <c r="J248" i="60"/>
  <c r="J247" i="60"/>
  <c r="J246" i="60"/>
  <c r="J245" i="60"/>
  <c r="J244" i="60"/>
  <c r="J243" i="60"/>
  <c r="J242" i="60"/>
  <c r="J241" i="60"/>
  <c r="J240" i="60"/>
  <c r="J239" i="60"/>
  <c r="J238" i="60"/>
  <c r="J237" i="60"/>
  <c r="J236" i="60"/>
  <c r="J235" i="60"/>
  <c r="J234" i="60"/>
  <c r="J233" i="60"/>
  <c r="J232" i="60"/>
  <c r="J231" i="60"/>
  <c r="J230" i="60"/>
  <c r="J229" i="60"/>
  <c r="J228" i="60"/>
  <c r="J227" i="60"/>
  <c r="J226" i="60"/>
  <c r="J225" i="60"/>
  <c r="J224" i="60"/>
  <c r="J223" i="60"/>
  <c r="J222" i="60"/>
  <c r="J221" i="60"/>
  <c r="J220" i="60"/>
  <c r="J219" i="60"/>
  <c r="J218" i="60"/>
  <c r="J217" i="60"/>
  <c r="J216" i="60"/>
  <c r="J215" i="60"/>
  <c r="J214" i="60"/>
  <c r="J213" i="60"/>
  <c r="J212" i="60"/>
  <c r="J211" i="60"/>
  <c r="J210" i="60"/>
  <c r="J209" i="60"/>
  <c r="J208" i="60"/>
  <c r="J207" i="60"/>
  <c r="J206" i="60"/>
  <c r="J205" i="60"/>
  <c r="J204" i="60"/>
  <c r="J203" i="60"/>
  <c r="J202" i="60"/>
  <c r="J201" i="60"/>
  <c r="J200" i="60"/>
  <c r="J199" i="60"/>
  <c r="J198" i="60"/>
  <c r="J197" i="60"/>
  <c r="J196" i="60"/>
  <c r="J195" i="60"/>
  <c r="J194" i="60"/>
  <c r="J193" i="60"/>
  <c r="J192" i="60"/>
  <c r="J191" i="60"/>
  <c r="J190" i="60"/>
  <c r="J189" i="60"/>
  <c r="J188" i="60"/>
  <c r="J187" i="60"/>
  <c r="J186" i="60"/>
  <c r="J185" i="60"/>
  <c r="J184" i="60"/>
  <c r="J183" i="60"/>
  <c r="J182" i="60"/>
  <c r="J181" i="60"/>
  <c r="J180" i="60"/>
  <c r="J179" i="60"/>
  <c r="J178" i="60"/>
  <c r="J177" i="60"/>
  <c r="J176" i="60"/>
  <c r="J175" i="60"/>
  <c r="J174" i="60"/>
  <c r="J173" i="60"/>
  <c r="J172" i="60"/>
  <c r="J171" i="60"/>
  <c r="J170" i="60"/>
  <c r="J169" i="60"/>
  <c r="J168" i="60"/>
  <c r="J167" i="60"/>
  <c r="J166" i="60"/>
  <c r="J165" i="60"/>
  <c r="J164" i="60"/>
  <c r="J163" i="60"/>
  <c r="J162" i="60"/>
  <c r="J161" i="60"/>
  <c r="J160" i="60"/>
  <c r="J159" i="60"/>
  <c r="J158" i="60"/>
  <c r="J157" i="60"/>
  <c r="J156" i="60"/>
  <c r="J155" i="60"/>
  <c r="J154" i="60"/>
  <c r="J153" i="60"/>
  <c r="J152" i="60"/>
  <c r="J151" i="60"/>
  <c r="J150" i="60"/>
  <c r="J149" i="60"/>
  <c r="J148" i="60"/>
  <c r="J147" i="60"/>
  <c r="J146" i="60"/>
  <c r="J145" i="60"/>
  <c r="J144" i="60"/>
  <c r="J143" i="60"/>
  <c r="J142" i="60"/>
  <c r="J141" i="60"/>
  <c r="J140" i="60"/>
  <c r="J139" i="60"/>
  <c r="J138" i="60"/>
  <c r="J137" i="60"/>
  <c r="J136" i="60"/>
  <c r="J135" i="60"/>
  <c r="J134" i="60"/>
  <c r="J133" i="60"/>
  <c r="J132" i="60"/>
  <c r="J131" i="60"/>
  <c r="J130" i="60"/>
  <c r="J129" i="60"/>
  <c r="J128" i="60"/>
  <c r="J127" i="60"/>
  <c r="J126" i="60"/>
  <c r="J125" i="60"/>
  <c r="J124" i="60"/>
  <c r="J123" i="60"/>
  <c r="J122" i="60"/>
  <c r="J121" i="60"/>
  <c r="J120" i="60"/>
  <c r="J119" i="60"/>
  <c r="J118" i="60"/>
  <c r="J117" i="60"/>
  <c r="J116" i="60"/>
  <c r="J115" i="60"/>
  <c r="J114" i="60"/>
  <c r="J113" i="60"/>
  <c r="J112" i="60"/>
  <c r="J111" i="60"/>
  <c r="J110" i="60"/>
  <c r="J109" i="60"/>
  <c r="J108" i="60"/>
  <c r="J107" i="60"/>
  <c r="J106" i="60"/>
  <c r="J105" i="60"/>
  <c r="J104" i="60"/>
  <c r="J103" i="60"/>
  <c r="J102" i="60"/>
  <c r="J101" i="60"/>
  <c r="J100" i="60"/>
  <c r="J99" i="60"/>
  <c r="J98" i="60"/>
  <c r="J97" i="60"/>
  <c r="J96" i="60"/>
  <c r="J95" i="60"/>
  <c r="J94" i="60"/>
  <c r="J93" i="60"/>
  <c r="J92" i="60"/>
  <c r="J91" i="60"/>
  <c r="J90" i="60"/>
  <c r="J89" i="60"/>
  <c r="J88" i="60"/>
  <c r="J87" i="60"/>
  <c r="J86" i="60"/>
  <c r="J85" i="60"/>
  <c r="J84" i="60"/>
  <c r="J83" i="60"/>
  <c r="J82" i="60"/>
  <c r="J81" i="60"/>
  <c r="J80" i="60"/>
  <c r="J79" i="60"/>
  <c r="J78" i="60"/>
  <c r="J77" i="60"/>
  <c r="J76" i="60"/>
  <c r="J75" i="60"/>
  <c r="J74" i="60"/>
  <c r="J73" i="60"/>
  <c r="J72" i="60"/>
  <c r="J71" i="60"/>
  <c r="J70" i="60"/>
  <c r="J69" i="60"/>
  <c r="J68" i="60"/>
  <c r="J67" i="60"/>
  <c r="J66" i="60"/>
  <c r="J65" i="60"/>
  <c r="J64" i="60"/>
  <c r="J63" i="60"/>
  <c r="J62" i="60"/>
  <c r="J61" i="60"/>
  <c r="J60" i="60"/>
  <c r="J59" i="60"/>
  <c r="J58" i="60"/>
  <c r="J57" i="60"/>
  <c r="J56" i="60"/>
  <c r="J55" i="60"/>
  <c r="J54" i="60"/>
  <c r="J53" i="60"/>
  <c r="J52" i="60"/>
  <c r="J51" i="60"/>
  <c r="J50" i="60"/>
  <c r="J49" i="60"/>
  <c r="J48" i="60"/>
  <c r="J47" i="60"/>
  <c r="J46" i="60"/>
  <c r="J45" i="60"/>
  <c r="J44" i="60"/>
  <c r="J43" i="60"/>
  <c r="J42" i="60"/>
  <c r="J41" i="60"/>
  <c r="J40" i="60"/>
  <c r="J39" i="60"/>
  <c r="J38" i="60"/>
  <c r="J37" i="60"/>
  <c r="J36" i="60"/>
  <c r="J35" i="60"/>
  <c r="J34" i="60"/>
  <c r="J33" i="60"/>
  <c r="J32" i="60"/>
  <c r="J31" i="60"/>
  <c r="J30" i="60"/>
  <c r="J29" i="60"/>
  <c r="J28" i="60"/>
  <c r="J27" i="60"/>
  <c r="J26" i="60"/>
  <c r="J25" i="60"/>
  <c r="J24" i="60"/>
  <c r="J23" i="60"/>
  <c r="J22" i="60"/>
  <c r="J21" i="60"/>
  <c r="J20" i="60"/>
  <c r="J19" i="60"/>
  <c r="J18" i="60"/>
  <c r="J17" i="60"/>
  <c r="J16" i="60"/>
  <c r="J15" i="60"/>
  <c r="J14" i="60"/>
  <c r="J13" i="60"/>
  <c r="J12" i="60"/>
  <c r="J11" i="60"/>
  <c r="J10" i="60"/>
  <c r="J9" i="60"/>
  <c r="J8" i="60"/>
  <c r="J7" i="60"/>
  <c r="J6" i="60"/>
  <c r="J5" i="60"/>
  <c r="D811" i="25" l="1"/>
  <c r="D810" i="25"/>
  <c r="D809" i="25"/>
  <c r="D808" i="25"/>
  <c r="D807" i="25"/>
  <c r="D806" i="25"/>
  <c r="D805" i="25"/>
  <c r="D804" i="25"/>
  <c r="D803" i="25"/>
  <c r="D802" i="25"/>
  <c r="D801" i="25"/>
  <c r="D800" i="25"/>
  <c r="D799" i="25"/>
  <c r="D798" i="25"/>
  <c r="D797" i="25"/>
  <c r="D796" i="25"/>
  <c r="D795" i="25"/>
  <c r="D794" i="25"/>
  <c r="D793" i="25"/>
  <c r="D792" i="25"/>
  <c r="D791" i="25"/>
  <c r="D790" i="25"/>
  <c r="D789" i="25"/>
  <c r="D788" i="25"/>
  <c r="D787" i="25"/>
  <c r="D786" i="25"/>
  <c r="D785" i="25"/>
  <c r="D784" i="25"/>
  <c r="D758" i="25"/>
  <c r="D757" i="25"/>
  <c r="D756" i="25"/>
  <c r="D755" i="25"/>
  <c r="D754" i="25"/>
  <c r="D753" i="25"/>
  <c r="D752" i="25"/>
  <c r="D751" i="25"/>
  <c r="D750" i="25"/>
  <c r="D749" i="25"/>
  <c r="D748" i="25"/>
  <c r="D747" i="25"/>
  <c r="D746" i="25"/>
  <c r="D745" i="25"/>
  <c r="D744" i="25"/>
  <c r="D743" i="25"/>
  <c r="D742" i="25"/>
  <c r="D741" i="25"/>
  <c r="D740" i="25"/>
  <c r="D739" i="25"/>
  <c r="D738" i="25"/>
  <c r="D737" i="25"/>
  <c r="D736" i="25"/>
  <c r="D735" i="25"/>
  <c r="D734" i="25"/>
  <c r="D733" i="25"/>
  <c r="D732" i="25"/>
  <c r="D731" i="25"/>
  <c r="D730" i="25"/>
  <c r="D729" i="25"/>
  <c r="D728" i="25"/>
  <c r="D727" i="25"/>
  <c r="D726" i="25"/>
  <c r="D725" i="25"/>
  <c r="D724" i="25"/>
  <c r="D723" i="25"/>
  <c r="D722" i="25"/>
  <c r="D721" i="25"/>
  <c r="D720" i="25"/>
  <c r="D719" i="25"/>
  <c r="D718" i="25"/>
  <c r="D717" i="25"/>
  <c r="D716" i="25"/>
  <c r="D715" i="25"/>
  <c r="D714" i="25"/>
  <c r="D713" i="25"/>
  <c r="D712" i="25"/>
  <c r="D711" i="25"/>
  <c r="D710" i="25"/>
  <c r="D709" i="25"/>
  <c r="D708" i="25"/>
  <c r="D707" i="25"/>
  <c r="D706" i="25"/>
  <c r="D705" i="25"/>
  <c r="D704" i="25"/>
  <c r="D703" i="25"/>
  <c r="D702" i="25"/>
  <c r="D701" i="25"/>
  <c r="D700" i="25"/>
  <c r="D699" i="25"/>
  <c r="D698" i="25"/>
  <c r="D697" i="25"/>
  <c r="D696" i="25"/>
  <c r="D695" i="25"/>
  <c r="D694" i="25"/>
  <c r="D693" i="25"/>
  <c r="D692" i="25"/>
  <c r="D691" i="25"/>
  <c r="D690" i="25"/>
  <c r="D689" i="25"/>
  <c r="D688" i="25"/>
  <c r="D687" i="25"/>
  <c r="D686" i="25"/>
  <c r="D685" i="25"/>
  <c r="D684" i="25"/>
  <c r="D683" i="25"/>
  <c r="D682" i="25"/>
  <c r="D681" i="25"/>
  <c r="D680" i="25"/>
  <c r="D679" i="25"/>
  <c r="D678" i="25"/>
  <c r="D677" i="25"/>
  <c r="D676" i="25"/>
  <c r="D675" i="25"/>
  <c r="D674" i="25"/>
  <c r="D673" i="25"/>
  <c r="D672" i="25"/>
  <c r="D671" i="25"/>
  <c r="D670" i="25"/>
  <c r="D669" i="25"/>
  <c r="D668" i="25"/>
  <c r="D667" i="25"/>
  <c r="D666" i="25"/>
  <c r="D665" i="25"/>
  <c r="D664" i="25"/>
  <c r="D663" i="25"/>
  <c r="D662" i="25"/>
  <c r="D661" i="25"/>
  <c r="D660" i="25"/>
  <c r="D659" i="25"/>
  <c r="D658" i="25"/>
  <c r="D657" i="25"/>
  <c r="D656" i="25"/>
  <c r="D655" i="25"/>
  <c r="D654" i="25"/>
  <c r="D653" i="25"/>
  <c r="D652" i="25"/>
  <c r="D651" i="25"/>
  <c r="J811" i="25" l="1"/>
  <c r="J810" i="25"/>
  <c r="J809" i="25"/>
  <c r="J808" i="25"/>
  <c r="J807" i="25"/>
  <c r="J806" i="25"/>
  <c r="J805" i="25"/>
  <c r="J804" i="25"/>
  <c r="J803" i="25"/>
  <c r="J802" i="25"/>
  <c r="J801" i="25"/>
  <c r="J800" i="25"/>
  <c r="J799" i="25"/>
  <c r="J798" i="25"/>
  <c r="J797" i="25"/>
  <c r="J796" i="25"/>
  <c r="J795" i="25"/>
  <c r="J794" i="25"/>
  <c r="J793" i="25"/>
  <c r="J792" i="25"/>
  <c r="J791" i="25"/>
  <c r="J790" i="25"/>
  <c r="J789" i="25"/>
  <c r="J788" i="25"/>
  <c r="J787" i="25"/>
  <c r="J786" i="25"/>
  <c r="J785" i="25"/>
  <c r="J784" i="25"/>
  <c r="J783" i="25"/>
  <c r="J782" i="25"/>
  <c r="J781" i="25"/>
  <c r="J780" i="25"/>
  <c r="J779" i="25"/>
  <c r="J778" i="25"/>
  <c r="J777" i="25"/>
  <c r="J776" i="25"/>
  <c r="J775" i="25"/>
  <c r="J774" i="25"/>
  <c r="J773" i="25"/>
  <c r="J772" i="25"/>
  <c r="J771" i="25"/>
  <c r="J770" i="25"/>
  <c r="J769" i="25"/>
  <c r="J768" i="25"/>
  <c r="J767" i="25"/>
  <c r="J766" i="25"/>
  <c r="J765" i="25"/>
  <c r="J764" i="25"/>
  <c r="J763" i="25"/>
  <c r="J762" i="25"/>
  <c r="J761" i="25"/>
  <c r="J760" i="25"/>
  <c r="J759" i="25"/>
  <c r="J758" i="25"/>
  <c r="J757" i="25"/>
  <c r="J756" i="25"/>
  <c r="J755" i="25"/>
  <c r="J754" i="25"/>
  <c r="J753" i="25"/>
  <c r="J752" i="25"/>
  <c r="J751" i="25"/>
  <c r="J750" i="25"/>
  <c r="J749" i="25"/>
  <c r="J748" i="25"/>
  <c r="J747" i="25"/>
  <c r="J746" i="25"/>
  <c r="J745" i="25"/>
  <c r="J744" i="25"/>
  <c r="J743" i="25"/>
  <c r="J742" i="25"/>
  <c r="J741" i="25"/>
  <c r="J740" i="25"/>
  <c r="J739" i="25"/>
  <c r="J738" i="25"/>
  <c r="J737" i="25"/>
  <c r="J736" i="25"/>
  <c r="J735" i="25"/>
  <c r="J734" i="25"/>
  <c r="J733" i="25"/>
  <c r="J732" i="25"/>
  <c r="J731" i="25"/>
  <c r="J730" i="25"/>
  <c r="J729" i="25"/>
  <c r="J728" i="25"/>
  <c r="J727" i="25"/>
  <c r="J726" i="25"/>
  <c r="J725" i="25"/>
  <c r="J724" i="25"/>
  <c r="J723" i="25"/>
  <c r="J722" i="25"/>
  <c r="J721" i="25"/>
  <c r="J720" i="25"/>
  <c r="J719" i="25"/>
  <c r="J718" i="25"/>
  <c r="J717" i="25"/>
  <c r="J716" i="25"/>
  <c r="J715" i="25"/>
  <c r="J714" i="25"/>
  <c r="J713" i="25"/>
  <c r="J712" i="25"/>
  <c r="J711" i="25"/>
  <c r="J710" i="25"/>
  <c r="J709" i="25"/>
  <c r="J708" i="25"/>
  <c r="J707" i="25"/>
  <c r="J706" i="25"/>
  <c r="J705" i="25"/>
  <c r="J704" i="25"/>
  <c r="J703" i="25"/>
  <c r="J702" i="25"/>
  <c r="J701" i="25"/>
  <c r="J700" i="25"/>
  <c r="J699" i="25"/>
  <c r="J698" i="25"/>
  <c r="J697" i="25"/>
  <c r="J696" i="25"/>
  <c r="J695" i="25"/>
  <c r="J694" i="25"/>
  <c r="J693" i="25"/>
  <c r="J692" i="25"/>
  <c r="J691" i="25"/>
  <c r="J690" i="25"/>
  <c r="J689" i="25"/>
  <c r="J688" i="25"/>
  <c r="J687" i="25"/>
  <c r="J686" i="25"/>
  <c r="J685" i="25"/>
  <c r="J684" i="25"/>
  <c r="J683" i="25"/>
  <c r="J682" i="25"/>
  <c r="J681" i="25"/>
  <c r="J680" i="25"/>
  <c r="J679" i="25"/>
  <c r="J678" i="25"/>
  <c r="J677" i="25"/>
  <c r="J676" i="25"/>
  <c r="J675" i="25"/>
  <c r="J674" i="25"/>
  <c r="J673" i="25"/>
  <c r="J672" i="25"/>
  <c r="J671" i="25"/>
  <c r="J670" i="25"/>
  <c r="J669" i="25"/>
  <c r="J668" i="25"/>
  <c r="J667" i="25"/>
  <c r="J666" i="25"/>
  <c r="J665" i="25"/>
  <c r="J664" i="25"/>
  <c r="J663" i="25"/>
  <c r="J662" i="25"/>
  <c r="J661" i="25"/>
  <c r="J660" i="25"/>
  <c r="J659" i="25"/>
  <c r="J658" i="25"/>
  <c r="J657" i="25"/>
  <c r="J656" i="25"/>
  <c r="J655" i="25"/>
  <c r="J654" i="25"/>
  <c r="J653" i="25"/>
  <c r="J652" i="25"/>
  <c r="J651" i="25"/>
  <c r="J650" i="25"/>
  <c r="J649" i="25"/>
  <c r="J648" i="25"/>
  <c r="J647" i="25"/>
  <c r="J646" i="25"/>
  <c r="J645" i="25"/>
  <c r="J644" i="25"/>
  <c r="J643" i="25"/>
  <c r="J642" i="25"/>
  <c r="J641" i="25"/>
  <c r="J640" i="25"/>
  <c r="J639" i="25"/>
  <c r="J638" i="25"/>
  <c r="J637" i="25"/>
  <c r="J636" i="25"/>
  <c r="J635" i="25"/>
  <c r="J634" i="25"/>
  <c r="J633" i="25"/>
  <c r="J632" i="25"/>
  <c r="J631" i="25"/>
  <c r="J630" i="25"/>
  <c r="J629" i="25"/>
  <c r="J628" i="25"/>
  <c r="J627" i="25"/>
  <c r="J626" i="25"/>
  <c r="J625" i="25"/>
  <c r="J624" i="25"/>
  <c r="J623" i="25"/>
  <c r="J622" i="25"/>
  <c r="J621" i="25"/>
  <c r="J620" i="25"/>
  <c r="J619" i="25"/>
  <c r="J618" i="25"/>
  <c r="J617" i="25"/>
  <c r="J616" i="25"/>
  <c r="J615" i="25"/>
  <c r="J614" i="25"/>
  <c r="J613" i="25"/>
  <c r="J612" i="25"/>
  <c r="J611" i="25"/>
  <c r="J610" i="25"/>
  <c r="J609" i="25"/>
  <c r="J608" i="25"/>
  <c r="J607" i="25"/>
  <c r="J606" i="25"/>
  <c r="J605" i="25"/>
  <c r="J604" i="25"/>
  <c r="J603" i="25"/>
  <c r="J602" i="25"/>
  <c r="J601" i="25"/>
  <c r="J600" i="25"/>
  <c r="J599" i="25"/>
  <c r="J598" i="25"/>
  <c r="J597" i="25"/>
  <c r="J596" i="25"/>
  <c r="J595" i="25"/>
  <c r="J594" i="25"/>
  <c r="J593" i="25"/>
  <c r="J592" i="25"/>
  <c r="J591" i="25"/>
  <c r="J590" i="25"/>
  <c r="J589" i="25"/>
  <c r="J588" i="25"/>
  <c r="J587" i="25"/>
  <c r="J586" i="25"/>
  <c r="J585" i="25"/>
  <c r="J584" i="25"/>
  <c r="J583" i="25"/>
  <c r="J582" i="25"/>
  <c r="J581" i="25"/>
  <c r="J580" i="25"/>
  <c r="J579" i="25"/>
  <c r="J578" i="25"/>
  <c r="J577" i="25"/>
  <c r="J576" i="25"/>
  <c r="J575" i="25"/>
  <c r="J574" i="25"/>
  <c r="J573" i="25"/>
  <c r="J572" i="25"/>
  <c r="J571" i="25"/>
  <c r="J570" i="25"/>
  <c r="J569" i="25"/>
  <c r="J568" i="25"/>
  <c r="J567" i="25"/>
  <c r="J566" i="25"/>
  <c r="J565" i="25"/>
  <c r="J564" i="25"/>
  <c r="J563" i="25"/>
  <c r="J562" i="25"/>
  <c r="J561" i="25"/>
  <c r="J560" i="25"/>
  <c r="J559" i="25"/>
  <c r="J558" i="25"/>
  <c r="J557" i="25"/>
  <c r="J556" i="25"/>
  <c r="J555" i="25"/>
  <c r="J554" i="25"/>
  <c r="J553" i="25"/>
  <c r="J552" i="25"/>
  <c r="J551" i="25"/>
  <c r="J550" i="25"/>
  <c r="J549" i="25"/>
  <c r="J548" i="25"/>
  <c r="J547" i="25"/>
  <c r="J546" i="25"/>
  <c r="J545" i="25"/>
  <c r="J544" i="25"/>
  <c r="J543" i="25"/>
  <c r="J542" i="25"/>
  <c r="J541" i="25"/>
  <c r="J540" i="25"/>
  <c r="J539" i="25"/>
  <c r="J538" i="25"/>
  <c r="J537" i="25"/>
  <c r="J536" i="25"/>
  <c r="J535" i="25"/>
  <c r="J534" i="25"/>
  <c r="J533" i="25"/>
  <c r="J532" i="25"/>
  <c r="J531" i="25"/>
  <c r="J530" i="25"/>
  <c r="J529" i="25"/>
  <c r="J528" i="25"/>
  <c r="J527" i="25"/>
  <c r="J526" i="25"/>
  <c r="J525" i="25"/>
  <c r="J524" i="25"/>
  <c r="J523" i="25"/>
  <c r="J522" i="25"/>
  <c r="J521" i="25"/>
  <c r="J520" i="25"/>
  <c r="J519" i="25"/>
  <c r="J518" i="25"/>
  <c r="J517" i="25"/>
  <c r="J516" i="25"/>
  <c r="J515" i="25"/>
  <c r="J514" i="25"/>
  <c r="J513" i="25"/>
  <c r="J512" i="25"/>
  <c r="J511" i="25"/>
  <c r="J510" i="25"/>
  <c r="J509" i="25"/>
  <c r="J508" i="25"/>
  <c r="J507" i="25"/>
  <c r="J506" i="25"/>
  <c r="J505" i="25"/>
  <c r="J504" i="25"/>
  <c r="J503" i="25"/>
  <c r="J502" i="25"/>
  <c r="J501" i="25"/>
  <c r="J500" i="25"/>
  <c r="J499" i="25"/>
  <c r="J498" i="25"/>
  <c r="J497" i="25"/>
  <c r="J496" i="25"/>
  <c r="J495" i="25"/>
  <c r="J494" i="25"/>
  <c r="J493" i="25"/>
  <c r="J492" i="25"/>
  <c r="J491" i="25"/>
  <c r="J490" i="25"/>
  <c r="J489" i="25"/>
  <c r="J488" i="25"/>
  <c r="J487" i="25"/>
  <c r="J486" i="25"/>
  <c r="J485" i="25"/>
  <c r="J484" i="25"/>
  <c r="J483" i="25"/>
  <c r="J482" i="25"/>
  <c r="J481" i="25"/>
  <c r="J480" i="25"/>
  <c r="J479" i="25"/>
  <c r="J478" i="25"/>
  <c r="J477" i="25"/>
  <c r="J476" i="25"/>
  <c r="J475" i="25"/>
  <c r="J474" i="25"/>
  <c r="J473" i="25"/>
  <c r="J472" i="25"/>
  <c r="J471" i="25"/>
  <c r="J470" i="25"/>
  <c r="J469" i="25"/>
  <c r="J468" i="25"/>
  <c r="J467" i="25"/>
  <c r="J466" i="25"/>
  <c r="J465" i="25"/>
  <c r="J464" i="25"/>
  <c r="J463" i="25"/>
  <c r="J462" i="25"/>
  <c r="J461" i="25"/>
  <c r="J460" i="25"/>
  <c r="J459" i="25"/>
  <c r="J458" i="25"/>
  <c r="J457" i="25"/>
  <c r="J456" i="25"/>
  <c r="J455" i="25"/>
  <c r="J454" i="25"/>
  <c r="J453" i="25"/>
  <c r="J452" i="25"/>
  <c r="J451" i="25"/>
  <c r="J450" i="25"/>
  <c r="J449" i="25"/>
  <c r="J448" i="25"/>
  <c r="J447" i="25"/>
  <c r="J446" i="25"/>
  <c r="J445" i="25"/>
  <c r="J444" i="25"/>
  <c r="J443" i="25"/>
  <c r="J442" i="25"/>
  <c r="J441" i="25"/>
  <c r="J440" i="25"/>
  <c r="J439" i="25"/>
  <c r="J438" i="25"/>
  <c r="J437" i="25"/>
  <c r="J436" i="25"/>
  <c r="J435" i="25"/>
  <c r="J434" i="25"/>
  <c r="J433" i="25"/>
  <c r="J432" i="25"/>
  <c r="J431" i="25"/>
  <c r="J430" i="25"/>
  <c r="J429" i="25"/>
  <c r="J428" i="25"/>
  <c r="J427" i="25"/>
  <c r="J426" i="25"/>
  <c r="J425" i="25"/>
  <c r="J424" i="25"/>
  <c r="J423" i="25"/>
  <c r="J422" i="25"/>
  <c r="J421" i="25"/>
  <c r="J420" i="25"/>
  <c r="J419" i="25"/>
  <c r="J418" i="25"/>
  <c r="J417" i="25"/>
  <c r="J416" i="25"/>
  <c r="J415" i="25"/>
  <c r="J414" i="25"/>
  <c r="J413" i="25"/>
  <c r="J412" i="25"/>
  <c r="J411" i="25"/>
  <c r="J410" i="25"/>
  <c r="J409" i="25"/>
  <c r="J408" i="25"/>
  <c r="J407" i="25"/>
  <c r="J406" i="25"/>
  <c r="J405" i="25"/>
  <c r="J404" i="25"/>
  <c r="J403" i="25"/>
  <c r="J402" i="25"/>
  <c r="J401" i="25"/>
  <c r="J400" i="25"/>
  <c r="J399" i="25"/>
  <c r="J398" i="25"/>
  <c r="J397" i="25"/>
  <c r="J396" i="25"/>
  <c r="J395" i="25"/>
  <c r="J394" i="25"/>
  <c r="J393" i="25"/>
  <c r="J392" i="25"/>
  <c r="J391" i="25"/>
  <c r="J390" i="25"/>
  <c r="J389" i="25"/>
  <c r="J388" i="25"/>
  <c r="J387" i="25"/>
  <c r="J386" i="25"/>
  <c r="J385" i="25"/>
  <c r="J384" i="25"/>
  <c r="J383" i="25"/>
  <c r="J382" i="25"/>
  <c r="J381" i="25"/>
  <c r="J380" i="25"/>
  <c r="J379" i="25"/>
  <c r="J378" i="25"/>
  <c r="J377" i="25"/>
  <c r="J376" i="25"/>
  <c r="J375" i="25"/>
  <c r="J374" i="25"/>
  <c r="J373" i="25"/>
  <c r="J372" i="25"/>
  <c r="J371" i="25"/>
  <c r="J370" i="25"/>
  <c r="J369" i="25"/>
  <c r="J368" i="25"/>
  <c r="J367" i="25"/>
  <c r="J366" i="25"/>
  <c r="J365" i="25"/>
  <c r="J364" i="25"/>
  <c r="J363" i="25"/>
  <c r="J362" i="25"/>
  <c r="J361" i="25"/>
  <c r="J360" i="25"/>
  <c r="J359" i="25"/>
  <c r="J358" i="25"/>
  <c r="J357" i="25"/>
  <c r="J356" i="25"/>
  <c r="J355" i="25"/>
  <c r="J354" i="25"/>
  <c r="J353" i="25"/>
  <c r="J352" i="25"/>
  <c r="J351" i="25"/>
  <c r="J350" i="25"/>
  <c r="J349" i="25"/>
  <c r="J348" i="25"/>
  <c r="J347" i="25"/>
  <c r="J346" i="25"/>
  <c r="J345" i="25"/>
  <c r="J344" i="25"/>
  <c r="J343" i="25"/>
  <c r="J342" i="25"/>
  <c r="J341" i="25"/>
  <c r="J340" i="25"/>
  <c r="J339" i="25"/>
  <c r="J338" i="25"/>
  <c r="J337" i="25"/>
  <c r="J336" i="25"/>
  <c r="J335" i="25"/>
  <c r="J334" i="25"/>
  <c r="J333" i="25"/>
  <c r="J332" i="25"/>
  <c r="J331" i="25"/>
  <c r="J330" i="25"/>
  <c r="J329" i="25"/>
  <c r="J328" i="25"/>
  <c r="J327" i="25"/>
  <c r="J326" i="25"/>
  <c r="J325" i="25"/>
  <c r="J324" i="25"/>
  <c r="J323" i="25"/>
  <c r="J322" i="25"/>
  <c r="J321" i="25"/>
  <c r="J320" i="25"/>
  <c r="J319" i="25"/>
  <c r="J318" i="25"/>
  <c r="J317" i="25"/>
  <c r="J316" i="25"/>
  <c r="J315" i="25"/>
  <c r="J314" i="25"/>
  <c r="J313" i="25"/>
  <c r="J312" i="25"/>
  <c r="J311" i="25"/>
  <c r="J310" i="25"/>
  <c r="J309" i="25"/>
  <c r="J308" i="25"/>
  <c r="J307" i="25"/>
  <c r="J306" i="25"/>
  <c r="J305" i="25"/>
  <c r="J304" i="25"/>
  <c r="J303" i="25"/>
  <c r="J302" i="25"/>
  <c r="J301" i="25"/>
  <c r="J300" i="25"/>
  <c r="J299" i="25"/>
  <c r="J298" i="25"/>
  <c r="J297" i="25"/>
  <c r="J296" i="25"/>
  <c r="J295" i="25"/>
  <c r="J294" i="25"/>
  <c r="J293" i="25"/>
  <c r="J292" i="25"/>
  <c r="J291" i="25"/>
  <c r="J290" i="25"/>
  <c r="J289" i="25"/>
  <c r="J288" i="25"/>
  <c r="J287" i="25"/>
  <c r="J286" i="25"/>
  <c r="J285" i="25"/>
  <c r="J284" i="25"/>
  <c r="J283" i="25"/>
  <c r="J282" i="25"/>
  <c r="J281" i="25"/>
  <c r="J280" i="25"/>
  <c r="J279" i="25"/>
  <c r="J278" i="25"/>
  <c r="J277" i="25"/>
  <c r="J276" i="25"/>
  <c r="J275" i="25"/>
  <c r="J274" i="25"/>
  <c r="J273" i="25"/>
  <c r="J272" i="25"/>
  <c r="J271" i="25"/>
  <c r="J270" i="25"/>
  <c r="J269" i="25"/>
  <c r="J268" i="25"/>
  <c r="J267" i="25"/>
  <c r="J266" i="25"/>
  <c r="J265" i="25"/>
  <c r="J264" i="25"/>
  <c r="J263" i="25"/>
  <c r="J262" i="25"/>
  <c r="J261" i="25"/>
  <c r="J260" i="25"/>
  <c r="J259" i="25"/>
  <c r="J258" i="25"/>
  <c r="J257" i="25"/>
  <c r="J256" i="25"/>
  <c r="J255" i="25"/>
  <c r="J254" i="25"/>
  <c r="J253" i="25"/>
  <c r="J252" i="25"/>
  <c r="J251" i="25"/>
  <c r="J250" i="25"/>
  <c r="J249" i="25"/>
  <c r="J248" i="25"/>
  <c r="J247" i="25"/>
  <c r="J246" i="25"/>
  <c r="J245" i="25"/>
  <c r="J244" i="25"/>
  <c r="J243" i="25"/>
  <c r="J242" i="25"/>
  <c r="J241" i="25"/>
  <c r="J240" i="25"/>
  <c r="J239" i="25"/>
  <c r="J238" i="25"/>
  <c r="J237" i="25"/>
  <c r="J236" i="25"/>
  <c r="J235" i="25"/>
  <c r="J234" i="25"/>
  <c r="J233" i="25"/>
  <c r="J232" i="25"/>
  <c r="J231" i="25"/>
  <c r="J230" i="25"/>
  <c r="J229" i="25"/>
  <c r="J228" i="25"/>
  <c r="J227" i="25"/>
  <c r="J226" i="25"/>
  <c r="J225" i="25"/>
  <c r="J224" i="25"/>
  <c r="J223" i="25"/>
  <c r="J222" i="25"/>
  <c r="J221" i="25"/>
  <c r="J220" i="25"/>
  <c r="J219" i="25"/>
  <c r="J218" i="25"/>
  <c r="J217" i="25"/>
  <c r="J216" i="25"/>
  <c r="J215" i="25"/>
  <c r="J214" i="25"/>
  <c r="J213" i="25"/>
  <c r="J212" i="25"/>
  <c r="J211" i="25"/>
  <c r="J210" i="25"/>
  <c r="J209" i="25"/>
  <c r="J208" i="25"/>
  <c r="J207" i="25"/>
  <c r="J206" i="25"/>
  <c r="J205" i="25"/>
  <c r="J204" i="25"/>
  <c r="J203" i="25"/>
  <c r="J202" i="25"/>
  <c r="J201" i="25"/>
  <c r="J200" i="25"/>
  <c r="J199" i="25"/>
  <c r="J198" i="25"/>
  <c r="J197" i="25"/>
  <c r="J196" i="25"/>
  <c r="J195" i="25"/>
  <c r="J194" i="25"/>
  <c r="J193" i="25"/>
  <c r="J192" i="25"/>
  <c r="J191" i="25"/>
  <c r="J190" i="25"/>
  <c r="J189" i="25"/>
  <c r="J188" i="25"/>
  <c r="J187" i="25"/>
  <c r="J186" i="25"/>
  <c r="J185" i="25"/>
  <c r="J184" i="25"/>
  <c r="J183" i="25"/>
  <c r="J182" i="25"/>
  <c r="J181" i="25"/>
  <c r="J180" i="25"/>
  <c r="J179" i="25"/>
  <c r="J178" i="25"/>
  <c r="J177" i="25"/>
  <c r="J176" i="25"/>
  <c r="J175" i="25"/>
  <c r="J174" i="25"/>
  <c r="J173" i="25"/>
  <c r="J172" i="25"/>
  <c r="J171" i="25"/>
  <c r="J170" i="25"/>
  <c r="J169" i="25"/>
  <c r="J168" i="25"/>
  <c r="J167" i="25"/>
  <c r="J166" i="25"/>
  <c r="J165" i="25"/>
  <c r="J164" i="25"/>
  <c r="J163" i="25"/>
  <c r="J162" i="25"/>
  <c r="J161" i="25"/>
  <c r="J160" i="25"/>
  <c r="J159" i="25"/>
  <c r="J158" i="25"/>
  <c r="J157" i="25"/>
  <c r="J156" i="25"/>
  <c r="J155" i="25"/>
  <c r="J154" i="25"/>
  <c r="J153" i="25"/>
  <c r="J152" i="25"/>
  <c r="J151" i="25"/>
  <c r="J150" i="25"/>
  <c r="J149" i="25"/>
  <c r="J148" i="25"/>
  <c r="J147" i="25"/>
  <c r="J146" i="25"/>
  <c r="J145" i="25"/>
  <c r="J144" i="25"/>
  <c r="J143" i="25"/>
  <c r="J142" i="25"/>
  <c r="J141" i="25"/>
  <c r="J140" i="25"/>
  <c r="J139" i="25"/>
  <c r="J138" i="25"/>
  <c r="J137" i="25"/>
  <c r="J136" i="25"/>
  <c r="J135" i="25"/>
  <c r="J134" i="25"/>
  <c r="J133" i="25"/>
  <c r="J132" i="25"/>
  <c r="J131" i="25"/>
  <c r="J130" i="25"/>
  <c r="J129" i="25"/>
  <c r="J128" i="25"/>
  <c r="J127" i="25"/>
  <c r="J126" i="25"/>
  <c r="J125" i="25"/>
  <c r="J124" i="25"/>
  <c r="J123" i="25"/>
  <c r="J122" i="25"/>
  <c r="J121" i="25"/>
  <c r="J120" i="25"/>
  <c r="J119" i="25"/>
  <c r="J118" i="25"/>
  <c r="J117" i="25"/>
  <c r="J116" i="25"/>
  <c r="J115" i="25"/>
  <c r="J114" i="25"/>
  <c r="J113" i="25"/>
  <c r="J112" i="25"/>
  <c r="J111" i="25"/>
  <c r="J110" i="25"/>
  <c r="J109" i="25"/>
  <c r="J108" i="25"/>
  <c r="J107" i="25"/>
  <c r="J106" i="25"/>
  <c r="J105" i="25"/>
  <c r="J104" i="25"/>
  <c r="J103" i="25"/>
  <c r="J102" i="25"/>
  <c r="J101" i="25"/>
  <c r="J100" i="25"/>
  <c r="J99" i="25"/>
  <c r="J98" i="25"/>
  <c r="J97" i="25"/>
  <c r="J96" i="25"/>
  <c r="J95" i="25"/>
  <c r="J94" i="25"/>
  <c r="J93" i="25"/>
  <c r="J92" i="25"/>
  <c r="J91" i="25"/>
  <c r="J90" i="25"/>
  <c r="J89" i="25"/>
  <c r="J88" i="25"/>
  <c r="J87"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3731" i="59"/>
  <c r="J3730" i="59"/>
  <c r="J3729" i="59"/>
  <c r="J3728" i="59"/>
  <c r="J3727" i="59"/>
  <c r="J3726" i="59"/>
  <c r="J3725" i="59"/>
  <c r="J3724" i="59"/>
  <c r="J3723" i="59"/>
  <c r="J3722" i="59"/>
  <c r="J3721" i="59"/>
  <c r="J3720" i="59"/>
  <c r="J3719" i="59"/>
  <c r="J3718" i="59"/>
  <c r="J3717" i="59"/>
  <c r="J3716" i="59"/>
  <c r="J3715" i="59"/>
  <c r="J3714" i="59"/>
  <c r="J3713" i="59"/>
  <c r="J3712" i="59"/>
  <c r="J3711" i="59"/>
  <c r="J3710" i="59"/>
  <c r="J3709" i="59"/>
  <c r="J3708" i="59"/>
  <c r="J3707" i="59"/>
  <c r="J3706" i="59"/>
  <c r="J3705" i="59"/>
  <c r="J3704" i="59"/>
  <c r="J3703" i="59"/>
  <c r="J3702" i="59"/>
  <c r="J3701" i="59"/>
  <c r="J3700" i="59"/>
  <c r="J3699" i="59"/>
  <c r="J3698" i="59"/>
  <c r="J3697" i="59"/>
  <c r="J3696" i="59"/>
  <c r="J3695" i="59"/>
  <c r="J3694" i="59"/>
  <c r="J3693" i="59"/>
  <c r="J3692" i="59"/>
  <c r="J3691" i="59"/>
  <c r="J3690" i="59"/>
  <c r="J3689" i="59"/>
  <c r="J3688" i="59"/>
  <c r="J3687" i="59"/>
  <c r="J3686" i="59"/>
  <c r="J3685" i="59"/>
  <c r="J3684" i="59"/>
  <c r="J3683" i="59"/>
  <c r="J3682" i="59"/>
  <c r="J3681" i="59"/>
  <c r="J3680" i="59"/>
  <c r="J3679" i="59"/>
  <c r="J3678" i="59"/>
  <c r="J3677" i="59"/>
  <c r="J3676" i="59"/>
  <c r="J3675" i="59"/>
  <c r="J3674" i="59"/>
  <c r="J3673" i="59"/>
  <c r="J3672" i="59"/>
  <c r="J3671" i="59"/>
  <c r="J3670" i="59"/>
  <c r="J3669" i="59"/>
  <c r="J3668" i="59"/>
  <c r="J3667" i="59"/>
  <c r="J3666" i="59"/>
  <c r="J3665" i="59"/>
  <c r="J3664" i="59"/>
  <c r="J3663" i="59"/>
  <c r="J3662" i="59"/>
  <c r="J3661" i="59"/>
  <c r="J3660" i="59"/>
  <c r="J3659" i="59"/>
  <c r="J3658" i="59"/>
  <c r="J3657" i="59"/>
  <c r="J3656" i="59"/>
  <c r="J3655" i="59"/>
  <c r="J3654" i="59"/>
  <c r="J3653" i="59"/>
  <c r="J3652" i="59"/>
  <c r="J3651" i="59"/>
  <c r="J3650" i="59"/>
  <c r="J3649" i="59"/>
  <c r="J3648" i="59"/>
  <c r="J3647" i="59"/>
  <c r="J3646" i="59"/>
  <c r="J3645" i="59"/>
  <c r="J3644" i="59"/>
  <c r="J3643" i="59"/>
  <c r="J3642" i="59"/>
  <c r="J3641" i="59"/>
  <c r="J3640" i="59"/>
  <c r="J3639" i="59"/>
  <c r="J3638" i="59"/>
  <c r="J3637" i="59"/>
  <c r="J3636" i="59"/>
  <c r="J3635" i="59"/>
  <c r="J3634" i="59"/>
  <c r="J3633" i="59"/>
  <c r="J3632" i="59"/>
  <c r="J3631" i="59"/>
  <c r="J3630" i="59"/>
  <c r="J3629" i="59"/>
  <c r="J3628" i="59"/>
  <c r="J3627" i="59"/>
  <c r="J3626" i="59"/>
  <c r="J3625" i="59"/>
  <c r="J3624" i="59"/>
  <c r="J3623" i="59"/>
  <c r="J3622" i="59"/>
  <c r="J3621" i="59"/>
  <c r="J3620" i="59"/>
  <c r="J3619" i="59"/>
  <c r="J3618" i="59"/>
  <c r="J3617" i="59"/>
  <c r="J3616" i="59"/>
  <c r="J3615" i="59"/>
  <c r="J3614" i="59"/>
  <c r="J3613" i="59"/>
  <c r="J3612" i="59"/>
  <c r="J3611" i="59"/>
  <c r="J3610" i="59"/>
  <c r="J3609" i="59"/>
  <c r="J3608" i="59"/>
  <c r="J3607" i="59"/>
  <c r="J3606" i="59"/>
  <c r="J3605" i="59"/>
  <c r="J3604" i="59"/>
  <c r="J3603" i="59"/>
  <c r="J3602" i="59"/>
  <c r="J3601" i="59"/>
  <c r="J3600" i="59"/>
  <c r="J3599" i="59"/>
  <c r="J3598" i="59"/>
  <c r="J3597" i="59"/>
  <c r="J3596" i="59"/>
  <c r="J3595" i="59"/>
  <c r="J3594" i="59"/>
  <c r="J3593" i="59"/>
  <c r="J3592" i="59"/>
  <c r="J3591" i="59"/>
  <c r="J3590" i="59"/>
  <c r="J3589" i="59"/>
  <c r="J3588" i="59"/>
  <c r="J3587" i="59"/>
  <c r="J3586" i="59"/>
  <c r="J3585" i="59"/>
  <c r="J3584" i="59"/>
  <c r="J3583" i="59"/>
  <c r="J3582" i="59"/>
  <c r="J3581" i="59"/>
  <c r="J3580" i="59"/>
  <c r="J3579" i="59"/>
  <c r="J3578" i="59"/>
  <c r="J3577" i="59"/>
  <c r="J3576" i="59"/>
  <c r="J3575" i="59"/>
  <c r="J3574" i="59"/>
  <c r="J3573" i="59"/>
  <c r="J3572" i="59"/>
  <c r="J3571" i="59"/>
  <c r="J3570" i="59"/>
  <c r="J3569" i="59"/>
  <c r="J3568" i="59"/>
  <c r="J3567" i="59"/>
  <c r="J3566" i="59"/>
  <c r="J3565" i="59"/>
  <c r="J3564" i="59"/>
  <c r="J3563" i="59"/>
  <c r="J3562" i="59"/>
  <c r="J3561" i="59"/>
  <c r="J3560" i="59"/>
  <c r="J3559" i="59"/>
  <c r="J3558" i="59"/>
  <c r="J3557" i="59"/>
  <c r="J3556" i="59"/>
  <c r="J3555" i="59"/>
  <c r="J3554" i="59"/>
  <c r="J3553" i="59"/>
  <c r="J3552" i="59"/>
  <c r="J3551" i="59"/>
  <c r="J3550" i="59"/>
  <c r="J3549" i="59"/>
  <c r="J3548" i="59"/>
  <c r="J3547" i="59"/>
  <c r="J3546" i="59"/>
  <c r="J3545" i="59"/>
  <c r="J3544" i="59"/>
  <c r="J3543" i="59"/>
  <c r="J3542" i="59"/>
  <c r="J3541" i="59"/>
  <c r="J3540" i="59"/>
  <c r="J3539" i="59"/>
  <c r="J3538" i="59"/>
  <c r="J3537" i="59"/>
  <c r="J3536" i="59"/>
  <c r="J3535" i="59"/>
  <c r="J3534" i="59"/>
  <c r="J3533" i="59"/>
  <c r="J3532" i="59"/>
  <c r="J3531" i="59"/>
  <c r="J3530" i="59"/>
  <c r="J3529" i="59"/>
  <c r="J3528" i="59"/>
  <c r="J3527" i="59"/>
  <c r="J3526" i="59"/>
  <c r="J3525" i="59"/>
  <c r="J3524" i="59"/>
  <c r="J3523" i="59"/>
  <c r="J3522" i="59"/>
  <c r="J3521" i="59"/>
  <c r="J3520" i="59"/>
  <c r="J3519" i="59"/>
  <c r="J3518" i="59"/>
  <c r="J3517" i="59"/>
  <c r="J3516" i="59"/>
  <c r="J3515" i="59"/>
  <c r="J3514" i="59"/>
  <c r="J3513" i="59"/>
  <c r="J3512" i="59"/>
  <c r="J3511" i="59"/>
  <c r="J3510" i="59"/>
  <c r="J3509" i="59"/>
  <c r="J3508" i="59"/>
  <c r="J3507" i="59"/>
  <c r="J3506" i="59"/>
  <c r="J3505" i="59"/>
  <c r="J3504" i="59"/>
  <c r="J3503" i="59"/>
  <c r="J3502" i="59"/>
  <c r="J3501" i="59"/>
  <c r="J3500" i="59"/>
  <c r="J3499" i="59"/>
  <c r="J3498" i="59"/>
  <c r="J3497" i="59"/>
  <c r="J3496" i="59"/>
  <c r="J3495" i="59"/>
  <c r="J3494" i="59"/>
  <c r="J3493" i="59"/>
  <c r="J3492" i="59"/>
  <c r="J3491" i="59"/>
  <c r="J3490" i="59"/>
  <c r="J3489" i="59"/>
  <c r="J3488" i="59"/>
  <c r="J3487" i="59"/>
  <c r="J3486" i="59"/>
  <c r="J3485" i="59"/>
  <c r="J3484" i="59"/>
  <c r="J3483" i="59"/>
  <c r="J3482" i="59"/>
  <c r="J3481" i="59"/>
  <c r="J3480" i="59"/>
  <c r="J3479" i="59"/>
  <c r="J3478" i="59"/>
  <c r="J3477" i="59"/>
  <c r="J3476" i="59"/>
  <c r="J3475" i="59"/>
  <c r="J3474" i="59"/>
  <c r="J3473" i="59"/>
  <c r="J3472" i="59"/>
  <c r="J3471" i="59"/>
  <c r="J3470" i="59"/>
  <c r="J3469" i="59"/>
  <c r="J3468" i="59"/>
  <c r="J3467" i="59"/>
  <c r="J3466" i="59"/>
  <c r="J3465" i="59"/>
  <c r="J3464" i="59"/>
  <c r="J3463" i="59"/>
  <c r="J3462" i="59"/>
  <c r="J3461" i="59"/>
  <c r="J3460" i="59"/>
  <c r="J3459" i="59"/>
  <c r="J3458" i="59"/>
  <c r="J3457" i="59"/>
  <c r="J3456" i="59"/>
  <c r="J3455" i="59"/>
  <c r="J3454" i="59"/>
  <c r="J3453" i="59"/>
  <c r="J3452" i="59"/>
  <c r="J3451" i="59"/>
  <c r="J3450" i="59"/>
  <c r="J3449" i="59"/>
  <c r="J3448" i="59"/>
  <c r="J3447" i="59"/>
  <c r="J3446" i="59"/>
  <c r="J3445" i="59"/>
  <c r="J3444" i="59"/>
  <c r="J3443" i="59"/>
  <c r="J3442" i="59"/>
  <c r="J3441" i="59"/>
  <c r="J3440" i="59"/>
  <c r="J3439" i="59"/>
  <c r="J3438" i="59"/>
  <c r="J3437" i="59"/>
  <c r="J3436" i="59"/>
  <c r="J3435" i="59"/>
  <c r="J3434" i="59"/>
  <c r="J3433" i="59"/>
  <c r="J3432" i="59"/>
  <c r="J3431" i="59"/>
  <c r="J3430" i="59"/>
  <c r="J3429" i="59"/>
  <c r="J3428" i="59"/>
  <c r="J3427" i="59"/>
  <c r="J3426" i="59"/>
  <c r="J3425" i="59"/>
  <c r="J3424" i="59"/>
  <c r="J3423" i="59"/>
  <c r="J3422" i="59"/>
  <c r="J3421" i="59"/>
  <c r="J3420" i="59"/>
  <c r="J3419" i="59"/>
  <c r="J3418" i="59"/>
  <c r="J3417" i="59"/>
  <c r="J3416" i="59"/>
  <c r="J3415" i="59"/>
  <c r="J3414" i="59"/>
  <c r="J3413" i="59"/>
  <c r="J3412" i="59"/>
  <c r="J3411" i="59"/>
  <c r="J3410" i="59"/>
  <c r="J3409" i="59"/>
  <c r="J3408" i="59"/>
  <c r="J3407" i="59"/>
  <c r="J3406" i="59"/>
  <c r="J3405" i="59"/>
  <c r="J3404" i="59"/>
  <c r="J3403" i="59"/>
  <c r="J3402" i="59"/>
  <c r="J3401" i="59"/>
  <c r="J3400" i="59"/>
  <c r="J3399" i="59"/>
  <c r="J3398" i="59"/>
  <c r="J3397" i="59"/>
  <c r="J3396" i="59"/>
  <c r="J3395" i="59"/>
  <c r="J3394" i="59"/>
  <c r="J3393" i="59"/>
  <c r="J3392" i="59"/>
  <c r="J3391" i="59"/>
  <c r="J3390" i="59"/>
  <c r="J3389" i="59"/>
  <c r="J3388" i="59"/>
  <c r="J3387" i="59"/>
  <c r="J3386" i="59"/>
  <c r="J3385" i="59"/>
  <c r="J3384" i="59"/>
  <c r="J3383" i="59"/>
  <c r="J3382" i="59"/>
  <c r="J3381" i="59"/>
  <c r="J3380" i="59"/>
  <c r="J3379" i="59"/>
  <c r="J3378" i="59"/>
  <c r="J3377" i="59"/>
  <c r="J3376" i="59"/>
  <c r="J3375" i="59"/>
  <c r="J3374" i="59"/>
  <c r="J3373" i="59"/>
  <c r="J3372" i="59"/>
  <c r="J3371" i="59"/>
  <c r="J3370" i="59"/>
  <c r="J3369" i="59"/>
  <c r="J3368" i="59"/>
  <c r="J3367" i="59"/>
  <c r="J3366" i="59"/>
  <c r="J3365" i="59"/>
  <c r="J3364" i="59"/>
  <c r="J3363" i="59"/>
  <c r="J3362" i="59"/>
  <c r="J3361" i="59"/>
  <c r="J3360" i="59"/>
  <c r="J3359" i="59"/>
  <c r="J3358" i="59"/>
  <c r="J3357" i="59"/>
  <c r="J3356" i="59"/>
  <c r="J3355" i="59"/>
  <c r="J3354" i="59"/>
  <c r="J3353" i="59"/>
  <c r="J3352" i="59"/>
  <c r="J3351" i="59"/>
  <c r="J3350" i="59"/>
  <c r="J3349" i="59"/>
  <c r="J3348" i="59"/>
  <c r="J3347" i="59"/>
  <c r="J3346" i="59"/>
  <c r="J3345" i="59"/>
  <c r="J3344" i="59"/>
  <c r="J3343" i="59"/>
  <c r="J3342" i="59"/>
  <c r="J3341" i="59"/>
  <c r="J3340" i="59"/>
  <c r="J3339" i="59"/>
  <c r="J3338" i="59"/>
  <c r="J3337" i="59"/>
  <c r="J3336" i="59"/>
  <c r="J3335" i="59"/>
  <c r="J3334" i="59"/>
  <c r="J3333" i="59"/>
  <c r="J3332" i="59"/>
  <c r="J3331" i="59"/>
  <c r="J3330" i="59"/>
  <c r="J3329" i="59"/>
  <c r="J3328" i="59"/>
  <c r="J3327" i="59"/>
  <c r="J3326" i="59"/>
  <c r="J3325" i="59"/>
  <c r="J3324" i="59"/>
  <c r="J3323" i="59"/>
  <c r="J3322" i="59"/>
  <c r="J3321" i="59"/>
  <c r="J3320" i="59"/>
  <c r="J3319" i="59"/>
  <c r="J3318" i="59"/>
  <c r="J3317" i="59"/>
  <c r="J3316" i="59"/>
  <c r="J3315" i="59"/>
  <c r="J3314" i="59"/>
  <c r="J3313" i="59"/>
  <c r="J3312" i="59"/>
  <c r="J3311" i="59"/>
  <c r="J3310" i="59"/>
  <c r="J3309" i="59"/>
  <c r="J3308" i="59"/>
  <c r="J3307" i="59"/>
  <c r="J3306" i="59"/>
  <c r="J3305" i="59"/>
  <c r="J3304" i="59"/>
  <c r="J3303" i="59"/>
  <c r="J3302" i="59"/>
  <c r="J3301" i="59"/>
  <c r="J3300" i="59"/>
  <c r="J3299" i="59"/>
  <c r="J3298" i="59"/>
  <c r="J3297" i="59"/>
  <c r="J3296" i="59"/>
  <c r="J3295" i="59"/>
  <c r="J3294" i="59"/>
  <c r="J3293" i="59"/>
  <c r="J3292" i="59"/>
  <c r="J3291" i="59"/>
  <c r="J3290" i="59"/>
  <c r="J3289" i="59"/>
  <c r="J3288" i="59"/>
  <c r="J3287" i="59"/>
  <c r="J3286" i="59"/>
  <c r="J3285" i="59"/>
  <c r="J3284" i="59"/>
  <c r="J3283" i="59"/>
  <c r="J3282" i="59"/>
  <c r="J3281" i="59"/>
  <c r="J3280" i="59"/>
  <c r="J3279" i="59"/>
  <c r="J3278" i="59"/>
  <c r="J3277" i="59"/>
  <c r="J3276" i="59"/>
  <c r="J3275" i="59"/>
  <c r="J3274" i="59"/>
  <c r="J3273" i="59"/>
  <c r="J3272" i="59"/>
  <c r="J3271" i="59"/>
  <c r="J3270" i="59"/>
  <c r="J3269" i="59"/>
  <c r="J3268" i="59"/>
  <c r="J3267" i="59"/>
  <c r="J3266" i="59"/>
  <c r="J3265" i="59"/>
  <c r="J3264" i="59"/>
  <c r="J3263" i="59"/>
  <c r="J3262" i="59"/>
  <c r="J3261" i="59"/>
  <c r="J3260" i="59"/>
  <c r="J3259" i="59"/>
  <c r="J3258" i="59"/>
  <c r="J3257" i="59"/>
  <c r="J3256" i="59"/>
  <c r="J3255" i="59"/>
  <c r="J3254" i="59"/>
  <c r="J3253" i="59"/>
  <c r="J3252" i="59"/>
  <c r="J3251" i="59"/>
  <c r="J3250" i="59"/>
  <c r="J3249" i="59"/>
  <c r="J3248" i="59"/>
  <c r="J3247" i="59"/>
  <c r="J3246" i="59"/>
  <c r="J3245" i="59"/>
  <c r="J3244" i="59"/>
  <c r="J3243" i="59"/>
  <c r="J3242" i="59"/>
  <c r="J3241" i="59"/>
  <c r="J3240" i="59"/>
  <c r="J3239" i="59"/>
  <c r="J3238" i="59"/>
  <c r="J3237" i="59"/>
  <c r="J3236" i="59"/>
  <c r="J3235" i="59"/>
  <c r="J3234" i="59"/>
  <c r="J3233" i="59"/>
  <c r="J3232" i="59"/>
  <c r="J3231" i="59"/>
  <c r="J3230" i="59"/>
  <c r="J3229" i="59"/>
  <c r="J3228" i="59"/>
  <c r="J3227" i="59"/>
  <c r="J3226" i="59"/>
  <c r="J3225" i="59"/>
  <c r="J3224" i="59"/>
  <c r="J3223" i="59"/>
  <c r="J3222" i="59"/>
  <c r="J3221" i="59"/>
  <c r="J3220" i="59"/>
  <c r="J3219" i="59"/>
  <c r="J3218" i="59"/>
  <c r="J3217" i="59"/>
  <c r="J3216" i="59"/>
  <c r="J3215" i="59"/>
  <c r="J3214" i="59"/>
  <c r="J3213" i="59"/>
  <c r="J3212" i="59"/>
  <c r="J3211" i="59"/>
  <c r="J3210" i="59"/>
  <c r="J3209" i="59"/>
  <c r="J3208" i="59"/>
  <c r="J3207" i="59"/>
  <c r="J3206" i="59"/>
  <c r="J3205" i="59"/>
  <c r="J3204" i="59"/>
  <c r="J3203" i="59"/>
  <c r="J3202" i="59"/>
  <c r="J3201" i="59"/>
  <c r="J3200" i="59"/>
  <c r="J3199" i="59"/>
  <c r="J3198" i="59"/>
  <c r="J3197" i="59"/>
  <c r="J3196" i="59"/>
  <c r="J3195" i="59"/>
  <c r="J3194" i="59"/>
  <c r="J3193" i="59"/>
  <c r="J3192" i="59"/>
  <c r="J3191" i="59"/>
  <c r="J3190" i="59"/>
  <c r="J3189" i="59"/>
  <c r="J3188" i="59"/>
  <c r="J3187" i="59"/>
  <c r="J3186" i="59"/>
  <c r="J3185" i="59"/>
  <c r="J3184" i="59"/>
  <c r="J3183" i="59"/>
  <c r="J3182" i="59"/>
  <c r="J3181" i="59"/>
  <c r="J3180" i="59"/>
  <c r="J3179" i="59"/>
  <c r="J3178" i="59"/>
  <c r="J3177" i="59"/>
  <c r="J3176" i="59"/>
  <c r="J3175" i="59"/>
  <c r="J3174" i="59"/>
  <c r="J3173" i="59"/>
  <c r="J3172" i="59"/>
  <c r="J3171" i="59"/>
  <c r="J3170" i="59"/>
  <c r="J3169" i="59"/>
  <c r="J3168" i="59"/>
  <c r="J3167" i="59"/>
  <c r="J3166" i="59"/>
  <c r="J3165" i="59"/>
  <c r="J3164" i="59"/>
  <c r="J3163" i="59"/>
  <c r="J3162" i="59"/>
  <c r="J3161" i="59"/>
  <c r="J3160" i="59"/>
  <c r="J3159" i="59"/>
  <c r="J3158" i="59"/>
  <c r="J3157" i="59"/>
  <c r="J3156" i="59"/>
  <c r="J3155" i="59"/>
  <c r="J3154" i="59"/>
  <c r="J3153" i="59"/>
  <c r="J3152" i="59"/>
  <c r="J3151" i="59"/>
  <c r="J3150" i="59"/>
  <c r="J3149" i="59"/>
  <c r="J3148" i="59"/>
  <c r="J3147" i="59"/>
  <c r="J3146" i="59"/>
  <c r="J3145" i="59"/>
  <c r="J3144" i="59"/>
  <c r="J3143" i="59"/>
  <c r="J3142" i="59"/>
  <c r="J3141" i="59"/>
  <c r="J3140" i="59"/>
  <c r="J3139" i="59"/>
  <c r="J3138" i="59"/>
  <c r="J3137" i="59"/>
  <c r="J3136" i="59"/>
  <c r="J3135" i="59"/>
  <c r="J3134" i="59"/>
  <c r="J3133" i="59"/>
  <c r="J3132" i="59"/>
  <c r="J3131" i="59"/>
  <c r="J3130" i="59"/>
  <c r="J3129" i="59"/>
  <c r="J3128" i="59"/>
  <c r="J3127" i="59"/>
  <c r="J3126" i="59"/>
  <c r="J3125" i="59"/>
  <c r="J3124" i="59"/>
  <c r="J3123" i="59"/>
  <c r="J3122" i="59"/>
  <c r="J3121" i="59"/>
  <c r="J3120" i="59"/>
  <c r="J3119" i="59"/>
  <c r="J3118" i="59"/>
  <c r="J3117" i="59"/>
  <c r="J3116" i="59"/>
  <c r="J3115" i="59"/>
  <c r="J3114" i="59"/>
  <c r="J3113" i="59"/>
  <c r="J3112" i="59"/>
  <c r="J3111" i="59"/>
  <c r="J3110" i="59"/>
  <c r="J3109" i="59"/>
  <c r="J3108" i="59"/>
  <c r="J3107" i="59"/>
  <c r="J3106" i="59"/>
  <c r="J3105" i="59"/>
  <c r="J3104" i="59"/>
  <c r="J3103" i="59"/>
  <c r="J3102" i="59"/>
  <c r="J3101" i="59"/>
  <c r="J3100" i="59"/>
  <c r="J3099" i="59"/>
  <c r="J3098" i="59"/>
  <c r="J3097" i="59"/>
  <c r="J3096" i="59"/>
  <c r="J3095" i="59"/>
  <c r="J3094" i="59"/>
  <c r="J3093" i="59"/>
  <c r="J3092" i="59"/>
  <c r="J3091" i="59"/>
  <c r="J3090" i="59"/>
  <c r="J3089" i="59"/>
  <c r="J3088" i="59"/>
  <c r="J3087" i="59"/>
  <c r="J3086" i="59"/>
  <c r="J3085" i="59"/>
  <c r="J3084" i="59"/>
  <c r="J3083" i="59"/>
  <c r="J3082" i="59"/>
  <c r="J3081" i="59"/>
  <c r="J3080" i="59"/>
  <c r="J3079" i="59"/>
  <c r="J3078" i="59"/>
  <c r="J3077" i="59"/>
  <c r="J3076" i="59"/>
  <c r="J3075" i="59"/>
  <c r="J3074" i="59"/>
  <c r="J3073" i="59"/>
  <c r="J3072" i="59"/>
  <c r="J3071" i="59"/>
  <c r="J3070" i="59"/>
  <c r="J3069" i="59"/>
  <c r="J3068" i="59"/>
  <c r="J3067" i="59"/>
  <c r="J3066" i="59"/>
  <c r="J3065" i="59"/>
  <c r="J3064" i="59"/>
  <c r="J3063" i="59"/>
  <c r="J3062" i="59"/>
  <c r="J3061" i="59"/>
  <c r="J3060" i="59"/>
  <c r="J3059" i="59"/>
  <c r="J3058" i="59"/>
  <c r="J3057" i="59"/>
  <c r="J3056" i="59"/>
  <c r="J3055" i="59"/>
  <c r="J3054" i="59"/>
  <c r="J3053" i="59"/>
  <c r="J3052" i="59"/>
  <c r="J3051" i="59"/>
  <c r="J3050" i="59"/>
  <c r="J3049" i="59"/>
  <c r="J3048" i="59"/>
  <c r="J3047" i="59"/>
  <c r="J3046" i="59"/>
  <c r="J3045" i="59"/>
  <c r="J3044" i="59"/>
  <c r="J3043" i="59"/>
  <c r="J3042" i="59"/>
  <c r="J3041" i="59"/>
  <c r="J3040" i="59"/>
  <c r="J3039" i="59"/>
  <c r="J3038" i="59"/>
  <c r="J3037" i="59"/>
  <c r="J3036" i="59"/>
  <c r="J3035" i="59"/>
  <c r="J3034" i="59"/>
  <c r="J3033" i="59"/>
  <c r="J3032" i="59"/>
  <c r="J3031" i="59"/>
  <c r="J3030" i="59"/>
  <c r="J3029" i="59"/>
  <c r="J3028" i="59"/>
  <c r="J3027" i="59"/>
  <c r="J3026" i="59"/>
  <c r="J3025" i="59"/>
  <c r="J3024" i="59"/>
  <c r="J3023" i="59"/>
  <c r="J3022" i="59"/>
  <c r="J3021" i="59"/>
  <c r="J3020" i="59"/>
  <c r="J3019" i="59"/>
  <c r="J3018" i="59"/>
  <c r="J3017" i="59"/>
  <c r="J3016" i="59"/>
  <c r="J3015" i="59"/>
  <c r="J3014" i="59"/>
  <c r="J3013" i="59"/>
  <c r="J3012" i="59"/>
  <c r="J3011" i="59"/>
  <c r="J3010" i="59"/>
  <c r="J3009" i="59"/>
  <c r="J3008" i="59"/>
  <c r="J3007" i="59"/>
  <c r="J3006" i="59"/>
  <c r="J3005" i="59"/>
  <c r="J3004" i="59"/>
  <c r="J3003" i="59"/>
  <c r="J3002" i="59"/>
  <c r="J3001" i="59"/>
  <c r="J3000" i="59"/>
  <c r="J2999" i="59"/>
  <c r="J2998" i="59"/>
  <c r="J2997" i="59"/>
  <c r="J2996" i="59"/>
  <c r="J2995" i="59"/>
  <c r="J2994" i="59"/>
  <c r="J2993" i="59"/>
  <c r="J2992" i="59"/>
  <c r="J2991" i="59"/>
  <c r="J2990" i="59"/>
  <c r="J2989" i="59"/>
  <c r="J2988" i="59"/>
  <c r="J2987" i="59"/>
  <c r="J2986" i="59"/>
  <c r="J2985" i="59"/>
  <c r="J2984" i="59"/>
  <c r="J2983" i="59"/>
  <c r="J2982" i="59"/>
  <c r="J2981" i="59"/>
  <c r="J2980" i="59"/>
  <c r="J2979" i="59"/>
  <c r="J2978" i="59"/>
  <c r="J2977" i="59"/>
  <c r="J2976" i="59"/>
  <c r="J2975" i="59"/>
  <c r="J2974" i="59"/>
  <c r="J2973" i="59"/>
  <c r="J2972" i="59"/>
  <c r="J2971" i="59"/>
  <c r="J2970" i="59"/>
  <c r="J2969" i="59"/>
  <c r="J2968" i="59"/>
  <c r="J2967" i="59"/>
  <c r="J2966" i="59"/>
  <c r="J2965" i="59"/>
  <c r="J2964" i="59"/>
  <c r="J2963" i="59"/>
  <c r="J2962" i="59"/>
  <c r="J2961" i="59"/>
  <c r="J2960" i="59"/>
  <c r="J2959" i="59"/>
  <c r="J2958" i="59"/>
  <c r="J2957" i="59"/>
  <c r="J2956" i="59"/>
  <c r="J2955" i="59"/>
  <c r="J2954" i="59"/>
  <c r="J2953" i="59"/>
  <c r="J2952" i="59"/>
  <c r="J2951" i="59"/>
  <c r="J2950" i="59"/>
  <c r="J2949" i="59"/>
  <c r="J2948" i="59"/>
  <c r="J2947" i="59"/>
  <c r="J2946" i="59"/>
  <c r="J2945" i="59"/>
  <c r="J2944" i="59"/>
  <c r="J2943" i="59"/>
  <c r="J2942" i="59"/>
  <c r="J2941" i="59"/>
  <c r="J2940" i="59"/>
  <c r="J2939" i="59"/>
  <c r="J2938" i="59"/>
  <c r="J2937" i="59"/>
  <c r="J2936" i="59"/>
  <c r="J2935" i="59"/>
  <c r="J2934" i="59"/>
  <c r="J2933" i="59"/>
  <c r="J2932" i="59"/>
  <c r="J2931" i="59"/>
  <c r="J2930" i="59"/>
  <c r="J2929" i="59"/>
  <c r="J2928" i="59"/>
  <c r="J2927" i="59"/>
  <c r="J2926" i="59"/>
  <c r="J2925" i="59"/>
  <c r="J2924" i="59"/>
  <c r="J2923" i="59"/>
  <c r="J2922" i="59"/>
  <c r="J2921" i="59"/>
  <c r="J2920" i="59"/>
  <c r="J2919" i="59"/>
  <c r="J2918" i="59"/>
  <c r="J2917" i="59"/>
  <c r="J2916" i="59"/>
  <c r="J2915" i="59"/>
  <c r="J2914" i="59"/>
  <c r="J2913" i="59"/>
  <c r="J2912" i="59"/>
  <c r="J2911" i="59"/>
  <c r="J2910" i="59"/>
  <c r="J2909" i="59"/>
  <c r="J2908" i="59"/>
  <c r="J2907" i="59"/>
  <c r="J2906" i="59"/>
  <c r="J2905" i="59"/>
  <c r="J2904" i="59"/>
  <c r="J2903" i="59"/>
  <c r="J2902" i="59"/>
  <c r="J2901" i="59"/>
  <c r="J2900" i="59"/>
  <c r="J2899" i="59"/>
  <c r="J2898" i="59"/>
  <c r="J2897" i="59"/>
  <c r="J2896" i="59"/>
  <c r="J2895" i="59"/>
  <c r="J2894" i="59"/>
  <c r="J2893" i="59"/>
  <c r="J2892" i="59"/>
  <c r="J2891" i="59"/>
  <c r="J2890" i="59"/>
  <c r="J2889" i="59"/>
  <c r="J2888" i="59"/>
  <c r="J2887" i="59"/>
  <c r="J2886" i="59"/>
  <c r="J2885" i="59"/>
  <c r="J2884" i="59"/>
  <c r="J2883" i="59"/>
  <c r="J2882" i="59"/>
  <c r="J2881" i="59"/>
  <c r="J2880" i="59"/>
  <c r="J2879" i="59"/>
  <c r="J2878" i="59"/>
  <c r="J2877" i="59"/>
  <c r="J2876" i="59"/>
  <c r="J2875" i="59"/>
  <c r="J2874" i="59"/>
  <c r="J2873" i="59"/>
  <c r="J2872" i="59"/>
  <c r="J2871" i="59"/>
  <c r="J2870" i="59"/>
  <c r="J2869" i="59"/>
  <c r="J2868" i="59"/>
  <c r="J2867" i="59"/>
  <c r="J2866" i="59"/>
  <c r="J2865" i="59"/>
  <c r="J2864" i="59"/>
  <c r="J2863" i="59"/>
  <c r="J2862" i="59"/>
  <c r="J2861" i="59"/>
  <c r="J2860" i="59"/>
  <c r="J2859" i="59"/>
  <c r="J2858" i="59"/>
  <c r="J2857" i="59"/>
  <c r="J2856" i="59"/>
  <c r="J2855" i="59"/>
  <c r="J2854" i="59"/>
  <c r="J2853" i="59"/>
  <c r="J2852" i="59"/>
  <c r="J2851" i="59"/>
  <c r="J2850" i="59"/>
  <c r="J2849" i="59"/>
  <c r="J2848" i="59"/>
  <c r="J2847" i="59"/>
  <c r="J2846" i="59"/>
  <c r="J2845" i="59"/>
  <c r="J2844" i="59"/>
  <c r="J2843" i="59"/>
  <c r="J2842" i="59"/>
  <c r="J2841" i="59"/>
  <c r="J2840" i="59"/>
  <c r="J2839" i="59"/>
  <c r="J2838" i="59"/>
  <c r="J2837" i="59"/>
  <c r="J2836" i="59"/>
  <c r="J2835" i="59"/>
  <c r="J2834" i="59"/>
  <c r="J2833" i="59"/>
  <c r="J2832" i="59"/>
  <c r="J2831" i="59"/>
  <c r="J2830" i="59"/>
  <c r="J2829" i="59"/>
  <c r="J2828" i="59"/>
  <c r="J2827" i="59"/>
  <c r="J2826" i="59"/>
  <c r="J2825" i="59"/>
  <c r="J2824" i="59"/>
  <c r="J2823" i="59"/>
  <c r="J2822" i="59"/>
  <c r="J2821" i="59"/>
  <c r="J2820" i="59"/>
  <c r="J2819" i="59"/>
  <c r="J2818" i="59"/>
  <c r="J2817" i="59"/>
  <c r="J2816" i="59"/>
  <c r="J2815" i="59"/>
  <c r="J2814" i="59"/>
  <c r="J2813" i="59"/>
  <c r="J2812" i="59"/>
  <c r="J2811" i="59"/>
  <c r="J2810" i="59"/>
  <c r="J2809" i="59"/>
  <c r="J2808" i="59"/>
  <c r="J2807" i="59"/>
  <c r="J2806" i="59"/>
  <c r="J2805" i="59"/>
  <c r="J2804" i="59"/>
  <c r="J2803" i="59"/>
  <c r="J2802" i="59"/>
  <c r="J2801" i="59"/>
  <c r="J2800" i="59"/>
  <c r="J2799" i="59"/>
  <c r="J2798" i="59"/>
  <c r="J2797" i="59"/>
  <c r="J2796" i="59"/>
  <c r="J2795" i="59"/>
  <c r="J2794" i="59"/>
  <c r="J2793" i="59"/>
  <c r="J2792" i="59"/>
  <c r="J2791" i="59"/>
  <c r="J2790" i="59"/>
  <c r="J2789" i="59"/>
  <c r="J2788" i="59"/>
  <c r="J2787" i="59"/>
  <c r="J2786" i="59"/>
  <c r="J2785" i="59"/>
  <c r="J2784" i="59"/>
  <c r="J2783" i="59"/>
  <c r="J2782" i="59"/>
  <c r="J2781" i="59"/>
  <c r="J2780" i="59"/>
  <c r="J2779" i="59"/>
  <c r="J2778" i="59"/>
  <c r="J2777" i="59"/>
  <c r="J2776" i="59"/>
  <c r="J2775" i="59"/>
  <c r="J2774" i="59"/>
  <c r="J2773" i="59"/>
  <c r="J2772" i="59"/>
  <c r="J2771" i="59"/>
  <c r="J2770" i="59"/>
  <c r="J2769" i="59"/>
  <c r="J2768" i="59"/>
  <c r="J2767" i="59"/>
  <c r="J2766" i="59"/>
  <c r="J2765" i="59"/>
  <c r="J2764" i="59"/>
  <c r="J2763" i="59"/>
  <c r="J2762" i="59"/>
  <c r="J2761" i="59"/>
  <c r="J2760" i="59"/>
  <c r="J2759" i="59"/>
  <c r="J2758" i="59"/>
  <c r="J2757" i="59"/>
  <c r="J2756" i="59"/>
  <c r="J2755" i="59"/>
  <c r="J2754" i="59"/>
  <c r="J2753" i="59"/>
  <c r="J2752" i="59"/>
  <c r="J2751" i="59"/>
  <c r="J2750" i="59"/>
  <c r="J2749" i="59"/>
  <c r="J2748" i="59"/>
  <c r="J2747" i="59"/>
  <c r="J2746" i="59"/>
  <c r="J2745" i="59"/>
  <c r="J2744" i="59"/>
  <c r="J2743" i="59"/>
  <c r="J2742" i="59"/>
  <c r="J2741" i="59"/>
  <c r="J2740" i="59"/>
  <c r="J2739" i="59"/>
  <c r="J2738" i="59"/>
  <c r="J2737" i="59"/>
  <c r="J2736" i="59"/>
  <c r="J2735" i="59"/>
  <c r="J2734" i="59"/>
  <c r="J2733" i="59"/>
  <c r="J2732" i="59"/>
  <c r="J2731" i="59"/>
  <c r="J2730" i="59"/>
  <c r="J2729" i="59"/>
  <c r="J2728" i="59"/>
  <c r="J2727" i="59"/>
  <c r="J2726" i="59"/>
  <c r="J2725" i="59"/>
  <c r="J2724" i="59"/>
  <c r="J2723" i="59"/>
  <c r="J2722" i="59"/>
  <c r="J2721" i="59"/>
  <c r="J2720" i="59"/>
  <c r="J2719" i="59"/>
  <c r="J2718" i="59"/>
  <c r="J2717" i="59"/>
  <c r="J2716" i="59"/>
  <c r="J2715" i="59"/>
  <c r="J2714" i="59"/>
  <c r="J2713" i="59"/>
  <c r="J2712" i="59"/>
  <c r="J2711" i="59"/>
  <c r="J2710" i="59"/>
  <c r="J2709" i="59"/>
  <c r="J2708" i="59"/>
  <c r="J2707" i="59"/>
  <c r="J2706" i="59"/>
  <c r="J2705" i="59"/>
  <c r="J2704" i="59"/>
  <c r="J2703" i="59"/>
  <c r="J2702" i="59"/>
  <c r="J2701" i="59"/>
  <c r="J2700" i="59"/>
  <c r="J2699" i="59"/>
  <c r="J2698" i="59"/>
  <c r="J2697" i="59"/>
  <c r="J2696" i="59"/>
  <c r="J2695" i="59"/>
  <c r="J2694" i="59"/>
  <c r="J2693" i="59"/>
  <c r="J2692" i="59"/>
  <c r="J2691" i="59"/>
  <c r="J2690" i="59"/>
  <c r="J2689" i="59"/>
  <c r="J2688" i="59"/>
  <c r="J2687" i="59"/>
  <c r="J2686" i="59"/>
  <c r="J2685" i="59"/>
  <c r="J2684" i="59"/>
  <c r="J2683" i="59"/>
  <c r="J2682" i="59"/>
  <c r="J2681" i="59"/>
  <c r="J2680" i="59"/>
  <c r="J2679" i="59"/>
  <c r="J2678" i="59"/>
  <c r="J2677" i="59"/>
  <c r="J2676" i="59"/>
  <c r="J2675" i="59"/>
  <c r="J2674" i="59"/>
  <c r="J2673" i="59"/>
  <c r="J2672" i="59"/>
  <c r="J2671" i="59"/>
  <c r="J2670" i="59"/>
  <c r="J2669" i="59"/>
  <c r="J2668" i="59"/>
  <c r="J2667" i="59"/>
  <c r="J2666" i="59"/>
  <c r="J2665" i="59"/>
  <c r="J2664" i="59"/>
  <c r="J2663" i="59"/>
  <c r="J2662" i="59"/>
  <c r="J2661" i="59"/>
  <c r="J2660" i="59"/>
  <c r="J2659" i="59"/>
  <c r="J2658" i="59"/>
  <c r="J2657" i="59"/>
  <c r="J2656" i="59"/>
  <c r="J2655" i="59"/>
  <c r="J2654" i="59"/>
  <c r="J2653" i="59"/>
  <c r="J2652" i="59"/>
  <c r="J2651" i="59"/>
  <c r="J2650" i="59"/>
  <c r="J2649" i="59"/>
  <c r="J2648" i="59"/>
  <c r="J2647" i="59"/>
  <c r="J2646" i="59"/>
  <c r="J2645" i="59"/>
  <c r="J2644" i="59"/>
  <c r="J2643" i="59"/>
  <c r="J2642" i="59"/>
  <c r="J2641" i="59"/>
  <c r="J2640" i="59"/>
  <c r="J2639" i="59"/>
  <c r="J2638" i="59"/>
  <c r="J2637" i="59"/>
  <c r="J2636" i="59"/>
  <c r="J2635" i="59"/>
  <c r="J2634" i="59"/>
  <c r="J2633" i="59"/>
  <c r="J2632" i="59"/>
  <c r="J2631" i="59"/>
  <c r="J2630" i="59"/>
  <c r="J2629" i="59"/>
  <c r="J2628" i="59"/>
  <c r="J2627" i="59"/>
  <c r="J2626" i="59"/>
  <c r="J2625" i="59"/>
  <c r="J2624" i="59"/>
  <c r="J2623" i="59"/>
  <c r="J2622" i="59"/>
  <c r="J2621" i="59"/>
  <c r="J2620" i="59"/>
  <c r="J2619" i="59"/>
  <c r="J2618" i="59"/>
  <c r="J2617" i="59"/>
  <c r="J2616" i="59"/>
  <c r="J2615" i="59"/>
  <c r="J2614" i="59"/>
  <c r="J2613" i="59"/>
  <c r="J2612" i="59"/>
  <c r="J2611" i="59"/>
  <c r="J2610" i="59"/>
  <c r="J2609" i="59"/>
  <c r="J2608" i="59"/>
  <c r="J2607" i="59"/>
  <c r="J2606" i="59"/>
  <c r="J2605" i="59"/>
  <c r="J2604" i="59"/>
  <c r="J2603" i="59"/>
  <c r="J2602" i="59"/>
  <c r="J2601" i="59"/>
  <c r="J2600" i="59"/>
  <c r="J2599" i="59"/>
  <c r="J2598" i="59"/>
  <c r="J2597" i="59"/>
  <c r="J2596" i="59"/>
  <c r="J2595" i="59"/>
  <c r="J2594" i="59"/>
  <c r="J2593" i="59"/>
  <c r="J2592" i="59"/>
  <c r="J2591" i="59"/>
  <c r="J2590" i="59"/>
  <c r="J2589" i="59"/>
  <c r="J2588" i="59"/>
  <c r="J2587" i="59"/>
  <c r="J2586" i="59"/>
  <c r="J2585" i="59"/>
  <c r="J2584" i="59"/>
  <c r="J2583" i="59"/>
  <c r="J2582" i="59"/>
  <c r="J2581" i="59"/>
  <c r="J2580" i="59"/>
  <c r="J2579" i="59"/>
  <c r="J2578" i="59"/>
  <c r="J2577" i="59"/>
  <c r="J2576" i="59"/>
  <c r="J2575" i="59"/>
  <c r="J2574" i="59"/>
  <c r="J2573" i="59"/>
  <c r="J2572" i="59"/>
  <c r="J2571" i="59"/>
  <c r="J2570" i="59"/>
  <c r="J2569" i="59"/>
  <c r="J2568" i="59"/>
  <c r="J2567" i="59"/>
  <c r="J2566" i="59"/>
  <c r="J2565" i="59"/>
  <c r="J2564" i="59"/>
  <c r="J2563" i="59"/>
  <c r="J2562" i="59"/>
  <c r="J2561" i="59"/>
  <c r="J2560" i="59"/>
  <c r="J2559" i="59"/>
  <c r="J2558" i="59"/>
  <c r="J2557" i="59"/>
  <c r="J2556" i="59"/>
  <c r="J2555" i="59"/>
  <c r="J2554" i="59"/>
  <c r="J2553" i="59"/>
  <c r="J2552" i="59"/>
  <c r="J2551" i="59"/>
  <c r="J2550" i="59"/>
  <c r="J2549" i="59"/>
  <c r="J2548" i="59"/>
  <c r="J2547" i="59"/>
  <c r="J2546" i="59"/>
  <c r="J2545" i="59"/>
  <c r="J2544" i="59"/>
  <c r="J2543" i="59"/>
  <c r="J2542" i="59"/>
  <c r="J2541" i="59"/>
  <c r="J2540" i="59"/>
  <c r="J2539" i="59"/>
  <c r="J2538" i="59"/>
  <c r="J2537" i="59"/>
  <c r="J2536" i="59"/>
  <c r="J2535" i="59"/>
  <c r="J2534" i="59"/>
  <c r="J2533" i="59"/>
  <c r="J2532" i="59"/>
  <c r="J2531" i="59"/>
  <c r="J2530" i="59"/>
  <c r="J2529" i="59"/>
  <c r="J2528" i="59"/>
  <c r="J2527" i="59"/>
  <c r="J2526" i="59"/>
  <c r="J2525" i="59"/>
  <c r="J2524" i="59"/>
  <c r="J2523" i="59"/>
  <c r="J2522" i="59"/>
  <c r="J2521" i="59"/>
  <c r="J2520" i="59"/>
  <c r="J2519" i="59"/>
  <c r="J2518" i="59"/>
  <c r="J2517" i="59"/>
  <c r="J2516" i="59"/>
  <c r="J2515" i="59"/>
  <c r="J2514" i="59"/>
  <c r="J2513" i="59"/>
  <c r="J2512" i="59"/>
  <c r="J2511" i="59"/>
  <c r="J2510" i="59"/>
  <c r="J2509" i="59"/>
  <c r="J2508" i="59"/>
  <c r="J2507" i="59"/>
  <c r="J2506" i="59"/>
  <c r="J2505" i="59"/>
  <c r="J2504" i="59"/>
  <c r="J2503" i="59"/>
  <c r="J2502" i="59"/>
  <c r="J2501" i="59"/>
  <c r="J2500" i="59"/>
  <c r="J2499" i="59"/>
  <c r="J2498" i="59"/>
  <c r="J2497" i="59"/>
  <c r="J2496" i="59"/>
  <c r="J2495" i="59"/>
  <c r="J2494" i="59"/>
  <c r="J2493" i="59"/>
  <c r="J2492" i="59"/>
  <c r="J2491" i="59"/>
  <c r="J2490" i="59"/>
  <c r="J2489" i="59"/>
  <c r="J2488" i="59"/>
  <c r="J2487" i="59"/>
  <c r="J2486" i="59"/>
  <c r="J2485" i="59"/>
  <c r="J2484" i="59"/>
  <c r="J2483" i="59"/>
  <c r="J2482" i="59"/>
  <c r="J2481" i="59"/>
  <c r="J2480" i="59"/>
  <c r="J2479" i="59"/>
  <c r="J2478" i="59"/>
  <c r="J2477" i="59"/>
  <c r="J2476" i="59"/>
  <c r="J2475" i="59"/>
  <c r="J2474" i="59"/>
  <c r="J2473" i="59"/>
  <c r="J2472" i="59"/>
  <c r="J2471" i="59"/>
  <c r="J2470" i="59"/>
  <c r="J2469" i="59"/>
  <c r="J2468" i="59"/>
  <c r="J2467" i="59"/>
  <c r="J2466" i="59"/>
  <c r="J2465" i="59"/>
  <c r="J2464" i="59"/>
  <c r="J2463" i="59"/>
  <c r="J2462" i="59"/>
  <c r="J2461" i="59"/>
  <c r="J2460" i="59"/>
  <c r="J2459" i="59"/>
  <c r="J2458" i="59"/>
  <c r="J2457" i="59"/>
  <c r="J2456" i="59"/>
  <c r="J2455" i="59"/>
  <c r="J2454" i="59"/>
  <c r="J2453" i="59"/>
  <c r="J2452" i="59"/>
  <c r="J2451" i="59"/>
  <c r="J2450" i="59"/>
  <c r="J2449" i="59"/>
  <c r="J2448" i="59"/>
  <c r="J2447" i="59"/>
  <c r="J2446" i="59"/>
  <c r="J2445" i="59"/>
  <c r="J2444" i="59"/>
  <c r="J2443" i="59"/>
  <c r="J2442" i="59"/>
  <c r="J2441" i="59"/>
  <c r="J2440" i="59"/>
  <c r="J2439" i="59"/>
  <c r="J2438" i="59"/>
  <c r="J2437" i="59"/>
  <c r="J2436" i="59"/>
  <c r="J2435" i="59"/>
  <c r="J2434" i="59"/>
  <c r="J2433" i="59"/>
  <c r="J2432" i="59"/>
  <c r="J2431" i="59"/>
  <c r="J2430" i="59"/>
  <c r="J2429" i="59"/>
  <c r="J2428" i="59"/>
  <c r="J2427" i="59"/>
  <c r="J2426" i="59"/>
  <c r="J2425" i="59"/>
  <c r="J2424" i="59"/>
  <c r="J2423" i="59"/>
  <c r="J2422" i="59"/>
  <c r="J2421" i="59"/>
  <c r="J2420" i="59"/>
  <c r="J2419" i="59"/>
  <c r="J2418" i="59"/>
  <c r="J2417" i="59"/>
  <c r="J2416" i="59"/>
  <c r="J2415" i="59"/>
  <c r="J2414" i="59"/>
  <c r="J2413" i="59"/>
  <c r="J2412" i="59"/>
  <c r="J2411" i="59"/>
  <c r="J2410" i="59"/>
  <c r="J2409" i="59"/>
  <c r="J2408" i="59"/>
  <c r="J2407" i="59"/>
  <c r="J2406" i="59"/>
  <c r="J2405" i="59"/>
  <c r="J2404" i="59"/>
  <c r="J2403" i="59"/>
  <c r="J2402" i="59"/>
  <c r="J2401" i="59"/>
  <c r="J2400" i="59"/>
  <c r="J2399" i="59"/>
  <c r="J2398" i="59"/>
  <c r="J2397" i="59"/>
  <c r="J2396" i="59"/>
  <c r="J2395" i="59"/>
  <c r="J2394" i="59"/>
  <c r="J2393" i="59"/>
  <c r="J2392" i="59"/>
  <c r="J2391" i="59"/>
  <c r="J2390" i="59"/>
  <c r="J2389" i="59"/>
  <c r="J2388" i="59"/>
  <c r="J2387" i="59"/>
  <c r="J2386" i="59"/>
  <c r="J2385" i="59"/>
  <c r="J2384" i="59"/>
  <c r="J2383" i="59"/>
  <c r="J2382" i="59"/>
  <c r="J2381" i="59"/>
  <c r="J2380" i="59"/>
  <c r="J2379" i="59"/>
  <c r="J2378" i="59"/>
  <c r="J2377" i="59"/>
  <c r="J2376" i="59"/>
  <c r="J2375" i="59"/>
  <c r="J2374" i="59"/>
  <c r="J2373" i="59"/>
  <c r="J2372" i="59"/>
  <c r="J2371" i="59"/>
  <c r="J2370" i="59"/>
  <c r="J2369" i="59"/>
  <c r="J2368" i="59"/>
  <c r="J2367" i="59"/>
  <c r="J2366" i="59"/>
  <c r="J2365" i="59"/>
  <c r="J2364" i="59"/>
  <c r="J2363" i="59"/>
  <c r="J2362" i="59"/>
  <c r="J2361" i="59"/>
  <c r="J2360" i="59"/>
  <c r="J2359" i="59"/>
  <c r="J2358" i="59"/>
  <c r="J2357" i="59"/>
  <c r="J2356" i="59"/>
  <c r="J2355" i="59"/>
  <c r="J2354" i="59"/>
  <c r="J2353" i="59"/>
  <c r="J2352" i="59"/>
  <c r="J2351" i="59"/>
  <c r="J2350" i="59"/>
  <c r="J2349" i="59"/>
  <c r="J2348" i="59"/>
  <c r="J2347" i="59"/>
  <c r="J2346" i="59"/>
  <c r="J2345" i="59"/>
  <c r="J2344" i="59"/>
  <c r="J2343" i="59"/>
  <c r="J2342" i="59"/>
  <c r="J2341" i="59"/>
  <c r="J2340" i="59"/>
  <c r="J2339" i="59"/>
  <c r="J2338" i="59"/>
  <c r="J2337" i="59"/>
  <c r="J2336" i="59"/>
  <c r="J2335" i="59"/>
  <c r="J2334" i="59"/>
  <c r="J2333" i="59"/>
  <c r="J2332" i="59"/>
  <c r="J2331" i="59"/>
  <c r="J2330" i="59"/>
  <c r="J2329" i="59"/>
  <c r="J2328" i="59"/>
  <c r="J2327" i="59"/>
  <c r="J2326" i="59"/>
  <c r="J2325" i="59"/>
  <c r="J2324" i="59"/>
  <c r="J2323" i="59"/>
  <c r="J2322" i="59"/>
  <c r="J2321" i="59"/>
  <c r="J2320" i="59"/>
  <c r="J2319" i="59"/>
  <c r="J2318" i="59"/>
  <c r="J2317" i="59"/>
  <c r="J2316" i="59"/>
  <c r="J2315" i="59"/>
  <c r="J2314" i="59"/>
  <c r="J2313" i="59"/>
  <c r="J2312" i="59"/>
  <c r="J2311" i="59"/>
  <c r="J2310" i="59"/>
  <c r="J2309" i="59"/>
  <c r="J2308" i="59"/>
  <c r="J2307" i="59"/>
  <c r="J2306" i="59"/>
  <c r="J2305" i="59"/>
  <c r="J2304" i="59"/>
  <c r="J2303" i="59"/>
  <c r="J2302" i="59"/>
  <c r="J2301" i="59"/>
  <c r="J2300" i="59"/>
  <c r="J2299" i="59"/>
  <c r="J2298" i="59"/>
  <c r="J2297" i="59"/>
  <c r="J2296" i="59"/>
  <c r="J2295" i="59"/>
  <c r="J2294" i="59"/>
  <c r="J2293" i="59"/>
  <c r="J2292" i="59"/>
  <c r="J2291" i="59"/>
  <c r="J2290" i="59"/>
  <c r="J2289" i="59"/>
  <c r="J2288" i="59"/>
  <c r="J2287" i="59"/>
  <c r="J2286" i="59"/>
  <c r="J2285" i="59"/>
  <c r="J2284" i="59"/>
  <c r="J2283" i="59"/>
  <c r="J2282" i="59"/>
  <c r="J2281" i="59"/>
  <c r="J2280" i="59"/>
  <c r="J2279" i="59"/>
  <c r="J2278" i="59"/>
  <c r="J2277" i="59"/>
  <c r="J2276" i="59"/>
  <c r="J2275" i="59"/>
  <c r="J2274" i="59"/>
  <c r="J2273" i="59"/>
  <c r="J2272" i="59"/>
  <c r="J2271" i="59"/>
  <c r="J2270" i="59"/>
  <c r="J2269" i="59"/>
  <c r="J2268" i="59"/>
  <c r="J2267" i="59"/>
  <c r="J2266" i="59"/>
  <c r="J2265" i="59"/>
  <c r="J2264" i="59"/>
  <c r="J2263" i="59"/>
  <c r="J2262" i="59"/>
  <c r="J2261" i="59"/>
  <c r="J2260" i="59"/>
  <c r="J2259" i="59"/>
  <c r="J2258" i="59"/>
  <c r="J2257" i="59"/>
  <c r="J2256" i="59"/>
  <c r="J2255" i="59"/>
  <c r="J2254" i="59"/>
  <c r="J2253" i="59"/>
  <c r="J2252" i="59"/>
  <c r="J2251" i="59"/>
  <c r="J2250" i="59"/>
  <c r="J2249" i="59"/>
  <c r="J2248" i="59"/>
  <c r="J2247" i="59"/>
  <c r="J2246" i="59"/>
  <c r="J2245" i="59"/>
  <c r="J2244" i="59"/>
  <c r="J2243" i="59"/>
  <c r="J2242" i="59"/>
  <c r="J2241" i="59"/>
  <c r="J2240" i="59"/>
  <c r="J2239" i="59"/>
  <c r="J2238" i="59"/>
  <c r="J2237" i="59"/>
  <c r="J2236" i="59"/>
  <c r="J2235" i="59"/>
  <c r="J2234" i="59"/>
  <c r="J2233" i="59"/>
  <c r="J2232" i="59"/>
  <c r="J2231" i="59"/>
  <c r="J2230" i="59"/>
  <c r="J2229" i="59"/>
  <c r="J2228" i="59"/>
  <c r="J2227" i="59"/>
  <c r="J2226" i="59"/>
  <c r="J2225" i="59"/>
  <c r="J2224" i="59"/>
  <c r="J2223" i="59"/>
  <c r="J2222" i="59"/>
  <c r="J2221" i="59"/>
  <c r="J2220" i="59"/>
  <c r="J2219" i="59"/>
  <c r="J2218" i="59"/>
  <c r="J2217" i="59"/>
  <c r="J2216" i="59"/>
  <c r="J2215" i="59"/>
  <c r="J2214" i="59"/>
  <c r="J2213" i="59"/>
  <c r="J2212" i="59"/>
  <c r="J2211" i="59"/>
  <c r="J2210" i="59"/>
  <c r="J2209" i="59"/>
  <c r="J2208" i="59"/>
  <c r="J2207" i="59"/>
  <c r="J2206" i="59"/>
  <c r="J2205" i="59"/>
  <c r="J2204" i="59"/>
  <c r="J2203" i="59"/>
  <c r="J2202" i="59"/>
  <c r="J2201" i="59"/>
  <c r="J2200" i="59"/>
  <c r="J2199" i="59"/>
  <c r="J2198" i="59"/>
  <c r="J2197" i="59"/>
  <c r="J2196" i="59"/>
  <c r="J2195" i="59"/>
  <c r="J2194" i="59"/>
  <c r="J2193" i="59"/>
  <c r="J2192" i="59"/>
  <c r="J2191" i="59"/>
  <c r="J2190" i="59"/>
  <c r="J2189" i="59"/>
  <c r="J2188" i="59"/>
  <c r="J2187" i="59"/>
  <c r="J2186" i="59"/>
  <c r="J2185" i="59"/>
  <c r="J2184" i="59"/>
  <c r="J2183" i="59"/>
  <c r="J2182" i="59"/>
  <c r="J2181" i="59"/>
  <c r="J2180" i="59"/>
  <c r="J2179" i="59"/>
  <c r="J2178" i="59"/>
  <c r="J2177" i="59"/>
  <c r="J2176" i="59"/>
  <c r="J2175" i="59"/>
  <c r="J2174" i="59"/>
  <c r="J2173" i="59"/>
  <c r="J2172" i="59"/>
  <c r="J2171" i="59"/>
  <c r="J2170" i="59"/>
  <c r="J2169" i="59"/>
  <c r="J2168" i="59"/>
  <c r="J2167" i="59"/>
  <c r="J2166" i="59"/>
  <c r="J2165" i="59"/>
  <c r="J2164" i="59"/>
  <c r="J2163" i="59"/>
  <c r="J2162" i="59"/>
  <c r="J2161" i="59"/>
  <c r="J2160" i="59"/>
  <c r="J2159" i="59"/>
  <c r="J2158" i="59"/>
  <c r="J2157" i="59"/>
  <c r="J2156" i="59"/>
  <c r="J2155" i="59"/>
  <c r="J2154" i="59"/>
  <c r="J2153" i="59"/>
  <c r="J2152" i="59"/>
  <c r="J2151" i="59"/>
  <c r="J2150" i="59"/>
  <c r="J2149" i="59"/>
  <c r="J2148" i="59"/>
  <c r="J2147" i="59"/>
  <c r="J2146" i="59"/>
  <c r="J2145" i="59"/>
  <c r="J2144" i="59"/>
  <c r="J2143" i="59"/>
  <c r="J2142" i="59"/>
  <c r="J2141" i="59"/>
  <c r="J2140" i="59"/>
  <c r="J2139" i="59"/>
  <c r="J2138" i="59"/>
  <c r="J2137" i="59"/>
  <c r="J2136" i="59"/>
  <c r="J2135" i="59"/>
  <c r="J2134" i="59"/>
  <c r="J2133" i="59"/>
  <c r="J2132" i="59"/>
  <c r="J2131" i="59"/>
  <c r="J2130" i="59"/>
  <c r="J2129" i="59"/>
  <c r="J2128" i="59"/>
  <c r="J2127" i="59"/>
  <c r="J2126" i="59"/>
  <c r="J2125" i="59"/>
  <c r="J2124" i="59"/>
  <c r="J2123" i="59"/>
  <c r="J2122" i="59"/>
  <c r="J2121" i="59"/>
  <c r="J2120" i="59"/>
  <c r="J2119" i="59"/>
  <c r="J2118" i="59"/>
  <c r="J2117" i="59"/>
  <c r="J2116" i="59"/>
  <c r="J2115" i="59"/>
  <c r="J2114" i="59"/>
  <c r="J2113" i="59"/>
  <c r="J2112" i="59"/>
  <c r="J2111" i="59"/>
  <c r="J2110" i="59"/>
  <c r="J2109" i="59"/>
  <c r="J2108" i="59"/>
  <c r="J2107" i="59"/>
  <c r="J2106" i="59"/>
  <c r="J2105" i="59"/>
  <c r="J2104" i="59"/>
  <c r="J2103" i="59"/>
  <c r="J2102" i="59"/>
  <c r="J2101" i="59"/>
  <c r="J2100" i="59"/>
  <c r="J2099" i="59"/>
  <c r="J2098" i="59"/>
  <c r="J2097" i="59"/>
  <c r="J2096" i="59"/>
  <c r="J2095" i="59"/>
  <c r="J2094" i="59"/>
  <c r="J2093" i="59"/>
  <c r="J2092" i="59"/>
  <c r="J2091" i="59"/>
  <c r="J2090" i="59"/>
  <c r="J2089" i="59"/>
  <c r="J2088" i="59"/>
  <c r="J2087" i="59"/>
  <c r="J2086" i="59"/>
  <c r="J2085" i="59"/>
  <c r="J2084" i="59"/>
  <c r="J2083" i="59"/>
  <c r="J2082" i="59"/>
  <c r="J2081" i="59"/>
  <c r="J2080" i="59"/>
  <c r="J2079" i="59"/>
  <c r="J2078" i="59"/>
  <c r="J2077" i="59"/>
  <c r="J2076" i="59"/>
  <c r="J2075" i="59"/>
  <c r="J2074" i="59"/>
  <c r="J2073" i="59"/>
  <c r="J2072" i="59"/>
  <c r="J2071" i="59"/>
  <c r="J2070" i="59"/>
  <c r="J2069" i="59"/>
  <c r="J2068" i="59"/>
  <c r="J2067" i="59"/>
  <c r="J2066" i="59"/>
  <c r="J2065" i="59"/>
  <c r="J2064" i="59"/>
  <c r="J2063" i="59"/>
  <c r="J2062" i="59"/>
  <c r="J2061" i="59"/>
  <c r="J2060" i="59"/>
  <c r="J2059" i="59"/>
  <c r="J2058" i="59"/>
  <c r="J2057" i="59"/>
  <c r="J2056" i="59"/>
  <c r="J2055" i="59"/>
  <c r="J2054" i="59"/>
  <c r="J2053" i="59"/>
  <c r="J2052" i="59"/>
  <c r="J2051" i="59"/>
  <c r="J2050" i="59"/>
  <c r="J2049" i="59"/>
  <c r="J2048" i="59"/>
  <c r="J2047" i="59"/>
  <c r="J2046" i="59"/>
  <c r="J2045" i="59"/>
  <c r="J2044" i="59"/>
  <c r="J2043" i="59"/>
  <c r="J2042" i="59"/>
  <c r="J2041" i="59"/>
  <c r="J2040" i="59"/>
  <c r="J2039" i="59"/>
  <c r="J2038" i="59"/>
  <c r="J2037" i="59"/>
  <c r="J2036" i="59"/>
  <c r="J2035" i="59"/>
  <c r="J2034" i="59"/>
  <c r="J2033" i="59"/>
  <c r="J2032" i="59"/>
  <c r="J2031" i="59"/>
  <c r="J2030" i="59"/>
  <c r="J2029" i="59"/>
  <c r="J2028" i="59"/>
  <c r="J2027" i="59"/>
  <c r="J2026" i="59"/>
  <c r="J2025" i="59"/>
  <c r="J2024" i="59"/>
  <c r="J2023" i="59"/>
  <c r="J2022" i="59"/>
  <c r="J2021" i="59"/>
  <c r="J2020" i="59"/>
  <c r="J2019" i="59"/>
  <c r="J2018" i="59"/>
  <c r="J2017" i="59"/>
  <c r="J2016" i="59"/>
  <c r="J2015" i="59"/>
  <c r="J2014" i="59"/>
  <c r="J2013" i="59"/>
  <c r="J2012" i="59"/>
  <c r="J2011" i="59"/>
  <c r="J2010" i="59"/>
  <c r="J2009" i="59"/>
  <c r="J2008" i="59"/>
  <c r="J2007" i="59"/>
  <c r="J2006" i="59"/>
  <c r="J2005" i="59"/>
  <c r="J2004" i="59"/>
  <c r="J2003" i="59"/>
  <c r="J2002" i="59"/>
  <c r="J2001" i="59"/>
  <c r="J2000" i="59"/>
  <c r="J1999" i="59"/>
  <c r="J1998" i="59"/>
  <c r="J1997" i="59"/>
  <c r="J1996" i="59"/>
  <c r="J1995" i="59"/>
  <c r="J1994" i="59"/>
  <c r="J1993" i="59"/>
  <c r="J1992" i="59"/>
  <c r="J1991" i="59"/>
  <c r="J1990" i="59"/>
  <c r="J1989" i="59"/>
  <c r="J1988" i="59"/>
  <c r="J1987" i="59"/>
  <c r="J1986" i="59"/>
  <c r="J1985" i="59"/>
  <c r="J1984" i="59"/>
  <c r="J1983" i="59"/>
  <c r="J1982" i="59"/>
  <c r="J1981" i="59"/>
  <c r="J1980" i="59"/>
  <c r="J1979" i="59"/>
  <c r="J1978" i="59"/>
  <c r="J1977" i="59"/>
  <c r="J1976" i="59"/>
  <c r="J1975" i="59"/>
  <c r="J1974" i="59"/>
  <c r="J1973" i="59"/>
  <c r="J1972" i="59"/>
  <c r="J1971" i="59"/>
  <c r="J1970" i="59"/>
  <c r="J1969" i="59"/>
  <c r="J1968" i="59"/>
  <c r="J1967" i="59"/>
  <c r="J1966" i="59"/>
  <c r="J1965" i="59"/>
  <c r="J1964" i="59"/>
  <c r="J1963" i="59"/>
  <c r="J1962" i="59"/>
  <c r="J1961" i="59"/>
  <c r="J1960" i="59"/>
  <c r="J1959" i="59"/>
  <c r="J1958" i="59"/>
  <c r="J1957" i="59"/>
  <c r="J1956" i="59"/>
  <c r="J1955" i="59"/>
  <c r="J1954" i="59"/>
  <c r="J1953" i="59"/>
  <c r="J1952" i="59"/>
  <c r="J1951" i="59"/>
  <c r="J1950" i="59"/>
  <c r="J1949" i="59"/>
  <c r="J1948" i="59"/>
  <c r="J1947" i="59"/>
  <c r="J1946" i="59"/>
  <c r="J1945" i="59"/>
  <c r="J1944" i="59"/>
  <c r="J1943" i="59"/>
  <c r="J1942" i="59"/>
  <c r="J1941" i="59"/>
  <c r="J1940" i="59"/>
  <c r="J1939" i="59"/>
  <c r="J1938" i="59"/>
  <c r="J1937" i="59"/>
  <c r="J1936" i="59"/>
  <c r="J1935" i="59"/>
  <c r="J1934" i="59"/>
  <c r="J1933" i="59"/>
  <c r="J1932" i="59"/>
  <c r="J1931" i="59"/>
  <c r="J1930" i="59"/>
  <c r="J1929" i="59"/>
  <c r="J1928" i="59"/>
  <c r="J1927" i="59"/>
  <c r="J1926" i="59"/>
  <c r="J1925" i="59"/>
  <c r="J1924" i="59"/>
  <c r="J1923" i="59"/>
  <c r="J1922" i="59"/>
  <c r="J1921" i="59"/>
  <c r="J1920" i="59"/>
  <c r="J1919" i="59"/>
  <c r="J1918" i="59"/>
  <c r="J1917" i="59"/>
  <c r="J1916" i="59"/>
  <c r="J1915" i="59"/>
  <c r="J1914" i="59"/>
  <c r="J1913" i="59"/>
  <c r="J1912" i="59"/>
  <c r="J1911" i="59"/>
  <c r="J1910" i="59"/>
  <c r="J1909" i="59"/>
  <c r="J1908" i="59"/>
  <c r="J1907" i="59"/>
  <c r="J1906" i="59"/>
  <c r="J1905" i="59"/>
  <c r="J1904" i="59"/>
  <c r="J1903" i="59"/>
  <c r="J1902" i="59"/>
  <c r="J1901" i="59"/>
  <c r="J1900" i="59"/>
  <c r="J1899" i="59"/>
  <c r="J1898" i="59"/>
  <c r="J1897" i="59"/>
  <c r="J1896" i="59"/>
  <c r="J1895" i="59"/>
  <c r="J1894" i="59"/>
  <c r="J1893" i="59"/>
  <c r="J1892" i="59"/>
  <c r="J1891" i="59"/>
  <c r="J1890" i="59"/>
  <c r="J1889" i="59"/>
  <c r="J1888" i="59"/>
  <c r="J1887" i="59"/>
  <c r="J1886" i="59"/>
  <c r="J1885" i="59"/>
  <c r="J1884" i="59"/>
  <c r="J1883" i="59"/>
  <c r="J1882" i="59"/>
  <c r="J1881" i="59"/>
  <c r="J1880" i="59"/>
  <c r="J1879" i="59"/>
  <c r="J1878" i="59"/>
  <c r="J1877" i="59"/>
  <c r="J1876" i="59"/>
  <c r="J1875" i="59"/>
  <c r="J1874" i="59"/>
  <c r="J1873" i="59"/>
  <c r="J1872" i="59"/>
  <c r="J1871" i="59"/>
  <c r="J1870" i="59"/>
  <c r="J1869" i="59"/>
  <c r="J1868" i="59"/>
  <c r="J1867" i="59"/>
  <c r="J1866" i="59"/>
  <c r="J1865" i="59"/>
  <c r="J1864" i="59"/>
  <c r="J1863" i="59"/>
  <c r="J1862" i="59"/>
  <c r="J1861" i="59"/>
  <c r="J1860" i="59"/>
  <c r="J1859" i="59"/>
  <c r="J1858" i="59"/>
  <c r="J1857" i="59"/>
  <c r="J1856" i="59"/>
  <c r="J1855" i="59"/>
  <c r="J1854" i="59"/>
  <c r="J1853" i="59"/>
  <c r="J1852" i="59"/>
  <c r="J1851" i="59"/>
  <c r="J1850" i="59"/>
  <c r="J1849" i="59"/>
  <c r="J1848" i="59"/>
  <c r="J1847" i="59"/>
  <c r="J1846" i="59"/>
  <c r="J1845" i="59"/>
  <c r="J1844" i="59"/>
  <c r="J1843" i="59"/>
  <c r="J1842" i="59"/>
  <c r="J1841" i="59"/>
  <c r="J1840" i="59"/>
  <c r="J1839" i="59"/>
  <c r="J1838" i="59"/>
  <c r="J1837" i="59"/>
  <c r="J1836" i="59"/>
  <c r="J1835" i="59"/>
  <c r="J1834" i="59"/>
  <c r="J1833" i="59"/>
  <c r="J1832" i="59"/>
  <c r="J1831" i="59"/>
  <c r="J1830" i="59"/>
  <c r="J1829" i="59"/>
  <c r="J1828" i="59"/>
  <c r="J1827" i="59"/>
  <c r="J1826" i="59"/>
  <c r="J1825" i="59"/>
  <c r="J1824" i="59"/>
  <c r="J1823" i="59"/>
  <c r="J1822" i="59"/>
  <c r="J1821" i="59"/>
  <c r="J1820" i="59"/>
  <c r="J1819" i="59"/>
  <c r="J1818" i="59"/>
  <c r="J1817" i="59"/>
  <c r="J1816" i="59"/>
  <c r="J1815" i="59"/>
  <c r="J1814" i="59"/>
  <c r="J1813" i="59"/>
  <c r="J1812" i="59"/>
  <c r="J1811" i="59"/>
  <c r="J1810" i="59"/>
  <c r="J1809" i="59"/>
  <c r="J1808" i="59"/>
  <c r="J1807" i="59"/>
  <c r="J1806" i="59"/>
  <c r="J1805" i="59"/>
  <c r="J1804" i="59"/>
  <c r="J1803" i="59"/>
  <c r="J1802" i="59"/>
  <c r="J1801" i="59"/>
  <c r="J1800" i="59"/>
  <c r="J1799" i="59"/>
  <c r="J1798" i="59"/>
  <c r="J1797" i="59"/>
  <c r="J1796" i="59"/>
  <c r="J1795" i="59"/>
  <c r="J1794" i="59"/>
  <c r="J1793" i="59"/>
  <c r="J1792" i="59"/>
  <c r="J1791" i="59"/>
  <c r="J1790" i="59"/>
  <c r="J1789" i="59"/>
  <c r="J1788" i="59"/>
  <c r="J1787" i="59"/>
  <c r="J1786" i="59"/>
  <c r="J1785" i="59"/>
  <c r="J1784" i="59"/>
  <c r="J1783" i="59"/>
  <c r="J1782" i="59"/>
  <c r="J1781" i="59"/>
  <c r="J1780" i="59"/>
  <c r="J1779" i="59"/>
  <c r="J1778" i="59"/>
  <c r="J1777" i="59"/>
  <c r="J1776" i="59"/>
  <c r="J1775" i="59"/>
  <c r="J1774" i="59"/>
  <c r="J1773" i="59"/>
  <c r="J1772" i="59"/>
  <c r="J1771" i="59"/>
  <c r="J1770" i="59"/>
  <c r="J1769" i="59"/>
  <c r="J1768" i="59"/>
  <c r="J1767" i="59"/>
  <c r="J1766" i="59"/>
  <c r="J1765" i="59"/>
  <c r="J1764" i="59"/>
  <c r="J1763" i="59"/>
  <c r="J1762" i="59"/>
  <c r="J1761" i="59"/>
  <c r="J1760" i="59"/>
  <c r="J1759" i="59"/>
  <c r="J1758" i="59"/>
  <c r="J1757" i="59"/>
  <c r="J1756" i="59"/>
  <c r="J1755" i="59"/>
  <c r="J1754" i="59"/>
  <c r="J1753" i="59"/>
  <c r="J1752" i="59"/>
  <c r="J1751" i="59"/>
  <c r="J1750" i="59"/>
  <c r="J1749" i="59"/>
  <c r="J1748" i="59"/>
  <c r="J1747" i="59"/>
  <c r="J1746" i="59"/>
  <c r="J1745" i="59"/>
  <c r="J1744" i="59"/>
  <c r="J1743" i="59"/>
  <c r="J1742" i="59"/>
  <c r="J1741" i="59"/>
  <c r="J1740" i="59"/>
  <c r="J1739" i="59"/>
  <c r="J1738" i="59"/>
  <c r="J1737" i="59"/>
  <c r="J1736" i="59"/>
  <c r="J1735" i="59"/>
  <c r="J1734" i="59"/>
  <c r="J1733" i="59"/>
  <c r="J1732" i="59"/>
  <c r="J1731" i="59"/>
  <c r="J1730" i="59"/>
  <c r="J1729" i="59"/>
  <c r="J1728" i="59"/>
  <c r="J1727" i="59"/>
  <c r="J1726" i="59"/>
  <c r="J1725" i="59"/>
  <c r="J1724" i="59"/>
  <c r="J1723" i="59"/>
  <c r="J1722" i="59"/>
  <c r="J1721" i="59"/>
  <c r="J1720" i="59"/>
  <c r="J1719" i="59"/>
  <c r="J1718" i="59"/>
  <c r="J1717" i="59"/>
  <c r="J1716" i="59"/>
  <c r="J1715" i="59"/>
  <c r="J1714" i="59"/>
  <c r="J1713" i="59"/>
  <c r="J1712" i="59"/>
  <c r="J1711" i="59"/>
  <c r="J1710" i="59"/>
  <c r="J1709" i="59"/>
  <c r="J1708" i="59"/>
  <c r="J1707" i="59"/>
  <c r="J1706" i="59"/>
  <c r="J1705" i="59"/>
  <c r="J1704" i="59"/>
  <c r="J1703" i="59"/>
  <c r="J1702" i="59"/>
  <c r="J1701" i="59"/>
  <c r="J1700" i="59"/>
  <c r="J1699" i="59"/>
  <c r="J1698" i="59"/>
  <c r="J1697" i="59"/>
  <c r="J1696" i="59"/>
  <c r="J1695" i="59"/>
  <c r="J1694" i="59"/>
  <c r="J1693" i="59"/>
  <c r="J1692" i="59"/>
  <c r="J1691" i="59"/>
  <c r="J1690" i="59"/>
  <c r="J1689" i="59"/>
  <c r="J1688" i="59"/>
  <c r="J1687" i="59"/>
  <c r="J1686" i="59"/>
  <c r="J1685" i="59"/>
  <c r="J1684" i="59"/>
  <c r="J1683" i="59"/>
  <c r="J1682" i="59"/>
  <c r="J1681" i="59"/>
  <c r="J1680" i="59"/>
  <c r="J1679" i="59"/>
  <c r="J1678" i="59"/>
  <c r="J1677" i="59"/>
  <c r="J1676" i="59"/>
  <c r="J1675" i="59"/>
  <c r="J1674" i="59"/>
  <c r="J1673" i="59"/>
  <c r="J1672" i="59"/>
  <c r="J1671" i="59"/>
  <c r="J1670" i="59"/>
  <c r="J1669" i="59"/>
  <c r="J1668" i="59"/>
  <c r="J1667" i="59"/>
  <c r="J1666" i="59"/>
  <c r="J1665" i="59"/>
  <c r="J1664" i="59"/>
  <c r="J1663" i="59"/>
  <c r="J1662" i="59"/>
  <c r="J1661" i="59"/>
  <c r="J1660" i="59"/>
  <c r="J1659" i="59"/>
  <c r="J1658" i="59"/>
  <c r="J1657" i="59"/>
  <c r="J1656" i="59"/>
  <c r="J1655" i="59"/>
  <c r="J1654" i="59"/>
  <c r="J1653" i="59"/>
  <c r="J1652" i="59"/>
  <c r="J1651" i="59"/>
  <c r="J1650" i="59"/>
  <c r="J1649" i="59"/>
  <c r="J1648" i="59"/>
  <c r="J1647" i="59"/>
  <c r="J1646" i="59"/>
  <c r="J1645" i="59"/>
  <c r="J1644" i="59"/>
  <c r="J1643" i="59"/>
  <c r="J1642" i="59"/>
  <c r="J1641" i="59"/>
  <c r="J1640" i="59"/>
  <c r="J1639" i="59"/>
  <c r="J1638" i="59"/>
  <c r="J1637" i="59"/>
  <c r="J1636" i="59"/>
  <c r="J1635" i="59"/>
  <c r="J1634" i="59"/>
  <c r="J1633" i="59"/>
  <c r="J1632" i="59"/>
  <c r="J1631" i="59"/>
  <c r="J1630" i="59"/>
  <c r="J1629" i="59"/>
  <c r="J1628" i="59"/>
  <c r="J1627" i="59"/>
  <c r="J1626" i="59"/>
  <c r="J1625" i="59"/>
  <c r="J1624" i="59"/>
  <c r="J1623" i="59"/>
  <c r="J1622" i="59"/>
  <c r="J1621" i="59"/>
  <c r="J1620" i="59"/>
  <c r="J1619" i="59"/>
  <c r="J1618" i="59"/>
  <c r="J1617" i="59"/>
  <c r="J1616" i="59"/>
  <c r="J1615" i="59"/>
  <c r="J1614" i="59"/>
  <c r="J1613" i="59"/>
  <c r="J1612" i="59"/>
  <c r="J1611" i="59"/>
  <c r="J1610" i="59"/>
  <c r="J1609" i="59"/>
  <c r="J1608" i="59"/>
  <c r="J1607" i="59"/>
  <c r="J1606" i="59"/>
  <c r="J1605" i="59"/>
  <c r="J1604" i="59"/>
  <c r="J1603" i="59"/>
  <c r="J1602" i="59"/>
  <c r="J1601" i="59"/>
  <c r="J1600" i="59"/>
  <c r="J1599" i="59"/>
  <c r="J1598" i="59"/>
  <c r="J1597" i="59"/>
  <c r="J1596" i="59"/>
  <c r="J1595" i="59"/>
  <c r="J1594" i="59"/>
  <c r="J1593" i="59"/>
  <c r="J1592" i="59"/>
  <c r="J1591" i="59"/>
  <c r="J1590" i="59"/>
  <c r="J1589" i="59"/>
  <c r="J1588" i="59"/>
  <c r="J1587" i="59"/>
  <c r="J1586" i="59"/>
  <c r="J1585" i="59"/>
  <c r="J1584" i="59"/>
  <c r="J1583" i="59"/>
  <c r="J1582" i="59"/>
  <c r="J1581" i="59"/>
  <c r="J1580" i="59"/>
  <c r="J1579" i="59"/>
  <c r="J1578" i="59"/>
  <c r="J1577" i="59"/>
  <c r="J1576" i="59"/>
  <c r="J1575" i="59"/>
  <c r="J1574" i="59"/>
  <c r="J1573" i="59"/>
  <c r="J1572" i="59"/>
  <c r="J1571" i="59"/>
  <c r="J1570" i="59"/>
  <c r="J1569" i="59"/>
  <c r="J1568" i="59"/>
  <c r="J1567" i="59"/>
  <c r="J1566" i="59"/>
  <c r="J1565" i="59"/>
  <c r="J1564" i="59"/>
  <c r="J1563" i="59"/>
  <c r="J1562" i="59"/>
  <c r="J1561" i="59"/>
  <c r="J1560" i="59"/>
  <c r="J1559" i="59"/>
  <c r="J1558" i="59"/>
  <c r="J1557" i="59"/>
  <c r="J1556" i="59"/>
  <c r="J1555" i="59"/>
  <c r="J1554" i="59"/>
  <c r="J1553" i="59"/>
  <c r="J1552" i="59"/>
  <c r="J1551" i="59"/>
  <c r="J1550" i="59"/>
  <c r="J1549" i="59"/>
  <c r="J1548" i="59"/>
  <c r="J1547" i="59"/>
  <c r="J1546" i="59"/>
  <c r="J1545" i="59"/>
  <c r="J1544" i="59"/>
  <c r="J1543" i="59"/>
  <c r="J1542" i="59"/>
  <c r="J1541" i="59"/>
  <c r="J1540" i="59"/>
  <c r="J1539" i="59"/>
  <c r="J1538" i="59"/>
  <c r="J1537" i="59"/>
  <c r="J1536" i="59"/>
  <c r="J1535" i="59"/>
  <c r="J1534" i="59"/>
  <c r="J1533" i="59"/>
  <c r="J1532" i="59"/>
  <c r="J1531" i="59"/>
  <c r="J1530" i="59"/>
  <c r="J1529" i="59"/>
  <c r="J1528" i="59"/>
  <c r="J1527" i="59"/>
  <c r="J1526" i="59"/>
  <c r="J1525" i="59"/>
  <c r="J1524" i="59"/>
  <c r="J1523" i="59"/>
  <c r="J1522" i="59"/>
  <c r="J1521" i="59"/>
  <c r="J1520" i="59"/>
  <c r="J1519" i="59"/>
  <c r="J1518" i="59"/>
  <c r="J1517" i="59"/>
  <c r="J1516" i="59"/>
  <c r="J1515" i="59"/>
  <c r="J1514" i="59"/>
  <c r="J1513" i="59"/>
  <c r="J1512" i="59"/>
  <c r="J1511" i="59"/>
  <c r="J1510" i="59"/>
  <c r="J1509" i="59"/>
  <c r="J1508" i="59"/>
  <c r="J1507" i="59"/>
  <c r="J1506" i="59"/>
  <c r="J1505" i="59"/>
  <c r="J1504" i="59"/>
  <c r="J1503" i="59"/>
  <c r="J1502" i="59"/>
  <c r="J1501" i="59"/>
  <c r="J1500" i="59"/>
  <c r="J1499" i="59"/>
  <c r="J1498" i="59"/>
  <c r="J1497" i="59"/>
  <c r="J1496" i="59"/>
  <c r="J1495" i="59"/>
  <c r="J1494" i="59"/>
  <c r="J1493" i="59"/>
  <c r="J1492" i="59"/>
  <c r="J1491" i="59"/>
  <c r="J1490" i="59"/>
  <c r="J1489" i="59"/>
  <c r="J1488" i="59"/>
  <c r="J1487" i="59"/>
  <c r="J1486" i="59"/>
  <c r="J1485" i="59"/>
  <c r="J1484" i="59"/>
  <c r="J1483" i="59"/>
  <c r="J1482" i="59"/>
  <c r="J1481" i="59"/>
  <c r="J1480" i="59"/>
  <c r="J1479" i="59"/>
  <c r="J1478" i="59"/>
  <c r="J1477" i="59"/>
  <c r="J1476" i="59"/>
  <c r="J1475" i="59"/>
  <c r="J1474" i="59"/>
  <c r="J1473" i="59"/>
  <c r="J1472" i="59"/>
  <c r="J1471" i="59"/>
  <c r="J1470" i="59"/>
  <c r="J1469" i="59"/>
  <c r="J1468" i="59"/>
  <c r="J1467" i="59"/>
  <c r="J1466" i="59"/>
  <c r="J1465" i="59"/>
  <c r="J1464" i="59"/>
  <c r="J1463" i="59"/>
  <c r="J1462" i="59"/>
  <c r="J1461" i="59"/>
  <c r="J1460" i="59"/>
  <c r="J1459" i="59"/>
  <c r="J1458" i="59"/>
  <c r="J1457" i="59"/>
  <c r="J1456" i="59"/>
  <c r="J1455" i="59"/>
  <c r="J1454" i="59"/>
  <c r="J1453" i="59"/>
  <c r="J1452" i="59"/>
  <c r="J1451" i="59"/>
  <c r="J1450" i="59"/>
  <c r="J1449" i="59"/>
  <c r="J1448" i="59"/>
  <c r="J1447" i="59"/>
  <c r="J1446" i="59"/>
  <c r="J1445" i="59"/>
  <c r="J1444" i="59"/>
  <c r="J1443" i="59"/>
  <c r="J1442" i="59"/>
  <c r="J1441" i="59"/>
  <c r="J1440" i="59"/>
  <c r="J1439" i="59"/>
  <c r="J1438" i="59"/>
  <c r="J1437" i="59"/>
  <c r="J1436" i="59"/>
  <c r="J1435" i="59"/>
  <c r="J1434" i="59"/>
  <c r="J1433" i="59"/>
  <c r="J1432" i="59"/>
  <c r="J1431" i="59"/>
  <c r="J1430" i="59"/>
  <c r="J1429" i="59"/>
  <c r="J1428" i="59"/>
  <c r="J1427" i="59"/>
  <c r="J1426" i="59"/>
  <c r="J1425" i="59"/>
  <c r="J1424" i="59"/>
  <c r="J1423" i="59"/>
  <c r="J1422" i="59"/>
  <c r="J1421" i="59"/>
  <c r="J1420" i="59"/>
  <c r="J1419" i="59"/>
  <c r="J1418" i="59"/>
  <c r="J1417" i="59"/>
  <c r="J1416" i="59"/>
  <c r="J1415" i="59"/>
  <c r="J1414" i="59"/>
  <c r="J1413" i="59"/>
  <c r="J1412" i="59"/>
  <c r="J1411" i="59"/>
  <c r="J1410" i="59"/>
  <c r="J1409" i="59"/>
  <c r="J1408" i="59"/>
  <c r="J1407" i="59"/>
  <c r="J1406" i="59"/>
  <c r="J1405" i="59"/>
  <c r="J1404" i="59"/>
  <c r="J1403" i="59"/>
  <c r="J1402" i="59"/>
  <c r="J1401" i="59"/>
  <c r="J1400" i="59"/>
  <c r="J1399" i="59"/>
  <c r="J1398" i="59"/>
  <c r="J1397" i="59"/>
  <c r="J1396" i="59"/>
  <c r="J1395" i="59"/>
  <c r="J1394" i="59"/>
  <c r="J1393" i="59"/>
  <c r="J1392" i="59"/>
  <c r="J1391" i="59"/>
  <c r="J1390" i="59"/>
  <c r="J1389" i="59"/>
  <c r="J1388" i="59"/>
  <c r="J1387" i="59"/>
  <c r="J1386" i="59"/>
  <c r="J1385" i="59"/>
  <c r="J1384" i="59"/>
  <c r="J1383" i="59"/>
  <c r="J1382" i="59"/>
  <c r="J1381" i="59"/>
  <c r="J1380" i="59"/>
  <c r="J1379" i="59"/>
  <c r="J1378" i="59"/>
  <c r="J1377" i="59"/>
  <c r="J1376" i="59"/>
  <c r="J1375" i="59"/>
  <c r="J1374" i="59"/>
  <c r="J1373" i="59"/>
  <c r="J1372" i="59"/>
  <c r="J1371" i="59"/>
  <c r="J1370" i="59"/>
  <c r="J1369" i="59"/>
  <c r="J1368" i="59"/>
  <c r="J1367" i="59"/>
  <c r="J1366" i="59"/>
  <c r="J1365" i="59"/>
  <c r="J1364" i="59"/>
  <c r="J1363" i="59"/>
  <c r="J1362" i="59"/>
  <c r="J1361" i="59"/>
  <c r="J1360" i="59"/>
  <c r="J1359" i="59"/>
  <c r="J1358" i="59"/>
  <c r="J1357" i="59"/>
  <c r="J1356" i="59"/>
  <c r="J1355" i="59"/>
  <c r="J1354" i="59"/>
  <c r="J1353" i="59"/>
  <c r="J1352" i="59"/>
  <c r="J1351" i="59"/>
  <c r="J1350" i="59"/>
  <c r="J1349" i="59"/>
  <c r="J1348" i="59"/>
  <c r="J1347" i="59"/>
  <c r="J1346" i="59"/>
  <c r="J1345" i="59"/>
  <c r="J1344" i="59"/>
  <c r="J1343" i="59"/>
  <c r="J1342" i="59"/>
  <c r="J1341" i="59"/>
  <c r="J1340" i="59"/>
  <c r="J1339" i="59"/>
  <c r="J1338" i="59"/>
  <c r="J1337" i="59"/>
  <c r="J1336" i="59"/>
  <c r="J1335" i="59"/>
  <c r="J1334" i="59"/>
  <c r="J1333" i="59"/>
  <c r="J1332" i="59"/>
  <c r="J1331" i="59"/>
  <c r="J1330" i="59"/>
  <c r="J1329" i="59"/>
  <c r="J1328" i="59"/>
  <c r="J1327" i="59"/>
  <c r="J1326" i="59"/>
  <c r="J1325" i="59"/>
  <c r="J1324" i="59"/>
  <c r="J1323" i="59"/>
  <c r="J1322" i="59"/>
  <c r="J1321" i="59"/>
  <c r="J1320" i="59"/>
  <c r="J1319" i="59"/>
  <c r="J1318" i="59"/>
  <c r="J1317" i="59"/>
  <c r="J1316" i="59"/>
  <c r="J1315" i="59"/>
  <c r="J1314" i="59"/>
  <c r="J1313" i="59"/>
  <c r="J1312" i="59"/>
  <c r="J1311" i="59"/>
  <c r="J1310" i="59"/>
  <c r="J1309" i="59"/>
  <c r="J1308" i="59"/>
  <c r="J1307" i="59"/>
  <c r="J1306" i="59"/>
  <c r="J1305" i="59"/>
  <c r="J1304" i="59"/>
  <c r="J1303" i="59"/>
  <c r="J1302" i="59"/>
  <c r="J1301" i="59"/>
  <c r="J1300" i="59"/>
  <c r="J1299" i="59"/>
  <c r="J1298" i="59"/>
  <c r="J1297" i="59"/>
  <c r="J1296" i="59"/>
  <c r="J1295" i="59"/>
  <c r="J1294" i="59"/>
  <c r="J1293" i="59"/>
  <c r="J1292" i="59"/>
  <c r="J1291" i="59"/>
  <c r="J1290" i="59"/>
  <c r="J1289" i="59"/>
  <c r="J1288" i="59"/>
  <c r="J1287" i="59"/>
  <c r="J1286" i="59"/>
  <c r="J1285" i="59"/>
  <c r="J1284" i="59"/>
  <c r="J1283" i="59"/>
  <c r="J1282" i="59"/>
  <c r="J1281" i="59"/>
  <c r="J1280" i="59"/>
  <c r="J1279" i="59"/>
  <c r="J1278" i="59"/>
  <c r="J1277" i="59"/>
  <c r="J1276" i="59"/>
  <c r="J1275" i="59"/>
  <c r="J1274" i="59"/>
  <c r="J1273" i="59"/>
  <c r="J1272" i="59"/>
  <c r="J1271" i="59"/>
  <c r="J1270" i="59"/>
  <c r="J1269" i="59"/>
  <c r="J1268" i="59"/>
  <c r="J1267" i="59"/>
  <c r="J1266" i="59"/>
  <c r="J1265" i="59"/>
  <c r="J1264" i="59"/>
  <c r="J1263" i="59"/>
  <c r="J1262" i="59"/>
  <c r="J1261" i="59"/>
  <c r="J1260" i="59"/>
  <c r="J1259" i="59"/>
  <c r="J1258" i="59"/>
  <c r="J1257" i="59"/>
  <c r="J1256" i="59"/>
  <c r="J1255" i="59"/>
  <c r="J1254" i="59"/>
  <c r="J1253" i="59"/>
  <c r="J1252" i="59"/>
  <c r="J1251" i="59"/>
  <c r="J1250" i="59"/>
  <c r="J1249" i="59"/>
  <c r="J1248" i="59"/>
  <c r="J1247" i="59"/>
  <c r="J1246" i="59"/>
  <c r="J1245" i="59"/>
  <c r="J1244" i="59"/>
  <c r="J1243" i="59"/>
  <c r="J1242" i="59"/>
  <c r="J1241" i="59"/>
  <c r="J1240" i="59"/>
  <c r="J1239" i="59"/>
  <c r="J1238" i="59"/>
  <c r="J1237" i="59"/>
  <c r="J1236" i="59"/>
  <c r="J1235" i="59"/>
  <c r="J1234" i="59"/>
  <c r="J1233" i="59"/>
  <c r="J1232" i="59"/>
  <c r="J1231" i="59"/>
  <c r="J1230" i="59"/>
  <c r="J1229" i="59"/>
  <c r="J1228" i="59"/>
  <c r="J1227" i="59"/>
  <c r="J1226" i="59"/>
  <c r="J1225" i="59"/>
  <c r="J1224" i="59"/>
  <c r="J1223" i="59"/>
  <c r="J1222" i="59"/>
  <c r="J1221" i="59"/>
  <c r="J1220" i="59"/>
  <c r="J1219" i="59"/>
  <c r="J1218" i="59"/>
  <c r="J1217" i="59"/>
  <c r="J1216" i="59"/>
  <c r="J1215" i="59"/>
  <c r="J1214" i="59"/>
  <c r="J1213" i="59"/>
  <c r="J1212" i="59"/>
  <c r="J1211" i="59"/>
  <c r="J1210" i="59"/>
  <c r="J1209" i="59"/>
  <c r="J1208" i="59"/>
  <c r="J1207" i="59"/>
  <c r="J1206" i="59"/>
  <c r="J1205" i="59"/>
  <c r="J1204" i="59"/>
  <c r="J1203" i="59"/>
  <c r="J1202" i="59"/>
  <c r="J1201" i="59"/>
  <c r="J1200" i="59"/>
  <c r="J1199" i="59"/>
  <c r="J1198" i="59"/>
  <c r="J1197" i="59"/>
  <c r="J1196" i="59"/>
  <c r="J1195" i="59"/>
  <c r="J1194" i="59"/>
  <c r="J1193" i="59"/>
  <c r="J1192" i="59"/>
  <c r="J1191" i="59"/>
  <c r="J1190" i="59"/>
  <c r="J1189" i="59"/>
  <c r="J1188" i="59"/>
  <c r="J1187" i="59"/>
  <c r="J1186" i="59"/>
  <c r="J1185" i="59"/>
  <c r="J1184" i="59"/>
  <c r="J1183" i="59"/>
  <c r="J1182" i="59"/>
  <c r="J1181" i="59"/>
  <c r="J1180" i="59"/>
  <c r="J1179" i="59"/>
  <c r="J1178" i="59"/>
  <c r="J1177" i="59"/>
  <c r="J1176" i="59"/>
  <c r="J1175" i="59"/>
  <c r="J1174" i="59"/>
  <c r="J1173" i="59"/>
  <c r="J1172" i="59"/>
  <c r="J1171" i="59"/>
  <c r="J1170" i="59"/>
  <c r="J1169" i="59"/>
  <c r="J1168" i="59"/>
  <c r="J1167" i="59"/>
  <c r="J1166" i="59"/>
  <c r="J1165" i="59"/>
  <c r="J1164" i="59"/>
  <c r="J1163" i="59"/>
  <c r="J1162" i="59"/>
  <c r="J1161" i="59"/>
  <c r="J1160" i="59"/>
  <c r="J1159" i="59"/>
  <c r="J1158" i="59"/>
  <c r="J1157" i="59"/>
  <c r="J1156" i="59"/>
  <c r="J1155" i="59"/>
  <c r="J1154" i="59"/>
  <c r="J1153" i="59"/>
  <c r="J1152" i="59"/>
  <c r="J1151" i="59"/>
  <c r="J1150" i="59"/>
  <c r="J1149" i="59"/>
  <c r="J1148" i="59"/>
  <c r="J1147" i="59"/>
  <c r="J1146" i="59"/>
  <c r="J1145" i="59"/>
  <c r="J1144" i="59"/>
  <c r="J1143" i="59"/>
  <c r="J1142" i="59"/>
  <c r="J1141" i="59"/>
  <c r="J1140" i="59"/>
  <c r="J1139" i="59"/>
  <c r="J1138" i="59"/>
  <c r="J1137" i="59"/>
  <c r="J1136" i="59"/>
  <c r="J1135" i="59"/>
  <c r="J1134" i="59"/>
  <c r="J1133" i="59"/>
  <c r="J1132" i="59"/>
  <c r="J1131" i="59"/>
  <c r="J1130" i="59"/>
  <c r="J1129" i="59"/>
  <c r="J1128" i="59"/>
  <c r="J1127" i="59"/>
  <c r="J1126" i="59"/>
  <c r="J1125" i="59"/>
  <c r="J1124" i="59"/>
  <c r="J1123" i="59"/>
  <c r="J1122" i="59"/>
  <c r="J1121" i="59"/>
  <c r="J1120" i="59"/>
  <c r="J1119" i="59"/>
  <c r="J1118" i="59"/>
  <c r="J1117" i="59"/>
  <c r="J1116" i="59"/>
  <c r="J1115" i="59"/>
  <c r="J1114" i="59"/>
  <c r="J1113" i="59"/>
  <c r="J1112" i="59"/>
  <c r="J1111" i="59"/>
  <c r="J1110" i="59"/>
  <c r="J1109" i="59"/>
  <c r="J1108" i="59"/>
  <c r="J1107" i="59"/>
  <c r="J1106" i="59"/>
  <c r="J1105" i="59"/>
  <c r="J1104" i="59"/>
  <c r="J1103" i="59"/>
  <c r="J1102" i="59"/>
  <c r="J1101" i="59"/>
  <c r="J1100" i="59"/>
  <c r="J1099" i="59"/>
  <c r="J1098" i="59"/>
  <c r="J1097" i="59"/>
  <c r="J1096" i="59"/>
  <c r="J1095" i="59"/>
  <c r="J1094" i="59"/>
  <c r="J1093" i="59"/>
  <c r="J1092" i="59"/>
  <c r="J1091" i="59"/>
  <c r="J1090" i="59"/>
  <c r="J1089" i="59"/>
  <c r="J1088" i="59"/>
  <c r="J1087" i="59"/>
  <c r="J1086" i="59"/>
  <c r="J1085" i="59"/>
  <c r="J1084" i="59"/>
  <c r="J1083" i="59"/>
  <c r="J1082" i="59"/>
  <c r="J1081" i="59"/>
  <c r="J1080" i="59"/>
  <c r="J1079" i="59"/>
  <c r="J1078" i="59"/>
  <c r="J1077" i="59"/>
  <c r="J1076" i="59"/>
  <c r="J1075" i="59"/>
  <c r="J1074" i="59"/>
  <c r="J1073" i="59"/>
  <c r="J1072" i="59"/>
  <c r="J1071" i="59"/>
  <c r="J1070" i="59"/>
  <c r="J1069" i="59"/>
  <c r="J1068" i="59"/>
  <c r="J1067" i="59"/>
  <c r="J1066" i="59"/>
  <c r="J1065" i="59"/>
  <c r="J1064" i="59"/>
  <c r="J1063" i="59"/>
  <c r="J1062" i="59"/>
  <c r="J1061" i="59"/>
  <c r="J1060" i="59"/>
  <c r="J1059" i="59"/>
  <c r="J1058" i="59"/>
  <c r="J1057" i="59"/>
  <c r="J1056" i="59"/>
  <c r="J1055" i="59"/>
  <c r="J1054" i="59"/>
  <c r="J1053" i="59"/>
  <c r="J1052" i="59"/>
  <c r="J1051" i="59"/>
  <c r="J1050" i="59"/>
  <c r="J1049" i="59"/>
  <c r="J1048" i="59"/>
  <c r="J1047" i="59"/>
  <c r="J1046" i="59"/>
  <c r="J1045" i="59"/>
  <c r="J1044" i="59"/>
  <c r="J1043" i="59"/>
  <c r="J1042" i="59"/>
  <c r="J1041" i="59"/>
  <c r="J1040" i="59"/>
  <c r="J1039" i="59"/>
  <c r="J1038" i="59"/>
  <c r="J1037" i="59"/>
  <c r="J1036" i="59"/>
  <c r="J1035" i="59"/>
  <c r="J1034" i="59"/>
  <c r="J1033" i="59"/>
  <c r="J1032" i="59"/>
  <c r="J1031" i="59"/>
  <c r="J1030" i="59"/>
  <c r="J1029" i="59"/>
  <c r="J1028" i="59"/>
  <c r="J1027" i="59"/>
  <c r="J1026" i="59"/>
  <c r="J1025" i="59"/>
  <c r="J1024" i="59"/>
  <c r="J1023" i="59"/>
  <c r="J1022" i="59"/>
  <c r="J1021" i="59"/>
  <c r="J1020" i="59"/>
  <c r="J1019" i="59"/>
  <c r="J1018" i="59"/>
  <c r="J1017" i="59"/>
  <c r="J1016" i="59"/>
  <c r="J1015" i="59"/>
  <c r="J1014" i="59"/>
  <c r="J1013" i="59"/>
  <c r="J1012" i="59"/>
  <c r="J1011" i="59"/>
  <c r="J1010" i="59"/>
  <c r="J1009" i="59"/>
  <c r="J1008" i="59"/>
  <c r="J1007" i="59"/>
  <c r="J1006" i="59"/>
  <c r="J1005" i="59"/>
  <c r="J1004" i="59"/>
  <c r="J1003" i="59"/>
  <c r="J1002" i="59"/>
  <c r="J1001" i="59"/>
  <c r="J1000" i="59"/>
  <c r="J999" i="59"/>
  <c r="J998" i="59"/>
  <c r="J997" i="59"/>
  <c r="J996" i="59"/>
  <c r="J995" i="59"/>
  <c r="J994" i="59"/>
  <c r="J993" i="59"/>
  <c r="J992" i="59"/>
  <c r="J991" i="59"/>
  <c r="J990" i="59"/>
  <c r="J989" i="59"/>
  <c r="J988" i="59"/>
  <c r="J987" i="59"/>
  <c r="J986" i="59"/>
  <c r="J985" i="59"/>
  <c r="J984" i="59"/>
  <c r="J983" i="59"/>
  <c r="J982" i="59"/>
  <c r="J981" i="59"/>
  <c r="J980" i="59"/>
  <c r="J979" i="59"/>
  <c r="J978" i="59"/>
  <c r="J977" i="59"/>
  <c r="J976" i="59"/>
  <c r="J975" i="59"/>
  <c r="J974" i="59"/>
  <c r="J973" i="59"/>
  <c r="J972" i="59"/>
  <c r="J971" i="59"/>
  <c r="J970" i="59"/>
  <c r="J969" i="59"/>
  <c r="J968" i="59"/>
  <c r="J967" i="59"/>
  <c r="J966" i="59"/>
  <c r="J965" i="59"/>
  <c r="J964" i="59"/>
  <c r="J963" i="59"/>
  <c r="J962" i="59"/>
  <c r="J961" i="59"/>
  <c r="J960" i="59"/>
  <c r="J959" i="59"/>
  <c r="J958" i="59"/>
  <c r="J957" i="59"/>
  <c r="J956" i="59"/>
  <c r="J955" i="59"/>
  <c r="J954" i="59"/>
  <c r="J953" i="59"/>
  <c r="J952" i="59"/>
  <c r="J951" i="59"/>
  <c r="J950" i="59"/>
  <c r="J949" i="59"/>
  <c r="J948" i="59"/>
  <c r="J947" i="59"/>
  <c r="J946" i="59"/>
  <c r="J945" i="59"/>
  <c r="J944" i="59"/>
  <c r="J943" i="59"/>
  <c r="J942" i="59"/>
  <c r="J941" i="59"/>
  <c r="J940" i="59"/>
  <c r="J939" i="59"/>
  <c r="J938" i="59"/>
  <c r="J937" i="59"/>
  <c r="J936" i="59"/>
  <c r="J935" i="59"/>
  <c r="J934" i="59"/>
  <c r="J933" i="59"/>
  <c r="J932" i="59"/>
  <c r="J931" i="59"/>
  <c r="J930" i="59"/>
  <c r="J929" i="59"/>
  <c r="J928" i="59"/>
  <c r="J927" i="59"/>
  <c r="J926" i="59"/>
  <c r="J925" i="59"/>
  <c r="J924" i="59"/>
  <c r="J923" i="59"/>
  <c r="J922" i="59"/>
  <c r="J921" i="59"/>
  <c r="J920" i="59"/>
  <c r="J919" i="59"/>
  <c r="J918" i="59"/>
  <c r="J917" i="59"/>
  <c r="J916" i="59"/>
  <c r="J915" i="59"/>
  <c r="J914" i="59"/>
  <c r="J913" i="59"/>
  <c r="J912" i="59"/>
  <c r="J911" i="59"/>
  <c r="J910" i="59"/>
  <c r="J909" i="59"/>
  <c r="J908" i="59"/>
  <c r="J907" i="59"/>
  <c r="J906" i="59"/>
  <c r="J905" i="59"/>
  <c r="J904" i="59"/>
  <c r="J903" i="59"/>
  <c r="J902" i="59"/>
  <c r="J901" i="59"/>
  <c r="J900" i="59"/>
  <c r="J899" i="59"/>
  <c r="J898" i="59"/>
  <c r="J897" i="59"/>
  <c r="J896" i="59"/>
  <c r="J895" i="59"/>
  <c r="J894" i="59"/>
  <c r="J893" i="59"/>
  <c r="J892" i="59"/>
  <c r="J891" i="59"/>
  <c r="J890" i="59"/>
  <c r="J889" i="59"/>
  <c r="J888" i="59"/>
  <c r="J887" i="59"/>
  <c r="J886" i="59"/>
  <c r="J885" i="59"/>
  <c r="J884" i="59"/>
  <c r="J883" i="59"/>
  <c r="J882" i="59"/>
  <c r="J881" i="59"/>
  <c r="J880" i="59"/>
  <c r="J879" i="59"/>
  <c r="J878" i="59"/>
  <c r="J877" i="59"/>
  <c r="J876" i="59"/>
  <c r="J875" i="59"/>
  <c r="J874" i="59"/>
  <c r="J873" i="59"/>
  <c r="J872" i="59"/>
  <c r="J871" i="59"/>
  <c r="J870" i="59"/>
  <c r="J869" i="59"/>
  <c r="J868" i="59"/>
  <c r="J867" i="59"/>
  <c r="J866" i="59"/>
  <c r="J865" i="59"/>
  <c r="J864" i="59"/>
  <c r="J863" i="59"/>
  <c r="J862" i="59"/>
  <c r="J861" i="59"/>
  <c r="J860" i="59"/>
  <c r="J859" i="59"/>
  <c r="J858" i="59"/>
  <c r="J857" i="59"/>
  <c r="J856" i="59"/>
  <c r="J855" i="59"/>
  <c r="J854" i="59"/>
  <c r="J853" i="59"/>
  <c r="J852" i="59"/>
  <c r="J851" i="59"/>
  <c r="J850" i="59"/>
  <c r="J849" i="59"/>
  <c r="J848" i="59"/>
  <c r="J847" i="59"/>
  <c r="J846" i="59"/>
  <c r="J845" i="59"/>
  <c r="J844" i="59"/>
  <c r="J843" i="59"/>
  <c r="J842" i="59"/>
  <c r="J841" i="59"/>
  <c r="J840" i="59"/>
  <c r="J839" i="59"/>
  <c r="J838" i="59"/>
  <c r="J837" i="59"/>
  <c r="J836" i="59"/>
  <c r="J835" i="59"/>
  <c r="J834" i="59"/>
  <c r="J833" i="59"/>
  <c r="J832" i="59"/>
  <c r="J831" i="59"/>
  <c r="J830" i="59"/>
  <c r="J829" i="59"/>
  <c r="J828" i="59"/>
  <c r="J827" i="59"/>
  <c r="J826" i="59"/>
  <c r="J825" i="59"/>
  <c r="J824" i="59"/>
  <c r="J823" i="59"/>
  <c r="J822" i="59"/>
  <c r="J821" i="59"/>
  <c r="J820" i="59"/>
  <c r="J819" i="59"/>
  <c r="J818" i="59"/>
  <c r="J817" i="59"/>
  <c r="J816" i="59"/>
  <c r="J815" i="59"/>
  <c r="J814" i="59"/>
  <c r="J813" i="59"/>
  <c r="J812" i="59"/>
  <c r="J811" i="59"/>
  <c r="J810" i="59"/>
  <c r="J809" i="59"/>
  <c r="J808" i="59"/>
  <c r="J807" i="59"/>
  <c r="J806" i="59"/>
  <c r="J805" i="59"/>
  <c r="J804" i="59"/>
  <c r="J803" i="59"/>
  <c r="J802" i="59"/>
  <c r="J801" i="59"/>
  <c r="J800" i="59"/>
  <c r="J799" i="59"/>
  <c r="J798" i="59"/>
  <c r="J797" i="59"/>
  <c r="J796" i="59"/>
  <c r="J795" i="59"/>
  <c r="J794" i="59"/>
  <c r="J793" i="59"/>
  <c r="J792" i="59"/>
  <c r="J791" i="59"/>
  <c r="J790" i="59"/>
  <c r="J789" i="59"/>
  <c r="J788" i="59"/>
  <c r="J787" i="59"/>
  <c r="J786" i="59"/>
  <c r="J785" i="59"/>
  <c r="J784" i="59"/>
  <c r="J783" i="59"/>
  <c r="J782" i="59"/>
  <c r="J781" i="59"/>
  <c r="J780" i="59"/>
  <c r="J779" i="59"/>
  <c r="J778" i="59"/>
  <c r="J777" i="59"/>
  <c r="J776" i="59"/>
  <c r="J775" i="59"/>
  <c r="J774" i="59"/>
  <c r="J773" i="59"/>
  <c r="J772" i="59"/>
  <c r="J771" i="59"/>
  <c r="J770" i="59"/>
  <c r="J769" i="59"/>
  <c r="J768" i="59"/>
  <c r="J767" i="59"/>
  <c r="J766" i="59"/>
  <c r="J765" i="59"/>
  <c r="J764" i="59"/>
  <c r="J763" i="59"/>
  <c r="J762" i="59"/>
  <c r="J761" i="59"/>
  <c r="J760" i="59"/>
  <c r="J759" i="59"/>
  <c r="J758" i="59"/>
  <c r="J757" i="59"/>
  <c r="J756" i="59"/>
  <c r="J755" i="59"/>
  <c r="J754" i="59"/>
  <c r="J753" i="59"/>
  <c r="J752" i="59"/>
  <c r="J751" i="59"/>
  <c r="J750" i="59"/>
  <c r="J749" i="59"/>
  <c r="J748" i="59"/>
  <c r="J747" i="59"/>
  <c r="J746" i="59"/>
  <c r="J745" i="59"/>
  <c r="J744" i="59"/>
  <c r="J743" i="59"/>
  <c r="J742" i="59"/>
  <c r="J741" i="59"/>
  <c r="J740" i="59"/>
  <c r="J739" i="59"/>
  <c r="J738" i="59"/>
  <c r="J737" i="59"/>
  <c r="J736" i="59"/>
  <c r="J735" i="59"/>
  <c r="J734" i="59"/>
  <c r="J733" i="59"/>
  <c r="J732" i="59"/>
  <c r="J731" i="59"/>
  <c r="J730" i="59"/>
  <c r="J729" i="59"/>
  <c r="J728" i="59"/>
  <c r="J727" i="59"/>
  <c r="J726" i="59"/>
  <c r="J725" i="59"/>
  <c r="J724" i="59"/>
  <c r="J723" i="59"/>
  <c r="J722" i="59"/>
  <c r="J721" i="59"/>
  <c r="J720" i="59"/>
  <c r="J719" i="59"/>
  <c r="J718" i="59"/>
  <c r="J717" i="59"/>
  <c r="J716" i="59"/>
  <c r="J715" i="59"/>
  <c r="J714" i="59"/>
  <c r="J713" i="59"/>
  <c r="J712" i="59"/>
  <c r="J711" i="59"/>
  <c r="J710" i="59"/>
  <c r="J709" i="59"/>
  <c r="J708" i="59"/>
  <c r="J707" i="59"/>
  <c r="J706" i="59"/>
  <c r="J705" i="59"/>
  <c r="J704" i="59"/>
  <c r="J703" i="59"/>
  <c r="J702" i="59"/>
  <c r="J701" i="59"/>
  <c r="J700" i="59"/>
  <c r="J699" i="59"/>
  <c r="J698" i="59"/>
  <c r="J697" i="59"/>
  <c r="J696" i="59"/>
  <c r="J695" i="59"/>
  <c r="J694" i="59"/>
  <c r="J693" i="59"/>
  <c r="J692" i="59"/>
  <c r="J691" i="59"/>
  <c r="J690" i="59"/>
  <c r="J689" i="59"/>
  <c r="J688" i="59"/>
  <c r="J687" i="59"/>
  <c r="J686" i="59"/>
  <c r="J685" i="59"/>
  <c r="J684" i="59"/>
  <c r="J683" i="59"/>
  <c r="J682" i="59"/>
  <c r="J681" i="59"/>
  <c r="J680" i="59"/>
  <c r="J679" i="59"/>
  <c r="J678" i="59"/>
  <c r="J677" i="59"/>
  <c r="J676" i="59"/>
  <c r="J675" i="59"/>
  <c r="J674" i="59"/>
  <c r="J673" i="59"/>
  <c r="J672" i="59"/>
  <c r="J671" i="59"/>
  <c r="J670" i="59"/>
  <c r="J669" i="59"/>
  <c r="J668" i="59"/>
  <c r="J667" i="59"/>
  <c r="J666" i="59"/>
  <c r="J665" i="59"/>
  <c r="J664" i="59"/>
  <c r="J663" i="59"/>
  <c r="J662" i="59"/>
  <c r="J661" i="59"/>
  <c r="J660" i="59"/>
  <c r="J659" i="59"/>
  <c r="J658" i="59"/>
  <c r="J657" i="59"/>
  <c r="J656" i="59"/>
  <c r="J655" i="59"/>
  <c r="J654" i="59"/>
  <c r="J653" i="59"/>
  <c r="J652" i="59"/>
  <c r="J651" i="59"/>
  <c r="J650" i="59"/>
  <c r="J649" i="59"/>
  <c r="J648" i="59"/>
  <c r="J647" i="59"/>
  <c r="J646" i="59"/>
  <c r="J645" i="59"/>
  <c r="J644" i="59"/>
  <c r="J643" i="59"/>
  <c r="J642" i="59"/>
  <c r="J641" i="59"/>
  <c r="J640" i="59"/>
  <c r="J639" i="59"/>
  <c r="J638" i="59"/>
  <c r="J637" i="59"/>
  <c r="J636" i="59"/>
  <c r="J635" i="59"/>
  <c r="J634" i="59"/>
  <c r="J633" i="59"/>
  <c r="J632" i="59"/>
  <c r="J631" i="59"/>
  <c r="J630" i="59"/>
  <c r="J629" i="59"/>
  <c r="J628" i="59"/>
  <c r="J627" i="59"/>
  <c r="J626" i="59"/>
  <c r="J625" i="59"/>
  <c r="J624" i="59"/>
  <c r="J623" i="59"/>
  <c r="J622" i="59"/>
  <c r="J621" i="59"/>
  <c r="J620" i="59"/>
  <c r="J619" i="59"/>
  <c r="J618" i="59"/>
  <c r="J617" i="59"/>
  <c r="J616" i="59"/>
  <c r="J615" i="59"/>
  <c r="J614" i="59"/>
  <c r="J613" i="59"/>
  <c r="J612" i="59"/>
  <c r="J611" i="59"/>
  <c r="J610" i="59"/>
  <c r="J609" i="59"/>
  <c r="J608" i="59"/>
  <c r="J607" i="59"/>
  <c r="J606" i="59"/>
  <c r="J605" i="59"/>
  <c r="J604" i="59"/>
  <c r="J603" i="59"/>
  <c r="J602" i="59"/>
  <c r="J601" i="59"/>
  <c r="J600" i="59"/>
  <c r="J599" i="59"/>
  <c r="J598" i="59"/>
  <c r="J597" i="59"/>
  <c r="J596" i="59"/>
  <c r="J595" i="59"/>
  <c r="J594" i="59"/>
  <c r="J593" i="59"/>
  <c r="J592" i="59"/>
  <c r="J591" i="59"/>
  <c r="J590" i="59"/>
  <c r="J589" i="59"/>
  <c r="J588" i="59"/>
  <c r="J587" i="59"/>
  <c r="J586" i="59"/>
  <c r="J585" i="59"/>
  <c r="J584" i="59"/>
  <c r="J583" i="59"/>
  <c r="J582" i="59"/>
  <c r="J581" i="59"/>
  <c r="J580" i="59"/>
  <c r="J579" i="59"/>
  <c r="J578" i="59"/>
  <c r="J577" i="59"/>
  <c r="J576" i="59"/>
  <c r="J575" i="59"/>
  <c r="J574" i="59"/>
  <c r="J573" i="59"/>
  <c r="J572" i="59"/>
  <c r="J571" i="59"/>
  <c r="J570" i="59"/>
  <c r="J569" i="59"/>
  <c r="J568" i="59"/>
  <c r="J567" i="59"/>
  <c r="J566" i="59"/>
  <c r="J565" i="59"/>
  <c r="J564" i="59"/>
  <c r="J563" i="59"/>
  <c r="J562" i="59"/>
  <c r="J561" i="59"/>
  <c r="J560" i="59"/>
  <c r="J559" i="59"/>
  <c r="J558" i="59"/>
  <c r="J557" i="59"/>
  <c r="J556" i="59"/>
  <c r="J555" i="59"/>
  <c r="J554" i="59"/>
  <c r="J553" i="59"/>
  <c r="J552" i="59"/>
  <c r="J551" i="59"/>
  <c r="J550" i="59"/>
  <c r="J549" i="59"/>
  <c r="J548" i="59"/>
  <c r="J547" i="59"/>
  <c r="J546" i="59"/>
  <c r="J545" i="59"/>
  <c r="J544" i="59"/>
  <c r="J543" i="59"/>
  <c r="J542" i="59"/>
  <c r="J541" i="59"/>
  <c r="J540" i="59"/>
  <c r="J539" i="59"/>
  <c r="J538" i="59"/>
  <c r="J537" i="59"/>
  <c r="J536" i="59"/>
  <c r="J535" i="59"/>
  <c r="J534" i="59"/>
  <c r="J533" i="59"/>
  <c r="J532" i="59"/>
  <c r="J531" i="59"/>
  <c r="J530" i="59"/>
  <c r="J529" i="59"/>
  <c r="J528" i="59"/>
  <c r="J527" i="59"/>
  <c r="J526" i="59"/>
  <c r="J525" i="59"/>
  <c r="J524" i="59"/>
  <c r="J523" i="59"/>
  <c r="J522" i="59"/>
  <c r="J521" i="59"/>
  <c r="J520" i="59"/>
  <c r="J519" i="59"/>
  <c r="J518" i="59"/>
  <c r="J517" i="59"/>
  <c r="J516" i="59"/>
  <c r="J515" i="59"/>
  <c r="J514" i="59"/>
  <c r="J513" i="59"/>
  <c r="J512" i="59"/>
  <c r="J511" i="59"/>
  <c r="J510" i="59"/>
  <c r="J509" i="59"/>
  <c r="J508" i="59"/>
  <c r="J507" i="59"/>
  <c r="J506" i="59"/>
  <c r="J505" i="59"/>
  <c r="J504" i="59"/>
  <c r="J503" i="59"/>
  <c r="J502" i="59"/>
  <c r="J501" i="59"/>
  <c r="J500" i="59"/>
  <c r="J499" i="59"/>
  <c r="J498" i="59"/>
  <c r="J497" i="59"/>
  <c r="J496" i="59"/>
  <c r="J495" i="59"/>
  <c r="J494" i="59"/>
  <c r="J493" i="59"/>
  <c r="J492" i="59"/>
  <c r="J491" i="59"/>
  <c r="J490" i="59"/>
  <c r="J489" i="59"/>
  <c r="J488" i="59"/>
  <c r="J487" i="59"/>
  <c r="J486" i="59"/>
  <c r="J485" i="59"/>
  <c r="J484" i="59"/>
  <c r="J483" i="59"/>
  <c r="J482" i="59"/>
  <c r="J481" i="59"/>
  <c r="J480" i="59"/>
  <c r="J479" i="59"/>
  <c r="J478" i="59"/>
  <c r="J477" i="59"/>
  <c r="J476" i="59"/>
  <c r="J475" i="59"/>
  <c r="J474" i="59"/>
  <c r="J473" i="59"/>
  <c r="J472" i="59"/>
  <c r="J471" i="59"/>
  <c r="J470" i="59"/>
  <c r="J469" i="59"/>
  <c r="J468" i="59"/>
  <c r="J467" i="59"/>
  <c r="J466" i="59"/>
  <c r="J465" i="59"/>
  <c r="J464" i="59"/>
  <c r="J463" i="59"/>
  <c r="J462" i="59"/>
  <c r="J461" i="59"/>
  <c r="J460" i="59"/>
  <c r="J459" i="59"/>
  <c r="J458" i="59"/>
  <c r="J457" i="59"/>
  <c r="J456" i="59"/>
  <c r="J455" i="59"/>
  <c r="J454" i="59"/>
  <c r="J453" i="59"/>
  <c r="J452" i="59"/>
  <c r="J451" i="59"/>
  <c r="J450" i="59"/>
  <c r="J449" i="59"/>
  <c r="J448" i="59"/>
  <c r="J447" i="59"/>
  <c r="J446" i="59"/>
  <c r="J445" i="59"/>
  <c r="J444" i="59"/>
  <c r="J443" i="59"/>
  <c r="J442" i="59"/>
  <c r="J441" i="59"/>
  <c r="J440" i="59"/>
  <c r="J439" i="59"/>
  <c r="J438" i="59"/>
  <c r="J437" i="59"/>
  <c r="J436" i="59"/>
  <c r="J435" i="59"/>
  <c r="J434" i="59"/>
  <c r="J433" i="59"/>
  <c r="J432" i="59"/>
  <c r="J431" i="59"/>
  <c r="J430" i="59"/>
  <c r="J429" i="59"/>
  <c r="J428" i="59"/>
  <c r="J427" i="59"/>
  <c r="J426" i="59"/>
  <c r="J425" i="59"/>
  <c r="J424" i="59"/>
  <c r="J423" i="59"/>
  <c r="J422" i="59"/>
  <c r="J421" i="59"/>
  <c r="J420" i="59"/>
  <c r="J419" i="59"/>
  <c r="J418" i="59"/>
  <c r="J417" i="59"/>
  <c r="J416" i="59"/>
  <c r="J415" i="59"/>
  <c r="J414" i="59"/>
  <c r="J413" i="59"/>
  <c r="J412" i="59"/>
  <c r="J411" i="59"/>
  <c r="J410" i="59"/>
  <c r="J409" i="59"/>
  <c r="J408" i="59"/>
  <c r="J407" i="59"/>
  <c r="J406" i="59"/>
  <c r="J405" i="59"/>
  <c r="J404" i="59"/>
  <c r="J403" i="59"/>
  <c r="J402" i="59"/>
  <c r="J401" i="59"/>
  <c r="J400" i="59"/>
  <c r="J399" i="59"/>
  <c r="J398" i="59"/>
  <c r="J397" i="59"/>
  <c r="J396" i="59"/>
  <c r="J395" i="59"/>
  <c r="J394" i="59"/>
  <c r="J393" i="59"/>
  <c r="J392" i="59"/>
  <c r="J391" i="59"/>
  <c r="J390" i="59"/>
  <c r="J389" i="59"/>
  <c r="J388" i="59"/>
  <c r="J387" i="59"/>
  <c r="J386" i="59"/>
  <c r="J385" i="59"/>
  <c r="J384" i="59"/>
  <c r="J383" i="59"/>
  <c r="J382" i="59"/>
  <c r="J381" i="59"/>
  <c r="J380" i="59"/>
  <c r="J379" i="59"/>
  <c r="J378" i="59"/>
  <c r="J377" i="59"/>
  <c r="J376" i="59"/>
  <c r="J375" i="59"/>
  <c r="J374" i="59"/>
  <c r="J373" i="59"/>
  <c r="J372" i="59"/>
  <c r="J371" i="59"/>
  <c r="J370" i="59"/>
  <c r="J369" i="59"/>
  <c r="J368" i="59"/>
  <c r="J367" i="59"/>
  <c r="J366" i="59"/>
  <c r="J365" i="59"/>
  <c r="J364" i="59"/>
  <c r="J363" i="59"/>
  <c r="J362" i="59"/>
  <c r="J361" i="59"/>
  <c r="J360" i="59"/>
  <c r="J359" i="59"/>
  <c r="J358" i="59"/>
  <c r="J357" i="59"/>
  <c r="J356" i="59"/>
  <c r="J355" i="59"/>
  <c r="J354" i="59"/>
  <c r="J353" i="59"/>
  <c r="J352" i="59"/>
  <c r="J351" i="59"/>
  <c r="J350" i="59"/>
  <c r="J349" i="59"/>
  <c r="J348" i="59"/>
  <c r="J347" i="59"/>
  <c r="J346" i="59"/>
  <c r="J345" i="59"/>
  <c r="J344" i="59"/>
  <c r="J343" i="59"/>
  <c r="J342" i="59"/>
  <c r="J341" i="59"/>
  <c r="J340" i="59"/>
  <c r="J339" i="59"/>
  <c r="J338" i="59"/>
  <c r="J337" i="59"/>
  <c r="J336" i="59"/>
  <c r="J335" i="59"/>
  <c r="J334" i="59"/>
  <c r="J333" i="59"/>
  <c r="J332" i="59"/>
  <c r="J331" i="59"/>
  <c r="J330" i="59"/>
  <c r="J329" i="59"/>
  <c r="J328" i="59"/>
  <c r="J327" i="59"/>
  <c r="J326" i="59"/>
  <c r="J325" i="59"/>
  <c r="J324" i="59"/>
  <c r="J323" i="59"/>
  <c r="J322" i="59"/>
  <c r="J321" i="59"/>
  <c r="J320" i="59"/>
  <c r="J319" i="59"/>
  <c r="J318" i="59"/>
  <c r="J317" i="59"/>
  <c r="J316" i="59"/>
  <c r="J315" i="59"/>
  <c r="J314" i="59"/>
  <c r="J313" i="59"/>
  <c r="J312" i="59"/>
  <c r="J311" i="59"/>
  <c r="J310" i="59"/>
  <c r="J309" i="59"/>
  <c r="J308" i="59"/>
  <c r="J307" i="59"/>
  <c r="J306" i="59"/>
  <c r="J305" i="59"/>
  <c r="J304" i="59"/>
  <c r="J303" i="59"/>
  <c r="J302" i="59"/>
  <c r="J301" i="59"/>
  <c r="J300" i="59"/>
  <c r="J299" i="59"/>
  <c r="J298" i="59"/>
  <c r="J297" i="59"/>
  <c r="J296" i="59"/>
  <c r="J295" i="59"/>
  <c r="J294" i="59"/>
  <c r="J293" i="59"/>
  <c r="J292" i="59"/>
  <c r="J291" i="59"/>
  <c r="J290" i="59"/>
  <c r="J289" i="59"/>
  <c r="J288" i="59"/>
  <c r="J287" i="59"/>
  <c r="J286" i="59"/>
  <c r="J285" i="59"/>
  <c r="J284" i="59"/>
  <c r="J283" i="59"/>
  <c r="J282" i="59"/>
  <c r="J281" i="59"/>
  <c r="J280" i="59"/>
  <c r="J279" i="59"/>
  <c r="J278" i="59"/>
  <c r="J277" i="59"/>
  <c r="J276" i="59"/>
  <c r="J275" i="59"/>
  <c r="J274" i="59"/>
  <c r="J273" i="59"/>
  <c r="J272" i="59"/>
  <c r="J271" i="59"/>
  <c r="J270" i="59"/>
  <c r="J269" i="59"/>
  <c r="J268" i="59"/>
  <c r="J267" i="59"/>
  <c r="J266" i="59"/>
  <c r="J265" i="59"/>
  <c r="J264" i="59"/>
  <c r="J263" i="59"/>
  <c r="J262" i="59"/>
  <c r="J261" i="59"/>
  <c r="J260" i="59"/>
  <c r="J259" i="59"/>
  <c r="J258" i="59"/>
  <c r="J257" i="59"/>
  <c r="J256" i="59"/>
  <c r="J255" i="59"/>
  <c r="J254" i="59"/>
  <c r="J253" i="59"/>
  <c r="J252" i="59"/>
  <c r="J251" i="59"/>
  <c r="J250" i="59"/>
  <c r="J249" i="59"/>
  <c r="J248" i="59"/>
  <c r="J247" i="59"/>
  <c r="J246" i="59"/>
  <c r="J245" i="59"/>
  <c r="J244" i="59"/>
  <c r="J243" i="59"/>
  <c r="J242" i="59"/>
  <c r="J241" i="59"/>
  <c r="J240" i="59"/>
  <c r="J239" i="59"/>
  <c r="J238" i="59"/>
  <c r="J237" i="59"/>
  <c r="J236" i="59"/>
  <c r="J235" i="59"/>
  <c r="J234" i="59"/>
  <c r="J233" i="59"/>
  <c r="J232" i="59"/>
  <c r="J231" i="59"/>
  <c r="J230" i="59"/>
  <c r="J229" i="59"/>
  <c r="J228" i="59"/>
  <c r="J227" i="59"/>
  <c r="J226" i="59"/>
  <c r="J225" i="59"/>
  <c r="J224" i="59"/>
  <c r="J223" i="59"/>
  <c r="J222" i="59"/>
  <c r="J221" i="59"/>
  <c r="J220" i="59"/>
  <c r="J219" i="59"/>
  <c r="J218" i="59"/>
  <c r="J217" i="59"/>
  <c r="J216" i="59"/>
  <c r="J215" i="59"/>
  <c r="J214" i="59"/>
  <c r="J213" i="59"/>
  <c r="J212" i="59"/>
  <c r="J211" i="59"/>
  <c r="J210" i="59"/>
  <c r="J209" i="59"/>
  <c r="J208" i="59"/>
  <c r="J207" i="59"/>
  <c r="J206" i="59"/>
  <c r="J205" i="59"/>
  <c r="J204" i="59"/>
  <c r="J203" i="59"/>
  <c r="J202" i="59"/>
  <c r="J201" i="59"/>
  <c r="J200" i="59"/>
  <c r="J199" i="59"/>
  <c r="J198" i="59"/>
  <c r="J197" i="59"/>
  <c r="J196" i="59"/>
  <c r="J195" i="59"/>
  <c r="J194" i="59"/>
  <c r="J193" i="59"/>
  <c r="J192" i="59"/>
  <c r="J191" i="59"/>
  <c r="J190" i="59"/>
  <c r="J189" i="59"/>
  <c r="J188" i="59"/>
  <c r="J187" i="59"/>
  <c r="J186" i="59"/>
  <c r="J185" i="59"/>
  <c r="J184" i="59"/>
  <c r="J183" i="59"/>
  <c r="J182" i="59"/>
  <c r="J181" i="59"/>
  <c r="J180" i="59"/>
  <c r="J179" i="59"/>
  <c r="J178" i="59"/>
  <c r="J177" i="59"/>
  <c r="J176" i="59"/>
  <c r="J175" i="59"/>
  <c r="J174" i="59"/>
  <c r="J173" i="59"/>
  <c r="J172" i="59"/>
  <c r="J171" i="59"/>
  <c r="J170" i="59"/>
  <c r="J169" i="59"/>
  <c r="J168" i="59"/>
  <c r="J167" i="59"/>
  <c r="J166" i="59"/>
  <c r="J165" i="59"/>
  <c r="J164" i="59"/>
  <c r="J163" i="59"/>
  <c r="J162" i="59"/>
  <c r="J161" i="59"/>
  <c r="J160" i="59"/>
  <c r="J159" i="59"/>
  <c r="J158" i="59"/>
  <c r="J157" i="59"/>
  <c r="J156" i="59"/>
  <c r="J155" i="59"/>
  <c r="J154" i="59"/>
  <c r="J153" i="59"/>
  <c r="J152" i="59"/>
  <c r="J151" i="59"/>
  <c r="J150" i="59"/>
  <c r="J149" i="59"/>
  <c r="J148" i="59"/>
  <c r="J147" i="59"/>
  <c r="J146" i="59"/>
  <c r="J145" i="59"/>
  <c r="J144" i="59"/>
  <c r="J143" i="59"/>
  <c r="J142" i="59"/>
  <c r="J141" i="59"/>
  <c r="J140" i="59"/>
  <c r="J139" i="59"/>
  <c r="J138" i="59"/>
  <c r="J137" i="59"/>
  <c r="J136" i="59"/>
  <c r="J135" i="59"/>
  <c r="J134" i="59"/>
  <c r="J133" i="59"/>
  <c r="J132" i="59"/>
  <c r="J131" i="59"/>
  <c r="J130" i="59"/>
  <c r="J129" i="59"/>
  <c r="J128" i="59"/>
  <c r="J127" i="59"/>
  <c r="J126" i="59"/>
  <c r="J125" i="59"/>
  <c r="J124" i="59"/>
  <c r="J123" i="59"/>
  <c r="J122" i="59"/>
  <c r="J121" i="59"/>
  <c r="J120" i="59"/>
  <c r="J119" i="59"/>
  <c r="J118" i="59"/>
  <c r="J117" i="59"/>
  <c r="J116" i="59"/>
  <c r="J115" i="59"/>
  <c r="J114" i="59"/>
  <c r="J113" i="59"/>
  <c r="J112" i="59"/>
  <c r="J111" i="59"/>
  <c r="J110" i="59"/>
  <c r="J109" i="59"/>
  <c r="J108" i="59"/>
  <c r="J107" i="59"/>
  <c r="J106" i="59"/>
  <c r="J105" i="59"/>
  <c r="J104" i="59"/>
  <c r="J103" i="59"/>
  <c r="J102" i="59"/>
  <c r="J101" i="59"/>
  <c r="J100" i="59"/>
  <c r="J99" i="59"/>
  <c r="J98" i="59"/>
  <c r="J97" i="59"/>
  <c r="J96" i="59"/>
  <c r="J95" i="59"/>
  <c r="J94" i="59"/>
  <c r="J93" i="59"/>
  <c r="J92" i="59"/>
  <c r="J91" i="59"/>
  <c r="J90" i="59"/>
  <c r="J89" i="59"/>
  <c r="J88" i="59"/>
  <c r="J87" i="59"/>
  <c r="J86" i="59"/>
  <c r="J85" i="59"/>
  <c r="J84" i="59"/>
  <c r="J83" i="59"/>
  <c r="J82" i="59"/>
  <c r="J81" i="59"/>
  <c r="J80" i="59"/>
  <c r="J79" i="59"/>
  <c r="J78" i="59"/>
  <c r="J77" i="59"/>
  <c r="J76" i="59"/>
  <c r="J75" i="59"/>
  <c r="J74" i="59"/>
  <c r="J73" i="59"/>
  <c r="J72" i="59"/>
  <c r="J71" i="59"/>
  <c r="J70" i="59"/>
  <c r="J69" i="59"/>
  <c r="J68" i="59"/>
  <c r="J67" i="59"/>
  <c r="J66" i="59"/>
  <c r="J65" i="59"/>
  <c r="J64" i="59"/>
  <c r="J63" i="59"/>
  <c r="J62" i="59"/>
  <c r="J61" i="59"/>
  <c r="J60" i="59"/>
  <c r="J59" i="59"/>
  <c r="J58" i="59"/>
  <c r="J57" i="59"/>
  <c r="J56" i="59"/>
  <c r="J55" i="59"/>
  <c r="J54" i="59"/>
  <c r="J53" i="59"/>
  <c r="J52" i="59"/>
  <c r="J51" i="59"/>
  <c r="J50" i="59"/>
  <c r="J49" i="59"/>
  <c r="J48" i="59"/>
  <c r="J47" i="59"/>
  <c r="J46" i="59"/>
  <c r="J45" i="59"/>
  <c r="J44" i="59"/>
  <c r="J43" i="59"/>
  <c r="J42" i="59"/>
  <c r="J41" i="59"/>
  <c r="J40" i="59"/>
  <c r="J39" i="59"/>
  <c r="J38" i="59"/>
  <c r="J37" i="59"/>
  <c r="J36" i="59"/>
  <c r="J35" i="59"/>
  <c r="J34" i="59"/>
  <c r="J33" i="59"/>
  <c r="J32" i="59"/>
  <c r="J31" i="59"/>
  <c r="J30" i="59"/>
  <c r="J29" i="59"/>
  <c r="J28" i="59"/>
  <c r="J27" i="59"/>
  <c r="J26" i="59"/>
  <c r="J25" i="59"/>
  <c r="J24" i="59"/>
  <c r="J23" i="59"/>
  <c r="J22" i="59"/>
  <c r="J21" i="59"/>
  <c r="J20" i="59"/>
  <c r="J19" i="59"/>
  <c r="J18" i="59"/>
  <c r="J17" i="59"/>
  <c r="J16" i="59"/>
  <c r="J15" i="59"/>
  <c r="J14" i="59"/>
  <c r="J13" i="59"/>
  <c r="J12" i="59"/>
  <c r="J11" i="59"/>
  <c r="J10" i="59"/>
  <c r="J9" i="59"/>
  <c r="J8" i="59"/>
  <c r="J7" i="59"/>
  <c r="J6" i="59"/>
  <c r="J5" i="59"/>
  <c r="N34" i="45" l="1"/>
  <c r="O34" i="45" s="1"/>
  <c r="L34" i="45"/>
  <c r="M34" i="45" s="1"/>
  <c r="J34" i="45"/>
  <c r="K34" i="45" s="1"/>
  <c r="H34" i="45"/>
  <c r="I34" i="45" s="1"/>
  <c r="E34" i="45"/>
  <c r="G34" i="45" s="1"/>
  <c r="N33" i="45"/>
  <c r="O33" i="45" s="1"/>
  <c r="L33" i="45"/>
  <c r="M33" i="45" s="1"/>
  <c r="J33" i="45"/>
  <c r="K33" i="45" s="1"/>
  <c r="H33" i="45"/>
  <c r="I33" i="45" s="1"/>
  <c r="E33" i="45"/>
  <c r="G33" i="45" s="1"/>
  <c r="N32" i="45"/>
  <c r="O32" i="45" s="1"/>
  <c r="L32" i="45"/>
  <c r="M32" i="45" s="1"/>
  <c r="J32" i="45"/>
  <c r="K32" i="45" s="1"/>
  <c r="H32" i="45"/>
  <c r="I32" i="45" s="1"/>
  <c r="E32" i="45"/>
  <c r="G32" i="45" s="1"/>
  <c r="N31" i="45"/>
  <c r="O31" i="45" s="1"/>
  <c r="L31" i="45"/>
  <c r="M31" i="45" s="1"/>
  <c r="J31" i="45"/>
  <c r="K31" i="45" s="1"/>
  <c r="H31" i="45"/>
  <c r="I31" i="45" s="1"/>
  <c r="E31" i="45"/>
  <c r="G31" i="45" s="1"/>
  <c r="N30" i="45"/>
  <c r="O30" i="45" s="1"/>
  <c r="L30" i="45"/>
  <c r="M30" i="45" s="1"/>
  <c r="J30" i="45"/>
  <c r="K30" i="45" s="1"/>
  <c r="H30" i="45"/>
  <c r="I30" i="45" s="1"/>
  <c r="E30" i="45"/>
  <c r="G30" i="45" s="1"/>
  <c r="N41" i="44"/>
  <c r="L41" i="44"/>
  <c r="J41" i="44"/>
  <c r="H41" i="44"/>
  <c r="E41" i="44"/>
  <c r="G41" i="44" s="1"/>
  <c r="N40" i="44"/>
  <c r="O40" i="44" s="1"/>
  <c r="L40" i="44"/>
  <c r="M40" i="44" s="1"/>
  <c r="J40" i="44"/>
  <c r="K40" i="44" s="1"/>
  <c r="H40" i="44"/>
  <c r="I40" i="44" s="1"/>
  <c r="E40" i="44"/>
  <c r="G40" i="44" s="1"/>
  <c r="N39" i="44"/>
  <c r="L39" i="44"/>
  <c r="J39" i="44"/>
  <c r="H39" i="44"/>
  <c r="E39" i="44"/>
  <c r="G39" i="44" s="1"/>
  <c r="N38" i="44"/>
  <c r="O38" i="44" s="1"/>
  <c r="L38" i="44"/>
  <c r="M38" i="44" s="1"/>
  <c r="J38" i="44"/>
  <c r="K38" i="44" s="1"/>
  <c r="H38" i="44"/>
  <c r="I38" i="44" s="1"/>
  <c r="E38" i="44"/>
  <c r="G38" i="44" s="1"/>
  <c r="N37" i="44"/>
  <c r="L37" i="44"/>
  <c r="J37" i="44"/>
  <c r="H37" i="44"/>
  <c r="E37" i="44"/>
  <c r="G37" i="44" s="1"/>
  <c r="N36" i="44"/>
  <c r="O36" i="44" s="1"/>
  <c r="L36" i="44"/>
  <c r="M36" i="44" s="1"/>
  <c r="J36" i="44"/>
  <c r="K36" i="44" s="1"/>
  <c r="H36" i="44"/>
  <c r="I36" i="44" s="1"/>
  <c r="E36" i="44"/>
  <c r="G36" i="44" s="1"/>
  <c r="E25" i="43"/>
  <c r="G25" i="43" s="1"/>
  <c r="H25" i="43"/>
  <c r="I25" i="43" s="1"/>
  <c r="J25" i="43"/>
  <c r="K25" i="43" s="1"/>
  <c r="L25" i="43"/>
  <c r="M25" i="43" s="1"/>
  <c r="N25" i="43"/>
  <c r="O25" i="43" s="1"/>
  <c r="E26" i="43"/>
  <c r="G26" i="43" s="1"/>
  <c r="H26" i="43"/>
  <c r="I26" i="43" s="1"/>
  <c r="J26" i="43"/>
  <c r="K26" i="43" s="1"/>
  <c r="L26" i="43"/>
  <c r="M26" i="43" s="1"/>
  <c r="N26" i="43"/>
  <c r="O26" i="43" s="1"/>
  <c r="E27" i="43"/>
  <c r="H27" i="43"/>
  <c r="J27" i="43"/>
  <c r="L27" i="43"/>
  <c r="N27" i="43"/>
  <c r="E28" i="43"/>
  <c r="G28" i="43" s="1"/>
  <c r="H28" i="43"/>
  <c r="I28" i="43" s="1"/>
  <c r="J28" i="43"/>
  <c r="K28" i="43" s="1"/>
  <c r="L28" i="43"/>
  <c r="M28" i="43" s="1"/>
  <c r="N28" i="43"/>
  <c r="O28" i="43" s="1"/>
  <c r="E15" i="42"/>
  <c r="G15" i="42" s="1"/>
  <c r="H15" i="42"/>
  <c r="J15" i="42"/>
  <c r="L15" i="42"/>
  <c r="N15" i="42"/>
  <c r="E16" i="42"/>
  <c r="G16" i="42" s="1"/>
  <c r="H16" i="42"/>
  <c r="I16" i="42" s="1"/>
  <c r="J16" i="42"/>
  <c r="K16" i="42" s="1"/>
  <c r="L16" i="42"/>
  <c r="M16" i="42" s="1"/>
  <c r="N16" i="42"/>
  <c r="O16" i="42" s="1"/>
  <c r="E24" i="41"/>
  <c r="G24" i="41" s="1"/>
  <c r="H24" i="41"/>
  <c r="I24" i="41" s="1"/>
  <c r="J24" i="41"/>
  <c r="K24" i="41" s="1"/>
  <c r="L24" i="41"/>
  <c r="M24" i="41" s="1"/>
  <c r="N24" i="41"/>
  <c r="O24" i="41" s="1"/>
  <c r="E25" i="41"/>
  <c r="G25" i="41" s="1"/>
  <c r="H25" i="41"/>
  <c r="J25" i="41"/>
  <c r="L25" i="41"/>
  <c r="N25" i="41"/>
  <c r="E26" i="41"/>
  <c r="G26" i="41" s="1"/>
  <c r="E27" i="41"/>
  <c r="G27" i="41" s="1"/>
  <c r="H27" i="41"/>
  <c r="I27" i="41" s="1"/>
  <c r="J27" i="41"/>
  <c r="K27" i="41" s="1"/>
  <c r="L27" i="41"/>
  <c r="M27" i="41" s="1"/>
  <c r="N27" i="41"/>
  <c r="O27" i="41" s="1"/>
  <c r="E14" i="40"/>
  <c r="G14" i="40" s="1"/>
  <c r="E15" i="40"/>
  <c r="G15" i="40" s="1"/>
  <c r="E24" i="39"/>
  <c r="G24" i="39" s="1"/>
  <c r="E23" i="39"/>
  <c r="G22" i="39"/>
  <c r="H22" i="39"/>
  <c r="I22" i="39" s="1"/>
  <c r="J22" i="39"/>
  <c r="K22" i="39" s="1"/>
  <c r="L22" i="39"/>
  <c r="M22" i="39" s="1"/>
  <c r="N22" i="39"/>
  <c r="O22" i="39" s="1"/>
  <c r="G11" i="38"/>
  <c r="H11" i="38"/>
  <c r="I11" i="38" s="1"/>
  <c r="J11" i="38"/>
  <c r="K11" i="38" s="1"/>
  <c r="L11" i="38"/>
  <c r="M11" i="38" s="1"/>
  <c r="N11" i="38"/>
  <c r="O11" i="38" s="1"/>
  <c r="E11" i="37"/>
  <c r="G11" i="37" s="1"/>
  <c r="H11" i="37"/>
  <c r="I11" i="37" s="1"/>
  <c r="J11" i="37"/>
  <c r="K11" i="37" s="1"/>
  <c r="L11" i="37"/>
  <c r="M11" i="37" s="1"/>
  <c r="N11" i="37"/>
  <c r="O11" i="37" s="1"/>
  <c r="O27" i="43" l="1"/>
  <c r="O25" i="41"/>
  <c r="K39" i="44"/>
  <c r="K25" i="41"/>
  <c r="I27" i="43"/>
  <c r="K37" i="44"/>
  <c r="O39" i="44"/>
  <c r="K41" i="44"/>
  <c r="M37" i="44"/>
  <c r="I39" i="44"/>
  <c r="M41" i="44"/>
  <c r="O37" i="44"/>
  <c r="O41" i="44"/>
  <c r="I37" i="44"/>
  <c r="M39" i="44"/>
  <c r="I41" i="44"/>
  <c r="K27" i="43"/>
  <c r="G27" i="43"/>
  <c r="M27" i="43"/>
  <c r="I15" i="42"/>
  <c r="O15" i="42"/>
  <c r="K15" i="42"/>
  <c r="M15" i="42"/>
  <c r="I25" i="41"/>
  <c r="M25" i="41"/>
  <c r="G23" i="39"/>
  <c r="N29" i="45" l="1"/>
  <c r="O29" i="45" s="1"/>
  <c r="L29" i="45"/>
  <c r="M29" i="45" s="1"/>
  <c r="J29" i="45"/>
  <c r="K29" i="45" s="1"/>
  <c r="H29" i="45"/>
  <c r="I29" i="45" s="1"/>
  <c r="N24" i="45"/>
  <c r="O24" i="45" s="1"/>
  <c r="L24" i="45"/>
  <c r="M24" i="45" s="1"/>
  <c r="J24" i="45"/>
  <c r="K24" i="45" s="1"/>
  <c r="H24" i="45"/>
  <c r="I24" i="45" s="1"/>
  <c r="N19" i="45"/>
  <c r="O19" i="45" s="1"/>
  <c r="L19" i="45"/>
  <c r="M19" i="45" s="1"/>
  <c r="J19" i="45"/>
  <c r="K19" i="45" s="1"/>
  <c r="H19" i="45"/>
  <c r="I19" i="45" s="1"/>
  <c r="N14" i="45"/>
  <c r="O14" i="45" s="1"/>
  <c r="L14" i="45"/>
  <c r="M14" i="45" s="1"/>
  <c r="J14" i="45"/>
  <c r="K14" i="45" s="1"/>
  <c r="H14" i="45"/>
  <c r="I14" i="45" s="1"/>
  <c r="N28" i="45"/>
  <c r="O28" i="45" s="1"/>
  <c r="L28" i="45"/>
  <c r="M28" i="45" s="1"/>
  <c r="J28" i="45"/>
  <c r="K28" i="45" s="1"/>
  <c r="H28" i="45"/>
  <c r="I28" i="45" s="1"/>
  <c r="N23" i="45"/>
  <c r="O23" i="45" s="1"/>
  <c r="L23" i="45"/>
  <c r="M23" i="45" s="1"/>
  <c r="J23" i="45"/>
  <c r="K23" i="45" s="1"/>
  <c r="H23" i="45"/>
  <c r="I23" i="45" s="1"/>
  <c r="N18" i="45"/>
  <c r="O18" i="45" s="1"/>
  <c r="L18" i="45"/>
  <c r="M18" i="45" s="1"/>
  <c r="J18" i="45"/>
  <c r="K18" i="45" s="1"/>
  <c r="H18" i="45"/>
  <c r="I18" i="45" s="1"/>
  <c r="N13" i="45"/>
  <c r="O13" i="45" s="1"/>
  <c r="L13" i="45"/>
  <c r="M13" i="45" s="1"/>
  <c r="J13" i="45"/>
  <c r="K13" i="45" s="1"/>
  <c r="H13" i="45"/>
  <c r="I13" i="45" s="1"/>
  <c r="N27" i="45"/>
  <c r="O27" i="45" s="1"/>
  <c r="L27" i="45"/>
  <c r="M27" i="45" s="1"/>
  <c r="J27" i="45"/>
  <c r="K27" i="45" s="1"/>
  <c r="H27" i="45"/>
  <c r="I27" i="45" s="1"/>
  <c r="N22" i="45"/>
  <c r="O22" i="45" s="1"/>
  <c r="L22" i="45"/>
  <c r="M22" i="45" s="1"/>
  <c r="J22" i="45"/>
  <c r="K22" i="45" s="1"/>
  <c r="H22" i="45"/>
  <c r="I22" i="45" s="1"/>
  <c r="N17" i="45"/>
  <c r="O17" i="45" s="1"/>
  <c r="L17" i="45"/>
  <c r="M17" i="45" s="1"/>
  <c r="J17" i="45"/>
  <c r="K17" i="45" s="1"/>
  <c r="H17" i="45"/>
  <c r="I17" i="45" s="1"/>
  <c r="N12" i="45"/>
  <c r="O12" i="45" s="1"/>
  <c r="L12" i="45"/>
  <c r="M12" i="45" s="1"/>
  <c r="J12" i="45"/>
  <c r="K12" i="45" s="1"/>
  <c r="H12" i="45"/>
  <c r="I12" i="45" s="1"/>
  <c r="N26" i="45"/>
  <c r="O26" i="45" s="1"/>
  <c r="L26" i="45"/>
  <c r="M26" i="45" s="1"/>
  <c r="J26" i="45"/>
  <c r="K26" i="45" s="1"/>
  <c r="H26" i="45"/>
  <c r="I26" i="45" s="1"/>
  <c r="N21" i="45"/>
  <c r="O21" i="45" s="1"/>
  <c r="L21" i="45"/>
  <c r="M21" i="45" s="1"/>
  <c r="J21" i="45"/>
  <c r="K21" i="45" s="1"/>
  <c r="H21" i="45"/>
  <c r="I21" i="45" s="1"/>
  <c r="N16" i="45"/>
  <c r="O16" i="45" s="1"/>
  <c r="L16" i="45"/>
  <c r="M16" i="45" s="1"/>
  <c r="J16" i="45"/>
  <c r="K16" i="45" s="1"/>
  <c r="H16" i="45"/>
  <c r="I16" i="45" s="1"/>
  <c r="N11" i="45"/>
  <c r="O11" i="45" s="1"/>
  <c r="L11" i="45"/>
  <c r="M11" i="45" s="1"/>
  <c r="J11" i="45"/>
  <c r="K11" i="45" s="1"/>
  <c r="H11" i="45"/>
  <c r="I11" i="45" s="1"/>
  <c r="N25" i="45"/>
  <c r="O25" i="45" s="1"/>
  <c r="L25" i="45"/>
  <c r="M25" i="45" s="1"/>
  <c r="J25" i="45"/>
  <c r="K25" i="45" s="1"/>
  <c r="H25" i="45"/>
  <c r="I25" i="45" s="1"/>
  <c r="N20" i="45"/>
  <c r="O20" i="45" s="1"/>
  <c r="L20" i="45"/>
  <c r="M20" i="45" s="1"/>
  <c r="J20" i="45"/>
  <c r="K20" i="45" s="1"/>
  <c r="H20" i="45"/>
  <c r="I20" i="45" s="1"/>
  <c r="N15" i="45"/>
  <c r="O15" i="45" s="1"/>
  <c r="L15" i="45"/>
  <c r="M15" i="45" s="1"/>
  <c r="J15" i="45"/>
  <c r="K15" i="45" s="1"/>
  <c r="H15" i="45"/>
  <c r="I15" i="45" s="1"/>
  <c r="N10" i="45"/>
  <c r="O10" i="45" s="1"/>
  <c r="L10" i="45"/>
  <c r="M10" i="45" s="1"/>
  <c r="J10" i="45"/>
  <c r="K10" i="45" s="1"/>
  <c r="H10" i="45"/>
  <c r="I10" i="45" s="1"/>
  <c r="N35" i="45"/>
  <c r="O35" i="45" s="1"/>
  <c r="L35" i="45"/>
  <c r="M35" i="45" s="1"/>
  <c r="J35" i="45"/>
  <c r="K35" i="45" s="1"/>
  <c r="H35" i="45"/>
  <c r="I35" i="45" s="1"/>
  <c r="N6" i="45"/>
  <c r="O6" i="45" s="1"/>
  <c r="L6" i="45"/>
  <c r="M6" i="45" s="1"/>
  <c r="J6" i="45"/>
  <c r="K6" i="45" s="1"/>
  <c r="H6" i="45"/>
  <c r="I6" i="45" s="1"/>
  <c r="N9" i="45"/>
  <c r="O9" i="45" s="1"/>
  <c r="L9" i="45"/>
  <c r="M9" i="45" s="1"/>
  <c r="J9" i="45"/>
  <c r="K9" i="45" s="1"/>
  <c r="H9" i="45"/>
  <c r="I9" i="45" s="1"/>
  <c r="E8" i="45"/>
  <c r="H37" i="45" l="1"/>
  <c r="I37" i="45" s="1"/>
  <c r="J37" i="45"/>
  <c r="K37" i="45" s="1"/>
  <c r="L37" i="45"/>
  <c r="M37" i="45" s="1"/>
  <c r="N37" i="45"/>
  <c r="O37" i="45" s="1"/>
  <c r="E38" i="45"/>
  <c r="N38" i="45"/>
  <c r="O38" i="45" s="1"/>
  <c r="L38" i="45"/>
  <c r="M38" i="45" s="1"/>
  <c r="J38" i="45"/>
  <c r="K38" i="45" s="1"/>
  <c r="H38" i="45"/>
  <c r="I38" i="45" s="1"/>
  <c r="N36" i="45"/>
  <c r="O36" i="45" s="1"/>
  <c r="L36" i="45"/>
  <c r="M36" i="45" s="1"/>
  <c r="J36" i="45"/>
  <c r="K36" i="45" s="1"/>
  <c r="E4" i="40" l="1"/>
  <c r="C2" i="39"/>
  <c r="C2" i="40"/>
  <c r="C2" i="41"/>
  <c r="C2" i="42"/>
  <c r="C2" i="43"/>
  <c r="C2" i="44"/>
  <c r="C2" i="45"/>
  <c r="C2" i="38" l="1"/>
  <c r="C2" i="37"/>
  <c r="G8" i="39" l="1"/>
  <c r="G9" i="39"/>
  <c r="G12" i="39"/>
  <c r="G13" i="39"/>
  <c r="G16" i="39"/>
  <c r="G19" i="39"/>
  <c r="G27" i="39"/>
  <c r="G28" i="39"/>
  <c r="G29" i="39"/>
  <c r="G30" i="39"/>
  <c r="G4" i="39"/>
  <c r="H5" i="37"/>
  <c r="I5" i="37" s="1"/>
  <c r="J5" i="37"/>
  <c r="K5" i="37" s="1"/>
  <c r="L5" i="37"/>
  <c r="M5" i="37" s="1"/>
  <c r="N5" i="37"/>
  <c r="O5" i="37" s="1"/>
  <c r="J6" i="39"/>
  <c r="K6" i="39" s="1"/>
  <c r="L6" i="39"/>
  <c r="M6" i="39" s="1"/>
  <c r="N6" i="39"/>
  <c r="O6" i="39" s="1"/>
  <c r="N9" i="39" l="1"/>
  <c r="O9" i="39" s="1"/>
  <c r="L9" i="39"/>
  <c r="M9" i="39" s="1"/>
  <c r="J9" i="39"/>
  <c r="K9" i="39" s="1"/>
  <c r="H9" i="39"/>
  <c r="I9" i="39" s="1"/>
  <c r="H6" i="37" l="1"/>
  <c r="I6" i="37" s="1"/>
  <c r="J6" i="37"/>
  <c r="K6" i="37" s="1"/>
  <c r="L6" i="37"/>
  <c r="M6" i="37" s="1"/>
  <c r="N6" i="37"/>
  <c r="O6" i="37" s="1"/>
  <c r="H7" i="37"/>
  <c r="I7" i="37" s="1"/>
  <c r="J7" i="37"/>
  <c r="K7" i="37" s="1"/>
  <c r="L7" i="37"/>
  <c r="M7" i="37" s="1"/>
  <c r="N7" i="37"/>
  <c r="O7" i="37" s="1"/>
  <c r="H8" i="37"/>
  <c r="I8" i="37" s="1"/>
  <c r="J8" i="37"/>
  <c r="K8" i="37" s="1"/>
  <c r="L8" i="37"/>
  <c r="M8" i="37" s="1"/>
  <c r="N8" i="37"/>
  <c r="O8" i="37" s="1"/>
  <c r="H9" i="37"/>
  <c r="I9" i="37" s="1"/>
  <c r="J9" i="37"/>
  <c r="K9" i="37" s="1"/>
  <c r="L9" i="37"/>
  <c r="M9" i="37" s="1"/>
  <c r="N9" i="37"/>
  <c r="O9" i="37" s="1"/>
  <c r="H10" i="37"/>
  <c r="I10" i="37" s="1"/>
  <c r="J10" i="37"/>
  <c r="K10" i="37" s="1"/>
  <c r="L10" i="37"/>
  <c r="M10" i="37" s="1"/>
  <c r="N10" i="37"/>
  <c r="O10" i="37" s="1"/>
  <c r="H12" i="37"/>
  <c r="I12" i="37" s="1"/>
  <c r="J12" i="37"/>
  <c r="K12" i="37" s="1"/>
  <c r="L12" i="37"/>
  <c r="M12" i="37" s="1"/>
  <c r="N12" i="37"/>
  <c r="O12" i="37" s="1"/>
  <c r="H4" i="37" l="1"/>
  <c r="I4" i="37" s="1"/>
  <c r="J4" i="37"/>
  <c r="K4" i="37" s="1"/>
  <c r="L4" i="37"/>
  <c r="M4" i="37" s="1"/>
  <c r="N4" i="37"/>
  <c r="O4" i="37" s="1"/>
  <c r="H13" i="37"/>
  <c r="I13" i="37" s="1"/>
  <c r="J13" i="37"/>
  <c r="K13" i="37" s="1"/>
  <c r="L13" i="37"/>
  <c r="M13" i="37" s="1"/>
  <c r="N13" i="37"/>
  <c r="O13" i="37" s="1"/>
  <c r="H14" i="37"/>
  <c r="I14" i="37" s="1"/>
  <c r="J14" i="37"/>
  <c r="K14" i="37" s="1"/>
  <c r="L14" i="37"/>
  <c r="M14" i="37" s="1"/>
  <c r="N14" i="37"/>
  <c r="O14" i="37" s="1"/>
  <c r="E20" i="39" l="1"/>
  <c r="G20" i="39" s="1"/>
  <c r="E17" i="39"/>
  <c r="G17" i="39" s="1"/>
  <c r="E14" i="39"/>
  <c r="G14" i="39" s="1"/>
  <c r="E26" i="39"/>
  <c r="G26" i="39" s="1"/>
  <c r="E7" i="39" l="1"/>
  <c r="G7" i="39" s="1"/>
  <c r="E13" i="38"/>
  <c r="G13" i="38" s="1"/>
  <c r="E12" i="37"/>
  <c r="H13" i="38"/>
  <c r="I13" i="38" s="1"/>
  <c r="J13" i="38"/>
  <c r="K13" i="38" s="1"/>
  <c r="L13" i="38"/>
  <c r="M13" i="38" s="1"/>
  <c r="N13" i="38"/>
  <c r="O13" i="38" s="1"/>
  <c r="G14" i="38"/>
  <c r="N8" i="38"/>
  <c r="O8" i="38" s="1"/>
  <c r="L8" i="38"/>
  <c r="M8" i="38" s="1"/>
  <c r="J8" i="38"/>
  <c r="K8" i="38" s="1"/>
  <c r="H8" i="38"/>
  <c r="I8" i="38" s="1"/>
  <c r="N6" i="38"/>
  <c r="O6" i="38" s="1"/>
  <c r="H7" i="38"/>
  <c r="I7" i="38" s="1"/>
  <c r="J7" i="38"/>
  <c r="K7" i="38" s="1"/>
  <c r="L7" i="38"/>
  <c r="M7" i="38" s="1"/>
  <c r="N7" i="38"/>
  <c r="O7" i="38" s="1"/>
  <c r="H5" i="38"/>
  <c r="I5" i="38" s="1"/>
  <c r="N20" i="40" l="1"/>
  <c r="O20" i="40" s="1"/>
  <c r="L20" i="40"/>
  <c r="M20" i="40" s="1"/>
  <c r="J20" i="40"/>
  <c r="K20" i="40" s="1"/>
  <c r="H20" i="40"/>
  <c r="I20" i="40" s="1"/>
  <c r="G20" i="40"/>
  <c r="N19" i="40"/>
  <c r="O19" i="40" s="1"/>
  <c r="L19" i="40"/>
  <c r="M19" i="40" s="1"/>
  <c r="J19" i="40"/>
  <c r="K19" i="40" s="1"/>
  <c r="H19" i="40"/>
  <c r="I19" i="40" s="1"/>
  <c r="E19" i="40"/>
  <c r="G19" i="40" s="1"/>
  <c r="H36" i="45" l="1"/>
  <c r="I36" i="45" s="1"/>
  <c r="G36" i="45"/>
  <c r="G39" i="45"/>
  <c r="E33" i="44" l="1"/>
  <c r="E32" i="44"/>
  <c r="E26" i="44"/>
  <c r="E20" i="44"/>
  <c r="E14" i="44"/>
  <c r="E21" i="43" l="1"/>
  <c r="G21" i="43" s="1"/>
  <c r="E10" i="39"/>
  <c r="G10" i="39" s="1"/>
  <c r="E5" i="39"/>
  <c r="G5" i="39" s="1"/>
  <c r="H35" i="41"/>
  <c r="I35" i="41" s="1"/>
  <c r="N12" i="38" l="1"/>
  <c r="O12" i="38" s="1"/>
  <c r="L12" i="38"/>
  <c r="M12" i="38" s="1"/>
  <c r="J12" i="38"/>
  <c r="K12" i="38" s="1"/>
  <c r="H12" i="38"/>
  <c r="I12" i="38" s="1"/>
  <c r="N10" i="38"/>
  <c r="O10" i="38" s="1"/>
  <c r="L10" i="38"/>
  <c r="M10" i="38" s="1"/>
  <c r="J10" i="38"/>
  <c r="K10" i="38" s="1"/>
  <c r="H10" i="38"/>
  <c r="I10" i="38" s="1"/>
  <c r="N9" i="38"/>
  <c r="O9" i="38" s="1"/>
  <c r="L9" i="38"/>
  <c r="M9" i="38" s="1"/>
  <c r="J9" i="38"/>
  <c r="K9" i="38" s="1"/>
  <c r="H9" i="38"/>
  <c r="I9" i="38" s="1"/>
  <c r="L6" i="38"/>
  <c r="M6" i="38" s="1"/>
  <c r="J6" i="38"/>
  <c r="K6" i="38" s="1"/>
  <c r="H6" i="38"/>
  <c r="I6" i="38" s="1"/>
  <c r="H4" i="38"/>
  <c r="I4" i="38" s="1"/>
  <c r="E21" i="39" l="1"/>
  <c r="G21" i="39" s="1"/>
  <c r="E18" i="39"/>
  <c r="G18" i="39" s="1"/>
  <c r="E15" i="39"/>
  <c r="G15" i="39" s="1"/>
  <c r="E11" i="39"/>
  <c r="G11" i="39" s="1"/>
  <c r="E9" i="37" l="1"/>
  <c r="G9" i="37" s="1"/>
  <c r="N28" i="44" l="1"/>
  <c r="L28" i="44"/>
  <c r="J28" i="44"/>
  <c r="H28" i="44"/>
  <c r="E28" i="44"/>
  <c r="G28" i="44" s="1"/>
  <c r="N27" i="44"/>
  <c r="O27" i="44" s="1"/>
  <c r="L27" i="44"/>
  <c r="M27" i="44" s="1"/>
  <c r="J27" i="44"/>
  <c r="K27" i="44" s="1"/>
  <c r="H27" i="44"/>
  <c r="I27" i="44" s="1"/>
  <c r="E27" i="44"/>
  <c r="G27" i="44" s="1"/>
  <c r="N26" i="44"/>
  <c r="O26" i="44" s="1"/>
  <c r="L26" i="44"/>
  <c r="M26" i="44" s="1"/>
  <c r="J26" i="44"/>
  <c r="K26" i="44" s="1"/>
  <c r="H26" i="44"/>
  <c r="I26" i="44" s="1"/>
  <c r="G26" i="44"/>
  <c r="N25" i="44"/>
  <c r="O25" i="44" s="1"/>
  <c r="L25" i="44"/>
  <c r="M25" i="44" s="1"/>
  <c r="J25" i="44"/>
  <c r="K25" i="44" s="1"/>
  <c r="H25" i="44"/>
  <c r="I25" i="44" s="1"/>
  <c r="E25" i="44"/>
  <c r="G25" i="44" s="1"/>
  <c r="N24" i="44"/>
  <c r="L24" i="44"/>
  <c r="J24" i="44"/>
  <c r="H24" i="44"/>
  <c r="E24" i="44"/>
  <c r="G24" i="44" s="1"/>
  <c r="N23" i="44"/>
  <c r="O23" i="44" s="1"/>
  <c r="L23" i="44"/>
  <c r="M23" i="44" s="1"/>
  <c r="J23" i="44"/>
  <c r="K23" i="44" s="1"/>
  <c r="H23" i="44"/>
  <c r="I23" i="44" s="1"/>
  <c r="E23" i="44"/>
  <c r="G23" i="44" s="1"/>
  <c r="E24" i="45"/>
  <c r="G24" i="45" s="1"/>
  <c r="E23" i="45"/>
  <c r="G23" i="45" s="1"/>
  <c r="E22" i="45"/>
  <c r="G22" i="45" s="1"/>
  <c r="E21" i="45"/>
  <c r="G21" i="45" s="1"/>
  <c r="E20" i="45"/>
  <c r="I28" i="44" l="1"/>
  <c r="K28" i="44"/>
  <c r="M28" i="44"/>
  <c r="O28" i="44"/>
  <c r="K24" i="44"/>
  <c r="I24" i="44"/>
  <c r="G20" i="45"/>
  <c r="M24" i="44"/>
  <c r="O24" i="44"/>
  <c r="N20" i="43"/>
  <c r="O20" i="43" s="1"/>
  <c r="L20" i="43"/>
  <c r="M20" i="43" s="1"/>
  <c r="J20" i="43"/>
  <c r="K20" i="43" s="1"/>
  <c r="H20" i="43"/>
  <c r="I20" i="43" s="1"/>
  <c r="E20" i="43"/>
  <c r="G20" i="43" s="1"/>
  <c r="N19" i="43"/>
  <c r="L19" i="43"/>
  <c r="J19" i="43"/>
  <c r="H19" i="43"/>
  <c r="E19" i="43"/>
  <c r="N18" i="43"/>
  <c r="O18" i="43" s="1"/>
  <c r="L18" i="43"/>
  <c r="M18" i="43" s="1"/>
  <c r="J18" i="43"/>
  <c r="K18" i="43" s="1"/>
  <c r="H18" i="43"/>
  <c r="I18" i="43" s="1"/>
  <c r="E18" i="43"/>
  <c r="G18" i="43" s="1"/>
  <c r="N17" i="43"/>
  <c r="O17" i="43" s="1"/>
  <c r="L17" i="43"/>
  <c r="M17" i="43" s="1"/>
  <c r="J17" i="43"/>
  <c r="K17" i="43" s="1"/>
  <c r="H17" i="43"/>
  <c r="I17" i="43" s="1"/>
  <c r="E17" i="43"/>
  <c r="G17" i="43" s="1"/>
  <c r="I19" i="43" l="1"/>
  <c r="K19" i="43"/>
  <c r="M19" i="43"/>
  <c r="O19" i="43"/>
  <c r="G19" i="43"/>
  <c r="N12" i="42"/>
  <c r="O12" i="42" s="1"/>
  <c r="L12" i="42"/>
  <c r="M12" i="42" s="1"/>
  <c r="J12" i="42"/>
  <c r="K12" i="42" s="1"/>
  <c r="H12" i="42"/>
  <c r="I12" i="42" s="1"/>
  <c r="E12" i="42"/>
  <c r="G12" i="42" s="1"/>
  <c r="N11" i="42"/>
  <c r="L11" i="42"/>
  <c r="J11" i="42"/>
  <c r="H11" i="42"/>
  <c r="E11" i="42"/>
  <c r="N19" i="41"/>
  <c r="O19" i="41" s="1"/>
  <c r="L19" i="41"/>
  <c r="M19" i="41" s="1"/>
  <c r="J19" i="41"/>
  <c r="K19" i="41" s="1"/>
  <c r="H19" i="41"/>
  <c r="I19" i="41" s="1"/>
  <c r="E19" i="41"/>
  <c r="G19" i="41" s="1"/>
  <c r="E18" i="41"/>
  <c r="G18" i="41" s="1"/>
  <c r="N17" i="41"/>
  <c r="L17" i="41"/>
  <c r="J17" i="41"/>
  <c r="H17" i="41"/>
  <c r="E17" i="41"/>
  <c r="G17" i="41" s="1"/>
  <c r="N16" i="41"/>
  <c r="O16" i="41" s="1"/>
  <c r="L16" i="41"/>
  <c r="M16" i="41" s="1"/>
  <c r="J16" i="41"/>
  <c r="K16" i="41" s="1"/>
  <c r="H16" i="41"/>
  <c r="I16" i="41" s="1"/>
  <c r="E16" i="41"/>
  <c r="G16" i="41" s="1"/>
  <c r="E11" i="40"/>
  <c r="G11" i="40" s="1"/>
  <c r="M17" i="41" l="1"/>
  <c r="M11" i="42"/>
  <c r="I17" i="41"/>
  <c r="O17" i="41"/>
  <c r="K17" i="41"/>
  <c r="K11" i="42"/>
  <c r="O11" i="42"/>
  <c r="I11" i="42"/>
  <c r="G11" i="42"/>
  <c r="N16" i="39"/>
  <c r="O16" i="39" s="1"/>
  <c r="L16" i="39"/>
  <c r="M16" i="39" s="1"/>
  <c r="J16" i="39"/>
  <c r="K16" i="39" s="1"/>
  <c r="H16" i="39"/>
  <c r="I16" i="39" s="1"/>
  <c r="G9" i="38"/>
  <c r="N23" i="42" l="1"/>
  <c r="O23" i="42" s="1"/>
  <c r="L23" i="42"/>
  <c r="M23" i="42" s="1"/>
  <c r="J23" i="42"/>
  <c r="K23" i="42" s="1"/>
  <c r="H23" i="42"/>
  <c r="I23" i="42" s="1"/>
  <c r="E23" i="42"/>
  <c r="G23" i="42" s="1"/>
  <c r="N22" i="42"/>
  <c r="O22" i="42" s="1"/>
  <c r="L22" i="42"/>
  <c r="M22" i="42" s="1"/>
  <c r="J22" i="42"/>
  <c r="K22" i="42" s="1"/>
  <c r="H22" i="42"/>
  <c r="I22" i="42" s="1"/>
  <c r="E22" i="42"/>
  <c r="G22" i="42" s="1"/>
  <c r="N35" i="43"/>
  <c r="O35" i="43" s="1"/>
  <c r="L35" i="43"/>
  <c r="M35" i="43" s="1"/>
  <c r="J35" i="43"/>
  <c r="K35" i="43" s="1"/>
  <c r="H35" i="43"/>
  <c r="I35" i="43" s="1"/>
  <c r="E35" i="43"/>
  <c r="G35" i="43" s="1"/>
  <c r="E34" i="43"/>
  <c r="E19" i="42"/>
  <c r="N30" i="43" l="1"/>
  <c r="O30" i="43" s="1"/>
  <c r="L30" i="43"/>
  <c r="M30" i="43" s="1"/>
  <c r="J30" i="43"/>
  <c r="K30" i="43" s="1"/>
  <c r="H30" i="43"/>
  <c r="I30" i="43" s="1"/>
  <c r="G30" i="43"/>
  <c r="N32" i="43"/>
  <c r="O32" i="43" s="1"/>
  <c r="L32" i="43"/>
  <c r="M32" i="43" s="1"/>
  <c r="J32" i="43"/>
  <c r="K32" i="43" s="1"/>
  <c r="H32" i="43"/>
  <c r="I32" i="43" s="1"/>
  <c r="G32" i="43"/>
  <c r="N30" i="41"/>
  <c r="O30" i="41" s="1"/>
  <c r="L30" i="41"/>
  <c r="M30" i="41" s="1"/>
  <c r="J30" i="41"/>
  <c r="K30" i="41" s="1"/>
  <c r="H30" i="41"/>
  <c r="I30" i="41" s="1"/>
  <c r="G30" i="41"/>
  <c r="N43" i="44" l="1"/>
  <c r="O43" i="44" s="1"/>
  <c r="L43" i="44"/>
  <c r="M43" i="44" s="1"/>
  <c r="J43" i="44"/>
  <c r="K43" i="44" s="1"/>
  <c r="H43" i="44"/>
  <c r="I43" i="44" s="1"/>
  <c r="G43" i="44"/>
  <c r="E37" i="45"/>
  <c r="G37" i="45" s="1"/>
  <c r="G38" i="45"/>
  <c r="N29" i="39"/>
  <c r="O29" i="39" s="1"/>
  <c r="L29" i="39"/>
  <c r="M29" i="39" s="1"/>
  <c r="J29" i="39"/>
  <c r="K29" i="39" s="1"/>
  <c r="H29" i="39"/>
  <c r="I29" i="39" s="1"/>
  <c r="N31" i="41"/>
  <c r="O31" i="41" s="1"/>
  <c r="L31" i="41"/>
  <c r="M31" i="41" s="1"/>
  <c r="J31" i="41"/>
  <c r="K31" i="41" s="1"/>
  <c r="H31" i="41"/>
  <c r="I31" i="41" s="1"/>
  <c r="G31" i="41"/>
  <c r="N28" i="39"/>
  <c r="O28" i="39" s="1"/>
  <c r="L28" i="39"/>
  <c r="M28" i="39" s="1"/>
  <c r="J28" i="39"/>
  <c r="K28" i="39" s="1"/>
  <c r="H28" i="39"/>
  <c r="I28" i="39" s="1"/>
  <c r="E17" i="40"/>
  <c r="N33" i="41" l="1"/>
  <c r="O33" i="41" s="1"/>
  <c r="L33" i="41"/>
  <c r="M33" i="41" s="1"/>
  <c r="J33" i="41"/>
  <c r="K33" i="41" s="1"/>
  <c r="H33" i="41"/>
  <c r="I33" i="41" s="1"/>
  <c r="G33" i="41"/>
  <c r="N33" i="43"/>
  <c r="O33" i="43" s="1"/>
  <c r="L33" i="43"/>
  <c r="M33" i="43" s="1"/>
  <c r="J33" i="43"/>
  <c r="K33" i="43" s="1"/>
  <c r="H33" i="43"/>
  <c r="I33" i="43" s="1"/>
  <c r="G33" i="43"/>
  <c r="N34" i="43"/>
  <c r="O34" i="43" s="1"/>
  <c r="L34" i="43"/>
  <c r="M34" i="43" s="1"/>
  <c r="J34" i="43"/>
  <c r="K34" i="43" s="1"/>
  <c r="H34" i="43"/>
  <c r="I34" i="43" s="1"/>
  <c r="G34" i="43"/>
  <c r="J18" i="42"/>
  <c r="K18" i="42" s="1"/>
  <c r="E18" i="42"/>
  <c r="G18" i="42" s="1"/>
  <c r="E5" i="37" l="1"/>
  <c r="G5" i="37" s="1"/>
  <c r="E10" i="37" l="1"/>
  <c r="G10" i="37" s="1"/>
  <c r="E7" i="37"/>
  <c r="G7" i="37" s="1"/>
  <c r="E8" i="37" l="1"/>
  <c r="G8" i="37" s="1"/>
  <c r="E4" i="37"/>
  <c r="G4" i="37" s="1"/>
  <c r="N25" i="39"/>
  <c r="O25" i="39" s="1"/>
  <c r="L25" i="39"/>
  <c r="M25" i="39" s="1"/>
  <c r="J25" i="39"/>
  <c r="K25" i="39" s="1"/>
  <c r="H25" i="39"/>
  <c r="I25" i="39" s="1"/>
  <c r="E25" i="39"/>
  <c r="G25" i="39" s="1"/>
  <c r="H6" i="39"/>
  <c r="I6" i="39" s="1"/>
  <c r="E6" i="39"/>
  <c r="G6" i="39" s="1"/>
  <c r="G12" i="37" l="1"/>
  <c r="N7" i="39"/>
  <c r="O7" i="39" s="1"/>
  <c r="L7" i="39"/>
  <c r="M7" i="39" s="1"/>
  <c r="J7" i="39"/>
  <c r="K7" i="39" s="1"/>
  <c r="H7" i="39"/>
  <c r="I7" i="39" s="1"/>
  <c r="E35" i="45"/>
  <c r="G35" i="45" s="1"/>
  <c r="E9" i="45"/>
  <c r="G9" i="45" s="1"/>
  <c r="N10" i="44"/>
  <c r="O10" i="44" s="1"/>
  <c r="L10" i="44"/>
  <c r="M10" i="44" s="1"/>
  <c r="J10" i="44"/>
  <c r="K10" i="44" s="1"/>
  <c r="H10" i="44"/>
  <c r="I10" i="44" s="1"/>
  <c r="E10" i="44"/>
  <c r="G10" i="44" s="1"/>
  <c r="N42" i="44"/>
  <c r="O42" i="44" s="1"/>
  <c r="L42" i="44"/>
  <c r="M42" i="44" s="1"/>
  <c r="J42" i="44"/>
  <c r="K42" i="44" s="1"/>
  <c r="H42" i="44"/>
  <c r="I42" i="44" s="1"/>
  <c r="E42" i="44"/>
  <c r="G42" i="44" s="1"/>
  <c r="N8" i="43"/>
  <c r="O8" i="43" s="1"/>
  <c r="L8" i="43"/>
  <c r="M8" i="43" s="1"/>
  <c r="J8" i="43"/>
  <c r="K8" i="43" s="1"/>
  <c r="H8" i="43"/>
  <c r="I8" i="43" s="1"/>
  <c r="E8" i="43"/>
  <c r="G8" i="43" s="1"/>
  <c r="N29" i="43"/>
  <c r="O29" i="43" s="1"/>
  <c r="L29" i="43"/>
  <c r="M29" i="43" s="1"/>
  <c r="J29" i="43"/>
  <c r="K29" i="43" s="1"/>
  <c r="H29" i="43"/>
  <c r="I29" i="43" s="1"/>
  <c r="E29" i="43"/>
  <c r="G29" i="43" s="1"/>
  <c r="N17" i="42"/>
  <c r="O17" i="42" s="1"/>
  <c r="L17" i="42"/>
  <c r="M17" i="42" s="1"/>
  <c r="J17" i="42"/>
  <c r="K17" i="42" s="1"/>
  <c r="H17" i="42"/>
  <c r="I17" i="42" s="1"/>
  <c r="E17" i="42"/>
  <c r="G17" i="42" s="1"/>
  <c r="N6" i="42"/>
  <c r="O6" i="42" s="1"/>
  <c r="L6" i="42"/>
  <c r="M6" i="42" s="1"/>
  <c r="J6" i="42"/>
  <c r="K6" i="42" s="1"/>
  <c r="H6" i="42"/>
  <c r="I6" i="42" s="1"/>
  <c r="E6" i="42"/>
  <c r="G6" i="42" s="1"/>
  <c r="N28" i="41"/>
  <c r="O28" i="41" s="1"/>
  <c r="L28" i="41"/>
  <c r="M28" i="41" s="1"/>
  <c r="J28" i="41"/>
  <c r="K28" i="41" s="1"/>
  <c r="H28" i="41"/>
  <c r="I28" i="41" s="1"/>
  <c r="E28" i="41"/>
  <c r="G28" i="41" s="1"/>
  <c r="N16" i="40"/>
  <c r="O16" i="40" s="1"/>
  <c r="L16" i="40"/>
  <c r="M16" i="40" s="1"/>
  <c r="J16" i="40"/>
  <c r="K16" i="40" s="1"/>
  <c r="H16" i="40"/>
  <c r="I16" i="40" s="1"/>
  <c r="E16" i="40"/>
  <c r="G16" i="40" s="1"/>
  <c r="E6" i="40"/>
  <c r="E6" i="37"/>
  <c r="N35" i="44" l="1"/>
  <c r="L35" i="44"/>
  <c r="J35" i="44"/>
  <c r="H35" i="44"/>
  <c r="E35" i="44"/>
  <c r="G35" i="44" s="1"/>
  <c r="N22" i="44"/>
  <c r="L22" i="44"/>
  <c r="J22" i="44"/>
  <c r="H22" i="44"/>
  <c r="E22" i="44"/>
  <c r="G22" i="44" s="1"/>
  <c r="N16" i="44"/>
  <c r="L16" i="44"/>
  <c r="J16" i="44"/>
  <c r="H16" i="44"/>
  <c r="E16" i="44"/>
  <c r="G16" i="44" s="1"/>
  <c r="N29" i="44"/>
  <c r="O29" i="44" s="1"/>
  <c r="L29" i="44"/>
  <c r="M29" i="44" s="1"/>
  <c r="J29" i="44"/>
  <c r="K29" i="44" s="1"/>
  <c r="H29" i="44"/>
  <c r="I29" i="44" s="1"/>
  <c r="E29" i="44"/>
  <c r="G29" i="44" s="1"/>
  <c r="N17" i="44"/>
  <c r="O17" i="44" s="1"/>
  <c r="L17" i="44"/>
  <c r="M17" i="44" s="1"/>
  <c r="J17" i="44"/>
  <c r="K17" i="44" s="1"/>
  <c r="H17" i="44"/>
  <c r="I17" i="44" s="1"/>
  <c r="E17" i="44"/>
  <c r="G17" i="44" s="1"/>
  <c r="N11" i="44"/>
  <c r="O11" i="44" s="1"/>
  <c r="L11" i="44"/>
  <c r="M11" i="44" s="1"/>
  <c r="J11" i="44"/>
  <c r="K11" i="44" s="1"/>
  <c r="H11" i="44"/>
  <c r="I11" i="44" s="1"/>
  <c r="E11" i="44"/>
  <c r="G11" i="44" s="1"/>
  <c r="N4" i="44"/>
  <c r="O4" i="44" s="1"/>
  <c r="L4" i="44"/>
  <c r="M4" i="44" s="1"/>
  <c r="J4" i="44"/>
  <c r="K4" i="44" s="1"/>
  <c r="H4" i="44"/>
  <c r="I4" i="44" s="1"/>
  <c r="E4" i="44"/>
  <c r="G4" i="44" s="1"/>
  <c r="N31" i="44"/>
  <c r="O31" i="44" s="1"/>
  <c r="L31" i="44"/>
  <c r="M31" i="44" s="1"/>
  <c r="J31" i="44"/>
  <c r="K31" i="44" s="1"/>
  <c r="H31" i="44"/>
  <c r="I31" i="44" s="1"/>
  <c r="E31" i="44"/>
  <c r="G31" i="44" s="1"/>
  <c r="N19" i="44"/>
  <c r="O19" i="44" s="1"/>
  <c r="L19" i="44"/>
  <c r="M19" i="44" s="1"/>
  <c r="J19" i="44"/>
  <c r="K19" i="44" s="1"/>
  <c r="H19" i="44"/>
  <c r="I19" i="44" s="1"/>
  <c r="E19" i="44"/>
  <c r="G19" i="44" s="1"/>
  <c r="N13" i="44"/>
  <c r="O13" i="44" s="1"/>
  <c r="L13" i="44"/>
  <c r="M13" i="44" s="1"/>
  <c r="J13" i="44"/>
  <c r="K13" i="44" s="1"/>
  <c r="H13" i="44"/>
  <c r="I13" i="44" s="1"/>
  <c r="E13" i="44"/>
  <c r="G13" i="44" s="1"/>
  <c r="N6" i="44"/>
  <c r="O6" i="44" s="1"/>
  <c r="L6" i="44"/>
  <c r="M6" i="44" s="1"/>
  <c r="J6" i="44"/>
  <c r="K6" i="44" s="1"/>
  <c r="H6" i="44"/>
  <c r="I6" i="44" s="1"/>
  <c r="E6" i="44"/>
  <c r="G6" i="44" s="1"/>
  <c r="N30" i="44"/>
  <c r="L30" i="44"/>
  <c r="J30" i="44"/>
  <c r="H30" i="44"/>
  <c r="E30" i="44"/>
  <c r="G30" i="44" s="1"/>
  <c r="N18" i="44"/>
  <c r="L18" i="44"/>
  <c r="J18" i="44"/>
  <c r="H18" i="44"/>
  <c r="E18" i="44"/>
  <c r="G18" i="44" s="1"/>
  <c r="N12" i="44"/>
  <c r="L12" i="44"/>
  <c r="J12" i="44"/>
  <c r="H12" i="44"/>
  <c r="E12" i="44"/>
  <c r="E5" i="44"/>
  <c r="G5" i="44" s="1"/>
  <c r="H5" i="44"/>
  <c r="J5" i="44"/>
  <c r="L5" i="44"/>
  <c r="N5" i="44"/>
  <c r="N23" i="41"/>
  <c r="O23" i="41" s="1"/>
  <c r="L23" i="41"/>
  <c r="M23" i="41" s="1"/>
  <c r="J23" i="41"/>
  <c r="K23" i="41" s="1"/>
  <c r="H23" i="41"/>
  <c r="I23" i="41" s="1"/>
  <c r="E23" i="41"/>
  <c r="G23" i="41" s="1"/>
  <c r="N15" i="41"/>
  <c r="O15" i="41" s="1"/>
  <c r="L15" i="41"/>
  <c r="M15" i="41" s="1"/>
  <c r="J15" i="41"/>
  <c r="K15" i="41" s="1"/>
  <c r="H15" i="41"/>
  <c r="I15" i="41" s="1"/>
  <c r="E15" i="41"/>
  <c r="G15" i="41" s="1"/>
  <c r="N11" i="41"/>
  <c r="O11" i="41" s="1"/>
  <c r="L11" i="41"/>
  <c r="M11" i="41" s="1"/>
  <c r="J11" i="41"/>
  <c r="K11" i="41" s="1"/>
  <c r="H11" i="41"/>
  <c r="I11" i="41" s="1"/>
  <c r="E11" i="41"/>
  <c r="G11" i="41" s="1"/>
  <c r="N7" i="41"/>
  <c r="O7" i="41" s="1"/>
  <c r="L7" i="41"/>
  <c r="M7" i="41" s="1"/>
  <c r="J7" i="41"/>
  <c r="K7" i="41" s="1"/>
  <c r="H7" i="41"/>
  <c r="I7" i="41" s="1"/>
  <c r="E7" i="41"/>
  <c r="G7" i="41" s="1"/>
  <c r="N34" i="44"/>
  <c r="O34" i="44" s="1"/>
  <c r="L34" i="44"/>
  <c r="M34" i="44" s="1"/>
  <c r="J34" i="44"/>
  <c r="K34" i="44" s="1"/>
  <c r="H34" i="44"/>
  <c r="I34" i="44" s="1"/>
  <c r="E34" i="44"/>
  <c r="G34" i="44" s="1"/>
  <c r="N21" i="44"/>
  <c r="O21" i="44" s="1"/>
  <c r="L21" i="44"/>
  <c r="M21" i="44" s="1"/>
  <c r="J21" i="44"/>
  <c r="K21" i="44" s="1"/>
  <c r="H21" i="44"/>
  <c r="I21" i="44" s="1"/>
  <c r="E21" i="44"/>
  <c r="G21" i="44" s="1"/>
  <c r="N15" i="44"/>
  <c r="O15" i="44" s="1"/>
  <c r="L15" i="44"/>
  <c r="M15" i="44" s="1"/>
  <c r="J15" i="44"/>
  <c r="K15" i="44" s="1"/>
  <c r="H15" i="44"/>
  <c r="I15" i="44" s="1"/>
  <c r="E15" i="44"/>
  <c r="G15" i="44" s="1"/>
  <c r="N8" i="44"/>
  <c r="O8" i="44" s="1"/>
  <c r="L8" i="44"/>
  <c r="M8" i="44" s="1"/>
  <c r="J8" i="44"/>
  <c r="K8" i="44" s="1"/>
  <c r="H8" i="44"/>
  <c r="I8" i="44" s="1"/>
  <c r="E8" i="44"/>
  <c r="G8" i="44" s="1"/>
  <c r="N20" i="41"/>
  <c r="O20" i="41" s="1"/>
  <c r="L20" i="41"/>
  <c r="M20" i="41" s="1"/>
  <c r="J20" i="41"/>
  <c r="K20" i="41" s="1"/>
  <c r="H20" i="41"/>
  <c r="I20" i="41" s="1"/>
  <c r="E20" i="41"/>
  <c r="G20" i="41" s="1"/>
  <c r="N12" i="41"/>
  <c r="O12" i="41" s="1"/>
  <c r="L12" i="41"/>
  <c r="M12" i="41" s="1"/>
  <c r="J12" i="41"/>
  <c r="K12" i="41" s="1"/>
  <c r="H12" i="41"/>
  <c r="I12" i="41" s="1"/>
  <c r="E12" i="41"/>
  <c r="G12" i="41" s="1"/>
  <c r="N8" i="41"/>
  <c r="O8" i="41" s="1"/>
  <c r="L8" i="41"/>
  <c r="M8" i="41" s="1"/>
  <c r="J8" i="41"/>
  <c r="K8" i="41" s="1"/>
  <c r="H8" i="41"/>
  <c r="I8" i="41" s="1"/>
  <c r="E8" i="41"/>
  <c r="G8" i="41" s="1"/>
  <c r="N4" i="41"/>
  <c r="O4" i="41" s="1"/>
  <c r="L4" i="41"/>
  <c r="M4" i="41" s="1"/>
  <c r="J4" i="41"/>
  <c r="K4" i="41" s="1"/>
  <c r="H4" i="41"/>
  <c r="I4" i="41" s="1"/>
  <c r="E4" i="41"/>
  <c r="G4" i="41" s="1"/>
  <c r="N21" i="41"/>
  <c r="L21" i="41"/>
  <c r="J21" i="41"/>
  <c r="H21" i="41"/>
  <c r="E21" i="41"/>
  <c r="G21" i="41" s="1"/>
  <c r="N13" i="41"/>
  <c r="L13" i="41"/>
  <c r="J13" i="41"/>
  <c r="H13" i="41"/>
  <c r="E13" i="41"/>
  <c r="G13" i="41" s="1"/>
  <c r="N9" i="41"/>
  <c r="L9" i="41"/>
  <c r="J9" i="41"/>
  <c r="H9" i="41"/>
  <c r="E9" i="41"/>
  <c r="G9" i="41" s="1"/>
  <c r="N5" i="41"/>
  <c r="L5" i="41"/>
  <c r="J5" i="41"/>
  <c r="H5" i="41"/>
  <c r="E5" i="41"/>
  <c r="G5" i="41" s="1"/>
  <c r="N13" i="42"/>
  <c r="L13" i="42"/>
  <c r="J13" i="42"/>
  <c r="H13" i="42"/>
  <c r="E13" i="42"/>
  <c r="G13" i="42" s="1"/>
  <c r="N9" i="42"/>
  <c r="L9" i="42"/>
  <c r="J9" i="42"/>
  <c r="H9" i="42"/>
  <c r="E9" i="42"/>
  <c r="G9" i="42" s="1"/>
  <c r="N7" i="42"/>
  <c r="L7" i="42"/>
  <c r="J7" i="42"/>
  <c r="H7" i="42"/>
  <c r="E7" i="42"/>
  <c r="G7" i="42" s="1"/>
  <c r="E4" i="42"/>
  <c r="E29" i="45"/>
  <c r="G29" i="45" s="1"/>
  <c r="E19" i="45"/>
  <c r="G19" i="45" s="1"/>
  <c r="E14" i="45"/>
  <c r="G14" i="45" s="1"/>
  <c r="E28" i="45"/>
  <c r="G28" i="45" s="1"/>
  <c r="E18" i="45"/>
  <c r="G18" i="45" s="1"/>
  <c r="E13" i="45"/>
  <c r="G13" i="45" s="1"/>
  <c r="E27" i="45"/>
  <c r="G27" i="45" s="1"/>
  <c r="E17" i="45"/>
  <c r="G17" i="45" s="1"/>
  <c r="E12" i="45"/>
  <c r="G12" i="45" s="1"/>
  <c r="E26" i="45"/>
  <c r="G26" i="45" s="1"/>
  <c r="E16" i="45"/>
  <c r="G16" i="45" s="1"/>
  <c r="E11" i="45"/>
  <c r="G11" i="45" s="1"/>
  <c r="E25" i="45"/>
  <c r="G25" i="45" s="1"/>
  <c r="E15" i="45"/>
  <c r="G15" i="45" s="1"/>
  <c r="E10" i="45"/>
  <c r="G10" i="45" s="1"/>
  <c r="N7" i="44"/>
  <c r="L7" i="44"/>
  <c r="J7" i="44"/>
  <c r="H7" i="44"/>
  <c r="E7" i="44"/>
  <c r="G7" i="44" s="1"/>
  <c r="N9" i="44"/>
  <c r="L9" i="44"/>
  <c r="J9" i="44"/>
  <c r="H9" i="44"/>
  <c r="E9" i="44"/>
  <c r="G9" i="44" s="1"/>
  <c r="I9" i="44" l="1"/>
  <c r="I21" i="41"/>
  <c r="I22" i="44"/>
  <c r="K16" i="44"/>
  <c r="K35" i="44"/>
  <c r="I16" i="44"/>
  <c r="I35" i="44"/>
  <c r="K9" i="44"/>
  <c r="M16" i="44"/>
  <c r="K22" i="44"/>
  <c r="M35" i="44"/>
  <c r="M9" i="44"/>
  <c r="O16" i="44"/>
  <c r="M22" i="44"/>
  <c r="O35" i="44"/>
  <c r="O9" i="44"/>
  <c r="O22" i="44"/>
  <c r="K21" i="41"/>
  <c r="I13" i="42"/>
  <c r="O13" i="41"/>
  <c r="I9" i="42"/>
  <c r="K13" i="42"/>
  <c r="I13" i="41"/>
  <c r="K9" i="42"/>
  <c r="M13" i="42"/>
  <c r="M13" i="41"/>
  <c r="O21" i="41"/>
  <c r="M9" i="42"/>
  <c r="K13" i="41"/>
  <c r="O7" i="42"/>
  <c r="O5" i="41"/>
  <c r="I7" i="42"/>
  <c r="I5" i="41"/>
  <c r="M9" i="41"/>
  <c r="M21" i="41"/>
  <c r="K7" i="42"/>
  <c r="K5" i="41"/>
  <c r="I9" i="41"/>
  <c r="O9" i="41"/>
  <c r="M7" i="42"/>
  <c r="O9" i="42"/>
  <c r="O13" i="42"/>
  <c r="M5" i="41"/>
  <c r="K9" i="41"/>
  <c r="I5" i="44"/>
  <c r="I30" i="44"/>
  <c r="I12" i="44"/>
  <c r="K12" i="44"/>
  <c r="O18" i="44"/>
  <c r="M12" i="44"/>
  <c r="K5" i="44"/>
  <c r="M18" i="44"/>
  <c r="K18" i="44"/>
  <c r="O30" i="44"/>
  <c r="O5" i="44"/>
  <c r="I18" i="44"/>
  <c r="K30" i="44"/>
  <c r="M5" i="44"/>
  <c r="O12" i="44"/>
  <c r="M30" i="44"/>
  <c r="G12" i="44"/>
  <c r="O7" i="44"/>
  <c r="I7" i="44"/>
  <c r="K7" i="44"/>
  <c r="M7" i="44"/>
  <c r="E6" i="45"/>
  <c r="E7" i="45"/>
  <c r="E5" i="45"/>
  <c r="E4" i="45"/>
  <c r="N24" i="43" l="1"/>
  <c r="O24" i="43" s="1"/>
  <c r="L24" i="43"/>
  <c r="M24" i="43" s="1"/>
  <c r="J24" i="43"/>
  <c r="K24" i="43" s="1"/>
  <c r="H24" i="43"/>
  <c r="I24" i="43" s="1"/>
  <c r="E24" i="43"/>
  <c r="G24" i="43" s="1"/>
  <c r="N16" i="43"/>
  <c r="O16" i="43" s="1"/>
  <c r="L16" i="43"/>
  <c r="M16" i="43" s="1"/>
  <c r="J16" i="43"/>
  <c r="K16" i="43" s="1"/>
  <c r="H16" i="43"/>
  <c r="I16" i="43" s="1"/>
  <c r="E16" i="43"/>
  <c r="G16" i="43" s="1"/>
  <c r="N12" i="43"/>
  <c r="O12" i="43" s="1"/>
  <c r="L12" i="43"/>
  <c r="M12" i="43" s="1"/>
  <c r="J12" i="43"/>
  <c r="K12" i="43" s="1"/>
  <c r="H12" i="43"/>
  <c r="I12" i="43" s="1"/>
  <c r="E12" i="43"/>
  <c r="G12" i="43" s="1"/>
  <c r="E7" i="43"/>
  <c r="N23" i="43"/>
  <c r="L23" i="43"/>
  <c r="J23" i="43"/>
  <c r="H23" i="43"/>
  <c r="E23" i="43"/>
  <c r="G23" i="43" s="1"/>
  <c r="N15" i="43"/>
  <c r="L15" i="43"/>
  <c r="J15" i="43"/>
  <c r="H15" i="43"/>
  <c r="E15" i="43"/>
  <c r="G15" i="43" s="1"/>
  <c r="N11" i="43"/>
  <c r="L11" i="43"/>
  <c r="J11" i="43"/>
  <c r="H11" i="43"/>
  <c r="E11" i="43"/>
  <c r="E6" i="43"/>
  <c r="N22" i="43"/>
  <c r="O22" i="43" s="1"/>
  <c r="L22" i="43"/>
  <c r="M22" i="43" s="1"/>
  <c r="J22" i="43"/>
  <c r="K22" i="43" s="1"/>
  <c r="H22" i="43"/>
  <c r="I22" i="43" s="1"/>
  <c r="E22" i="43"/>
  <c r="G22" i="43" s="1"/>
  <c r="N14" i="43"/>
  <c r="O14" i="43" s="1"/>
  <c r="L14" i="43"/>
  <c r="M14" i="43" s="1"/>
  <c r="J14" i="43"/>
  <c r="K14" i="43" s="1"/>
  <c r="H14" i="43"/>
  <c r="I14" i="43" s="1"/>
  <c r="E14" i="43"/>
  <c r="G14" i="43" s="1"/>
  <c r="N10" i="43"/>
  <c r="O10" i="43" s="1"/>
  <c r="L10" i="43"/>
  <c r="M10" i="43" s="1"/>
  <c r="J10" i="43"/>
  <c r="K10" i="43" s="1"/>
  <c r="H10" i="43"/>
  <c r="I10" i="43" s="1"/>
  <c r="E10" i="43"/>
  <c r="G10" i="43" s="1"/>
  <c r="E5" i="43"/>
  <c r="I15" i="43" l="1"/>
  <c r="K11" i="43"/>
  <c r="K23" i="43"/>
  <c r="I11" i="43"/>
  <c r="K15" i="43"/>
  <c r="M11" i="43"/>
  <c r="O11" i="43"/>
  <c r="M15" i="43"/>
  <c r="O23" i="43"/>
  <c r="O15" i="43"/>
  <c r="I23" i="43"/>
  <c r="M23" i="43"/>
  <c r="G11" i="43"/>
  <c r="N13" i="43"/>
  <c r="O13" i="43" s="1"/>
  <c r="L13" i="43"/>
  <c r="M13" i="43" s="1"/>
  <c r="J13" i="43"/>
  <c r="K13" i="43" s="1"/>
  <c r="H13" i="43"/>
  <c r="I13" i="43" s="1"/>
  <c r="E13" i="43"/>
  <c r="G13" i="43" s="1"/>
  <c r="N9" i="43"/>
  <c r="O9" i="43" s="1"/>
  <c r="L9" i="43"/>
  <c r="M9" i="43" s="1"/>
  <c r="J9" i="43"/>
  <c r="K9" i="43" s="1"/>
  <c r="H9" i="43"/>
  <c r="I9" i="43" s="1"/>
  <c r="E9" i="43"/>
  <c r="G9" i="43" s="1"/>
  <c r="N4" i="43"/>
  <c r="O4" i="43" s="1"/>
  <c r="L4" i="43"/>
  <c r="M4" i="43" s="1"/>
  <c r="J4" i="43"/>
  <c r="K4" i="43" s="1"/>
  <c r="H4" i="43"/>
  <c r="I4" i="43" s="1"/>
  <c r="E4" i="43"/>
  <c r="G4" i="43" s="1"/>
  <c r="N14" i="42"/>
  <c r="O14" i="42" s="1"/>
  <c r="L14" i="42"/>
  <c r="M14" i="42" s="1"/>
  <c r="J14" i="42"/>
  <c r="K14" i="42" s="1"/>
  <c r="H14" i="42"/>
  <c r="I14" i="42" s="1"/>
  <c r="E14" i="42"/>
  <c r="G14" i="42" s="1"/>
  <c r="N10" i="42"/>
  <c r="O10" i="42" s="1"/>
  <c r="L10" i="42"/>
  <c r="M10" i="42" s="1"/>
  <c r="J10" i="42"/>
  <c r="K10" i="42" s="1"/>
  <c r="H10" i="42"/>
  <c r="I10" i="42" s="1"/>
  <c r="E10" i="42"/>
  <c r="G10" i="42" s="1"/>
  <c r="N8" i="42"/>
  <c r="O8" i="42" s="1"/>
  <c r="L8" i="42"/>
  <c r="M8" i="42" s="1"/>
  <c r="J8" i="42"/>
  <c r="K8" i="42" s="1"/>
  <c r="H8" i="42"/>
  <c r="I8" i="42" s="1"/>
  <c r="E8" i="42"/>
  <c r="G8" i="42" s="1"/>
  <c r="E5" i="42"/>
  <c r="N4" i="42"/>
  <c r="O4" i="42" s="1"/>
  <c r="L4" i="42"/>
  <c r="J4" i="42"/>
  <c r="H4" i="42"/>
  <c r="G4" i="42" l="1"/>
  <c r="M4" i="42"/>
  <c r="I4" i="42"/>
  <c r="K4" i="42"/>
  <c r="E13" i="40"/>
  <c r="G13" i="40" s="1"/>
  <c r="E10" i="40"/>
  <c r="G10" i="40" s="1"/>
  <c r="E8" i="40"/>
  <c r="G8" i="40" s="1"/>
  <c r="E5" i="40"/>
  <c r="G5" i="40" s="1"/>
  <c r="E22" i="41" l="1"/>
  <c r="G22" i="41" s="1"/>
  <c r="E14" i="41"/>
  <c r="G14" i="41" s="1"/>
  <c r="E10" i="41"/>
  <c r="G10" i="41" s="1"/>
  <c r="E6" i="41"/>
  <c r="G6" i="41" s="1"/>
  <c r="E12" i="40"/>
  <c r="G12" i="40" s="1"/>
  <c r="E9" i="40"/>
  <c r="G9" i="40" s="1"/>
  <c r="E7" i="40"/>
  <c r="G7" i="40" s="1"/>
  <c r="G4" i="40" l="1"/>
  <c r="O48" i="45" l="1"/>
  <c r="M48" i="45"/>
  <c r="K48" i="45"/>
  <c r="I48" i="45"/>
  <c r="O45" i="45"/>
  <c r="M45" i="45"/>
  <c r="K45" i="45"/>
  <c r="I45" i="45"/>
  <c r="O44" i="45"/>
  <c r="M44" i="45"/>
  <c r="K44" i="45"/>
  <c r="I44" i="45"/>
  <c r="O43" i="45"/>
  <c r="M43" i="45"/>
  <c r="K43" i="45"/>
  <c r="I43" i="45"/>
  <c r="O42" i="45"/>
  <c r="M42" i="45"/>
  <c r="K42" i="45"/>
  <c r="I42" i="45"/>
  <c r="O41" i="45"/>
  <c r="M41" i="45"/>
  <c r="K41" i="45"/>
  <c r="I41" i="45"/>
  <c r="O40" i="45"/>
  <c r="M40" i="45"/>
  <c r="K40" i="45"/>
  <c r="I40" i="45"/>
  <c r="N39" i="45"/>
  <c r="O39" i="45" s="1"/>
  <c r="L39" i="45"/>
  <c r="M39" i="45" s="1"/>
  <c r="J39" i="45"/>
  <c r="K39" i="45" s="1"/>
  <c r="H39" i="45"/>
  <c r="I39" i="45" s="1"/>
  <c r="N8" i="45"/>
  <c r="O8" i="45" s="1"/>
  <c r="L8" i="45"/>
  <c r="M8" i="45" s="1"/>
  <c r="J8" i="45"/>
  <c r="K8" i="45" s="1"/>
  <c r="H8" i="45"/>
  <c r="I8" i="45" s="1"/>
  <c r="G8" i="45"/>
  <c r="N7" i="45"/>
  <c r="O7" i="45" s="1"/>
  <c r="L7" i="45"/>
  <c r="M7" i="45" s="1"/>
  <c r="J7" i="45"/>
  <c r="K7" i="45" s="1"/>
  <c r="H7" i="45"/>
  <c r="I7" i="45" s="1"/>
  <c r="G6" i="45"/>
  <c r="N5" i="45"/>
  <c r="O5" i="45" s="1"/>
  <c r="L5" i="45"/>
  <c r="M5" i="45" s="1"/>
  <c r="J5" i="45"/>
  <c r="K5" i="45" s="1"/>
  <c r="H5" i="45"/>
  <c r="I5" i="45" s="1"/>
  <c r="G5" i="45"/>
  <c r="N4" i="45"/>
  <c r="O4" i="45" s="1"/>
  <c r="L4" i="45"/>
  <c r="M4" i="45" s="1"/>
  <c r="J4" i="45"/>
  <c r="K4" i="45" s="1"/>
  <c r="H4" i="45"/>
  <c r="I4" i="45" s="1"/>
  <c r="G4" i="45"/>
  <c r="O56" i="44"/>
  <c r="M56" i="44"/>
  <c r="K56" i="44"/>
  <c r="I56" i="44"/>
  <c r="O53" i="44"/>
  <c r="M53" i="44"/>
  <c r="K53" i="44"/>
  <c r="I53" i="44"/>
  <c r="O52" i="44"/>
  <c r="M52" i="44"/>
  <c r="K52" i="44"/>
  <c r="I52" i="44"/>
  <c r="O51" i="44"/>
  <c r="M51" i="44"/>
  <c r="K51" i="44"/>
  <c r="I51" i="44"/>
  <c r="O50" i="44"/>
  <c r="M50" i="44"/>
  <c r="K50" i="44"/>
  <c r="I50" i="44"/>
  <c r="O49" i="44"/>
  <c r="M49" i="44"/>
  <c r="K49" i="44"/>
  <c r="I49" i="44"/>
  <c r="O48" i="44"/>
  <c r="M48" i="44"/>
  <c r="K48" i="44"/>
  <c r="I48" i="44"/>
  <c r="N47" i="44"/>
  <c r="O47" i="44" s="1"/>
  <c r="L47" i="44"/>
  <c r="M47" i="44" s="1"/>
  <c r="J47" i="44"/>
  <c r="K47" i="44" s="1"/>
  <c r="H47" i="44"/>
  <c r="I47" i="44" s="1"/>
  <c r="G47" i="44"/>
  <c r="N46" i="44"/>
  <c r="O46" i="44" s="1"/>
  <c r="L46" i="44"/>
  <c r="J46" i="44"/>
  <c r="H46" i="44"/>
  <c r="I46" i="44" s="1"/>
  <c r="G46" i="44"/>
  <c r="N45" i="44"/>
  <c r="O45" i="44" s="1"/>
  <c r="L45" i="44"/>
  <c r="M45" i="44" s="1"/>
  <c r="J45" i="44"/>
  <c r="K45" i="44" s="1"/>
  <c r="H45" i="44"/>
  <c r="I45" i="44" s="1"/>
  <c r="G45" i="44"/>
  <c r="N44" i="44"/>
  <c r="O44" i="44" s="1"/>
  <c r="L44" i="44"/>
  <c r="M44" i="44" s="1"/>
  <c r="J44" i="44"/>
  <c r="K44" i="44" s="1"/>
  <c r="H44" i="44"/>
  <c r="I44" i="44" s="1"/>
  <c r="G44" i="44"/>
  <c r="N33" i="44"/>
  <c r="O33" i="44" s="1"/>
  <c r="L33" i="44"/>
  <c r="M33" i="44" s="1"/>
  <c r="J33" i="44"/>
  <c r="K33" i="44" s="1"/>
  <c r="H33" i="44"/>
  <c r="I33" i="44" s="1"/>
  <c r="G33" i="44"/>
  <c r="N32" i="44"/>
  <c r="O32" i="44" s="1"/>
  <c r="L32" i="44"/>
  <c r="M32" i="44" s="1"/>
  <c r="J32" i="44"/>
  <c r="K32" i="44" s="1"/>
  <c r="H32" i="44"/>
  <c r="I32" i="44" s="1"/>
  <c r="G32" i="44"/>
  <c r="N20" i="44"/>
  <c r="O20" i="44" s="1"/>
  <c r="L20" i="44"/>
  <c r="M20" i="44" s="1"/>
  <c r="J20" i="44"/>
  <c r="K20" i="44" s="1"/>
  <c r="H20" i="44"/>
  <c r="I20" i="44" s="1"/>
  <c r="G20" i="44"/>
  <c r="N14" i="44"/>
  <c r="O14" i="44" s="1"/>
  <c r="L14" i="44"/>
  <c r="M14" i="44" s="1"/>
  <c r="J14" i="44"/>
  <c r="K14" i="44" s="1"/>
  <c r="H14" i="44"/>
  <c r="I14" i="44" s="1"/>
  <c r="G14" i="44"/>
  <c r="O45" i="43"/>
  <c r="M45" i="43"/>
  <c r="K45" i="43"/>
  <c r="I45" i="43"/>
  <c r="O42" i="43"/>
  <c r="M42" i="43"/>
  <c r="K42" i="43"/>
  <c r="I42" i="43"/>
  <c r="O41" i="43"/>
  <c r="M41" i="43"/>
  <c r="K41" i="43"/>
  <c r="I41" i="43"/>
  <c r="O40" i="43"/>
  <c r="M40" i="43"/>
  <c r="K40" i="43"/>
  <c r="I40" i="43"/>
  <c r="O39" i="43"/>
  <c r="M39" i="43"/>
  <c r="K39" i="43"/>
  <c r="I39" i="43"/>
  <c r="O38" i="43"/>
  <c r="M38" i="43"/>
  <c r="K38" i="43"/>
  <c r="I38" i="43"/>
  <c r="O37" i="43"/>
  <c r="M37" i="43"/>
  <c r="K37" i="43"/>
  <c r="I37" i="43"/>
  <c r="N36" i="43"/>
  <c r="O36" i="43" s="1"/>
  <c r="L36" i="43"/>
  <c r="M36" i="43" s="1"/>
  <c r="J36" i="43"/>
  <c r="K36" i="43" s="1"/>
  <c r="H36" i="43"/>
  <c r="I36" i="43" s="1"/>
  <c r="G36" i="43"/>
  <c r="R31" i="43"/>
  <c r="Q31" i="43"/>
  <c r="P31" i="43"/>
  <c r="N31" i="43"/>
  <c r="L31" i="43"/>
  <c r="J31" i="43"/>
  <c r="H31" i="43"/>
  <c r="I31" i="43" s="1"/>
  <c r="G31" i="43"/>
  <c r="N21" i="43"/>
  <c r="O21" i="43" s="1"/>
  <c r="L21" i="43"/>
  <c r="M21" i="43" s="1"/>
  <c r="J21" i="43"/>
  <c r="K21" i="43" s="1"/>
  <c r="H21" i="43"/>
  <c r="I21" i="43" s="1"/>
  <c r="N7" i="43"/>
  <c r="O7" i="43" s="1"/>
  <c r="L7" i="43"/>
  <c r="M7" i="43" s="1"/>
  <c r="J7" i="43"/>
  <c r="K7" i="43" s="1"/>
  <c r="H7" i="43"/>
  <c r="I7" i="43" s="1"/>
  <c r="G7" i="43"/>
  <c r="N6" i="43"/>
  <c r="O6" i="43" s="1"/>
  <c r="L6" i="43"/>
  <c r="M6" i="43" s="1"/>
  <c r="J6" i="43"/>
  <c r="K6" i="43" s="1"/>
  <c r="H6" i="43"/>
  <c r="I6" i="43" s="1"/>
  <c r="G6" i="43"/>
  <c r="N5" i="43"/>
  <c r="O5" i="43" s="1"/>
  <c r="L5" i="43"/>
  <c r="M5" i="43" s="1"/>
  <c r="J5" i="43"/>
  <c r="K5" i="43" s="1"/>
  <c r="H5" i="43"/>
  <c r="I5" i="43" s="1"/>
  <c r="G5" i="43"/>
  <c r="O34" i="42"/>
  <c r="M34" i="42"/>
  <c r="K34" i="42"/>
  <c r="I34" i="42"/>
  <c r="O31" i="42"/>
  <c r="M31" i="42"/>
  <c r="K31" i="42"/>
  <c r="I31" i="42"/>
  <c r="O30" i="42"/>
  <c r="M30" i="42"/>
  <c r="K30" i="42"/>
  <c r="I30" i="42"/>
  <c r="O29" i="42"/>
  <c r="M29" i="42"/>
  <c r="K29" i="42"/>
  <c r="I29" i="42"/>
  <c r="O28" i="42"/>
  <c r="M28" i="42"/>
  <c r="K28" i="42"/>
  <c r="I28" i="42"/>
  <c r="O27" i="42"/>
  <c r="M27" i="42"/>
  <c r="K27" i="42"/>
  <c r="I27" i="42"/>
  <c r="O26" i="42"/>
  <c r="M26" i="42"/>
  <c r="K26" i="42"/>
  <c r="I26" i="42"/>
  <c r="N25" i="42"/>
  <c r="O25" i="42" s="1"/>
  <c r="L25" i="42"/>
  <c r="J25" i="42"/>
  <c r="K25" i="42" s="1"/>
  <c r="H25" i="42"/>
  <c r="I25" i="42" s="1"/>
  <c r="G25" i="42"/>
  <c r="N24" i="42"/>
  <c r="O24" i="42" s="1"/>
  <c r="L24" i="42"/>
  <c r="M24" i="42" s="1"/>
  <c r="J24" i="42"/>
  <c r="K24" i="42" s="1"/>
  <c r="H24" i="42"/>
  <c r="I24" i="42" s="1"/>
  <c r="G24" i="42"/>
  <c r="N21" i="42"/>
  <c r="O21" i="42" s="1"/>
  <c r="L21" i="42"/>
  <c r="M21" i="42" s="1"/>
  <c r="J21" i="42"/>
  <c r="K21" i="42" s="1"/>
  <c r="H21" i="42"/>
  <c r="I21" i="42" s="1"/>
  <c r="G21" i="42"/>
  <c r="N20" i="42"/>
  <c r="O20" i="42" s="1"/>
  <c r="L20" i="42"/>
  <c r="M20" i="42" s="1"/>
  <c r="J20" i="42"/>
  <c r="K20" i="42" s="1"/>
  <c r="H20" i="42"/>
  <c r="I20" i="42" s="1"/>
  <c r="G20" i="42"/>
  <c r="N19" i="42"/>
  <c r="O19" i="42" s="1"/>
  <c r="L19" i="42"/>
  <c r="M19" i="42" s="1"/>
  <c r="J19" i="42"/>
  <c r="K19" i="42" s="1"/>
  <c r="H19" i="42"/>
  <c r="I19" i="42" s="1"/>
  <c r="G19" i="42"/>
  <c r="N18" i="42"/>
  <c r="O18" i="42" s="1"/>
  <c r="L18" i="42"/>
  <c r="M18" i="42" s="1"/>
  <c r="H18" i="42"/>
  <c r="I18" i="42" s="1"/>
  <c r="N5" i="42"/>
  <c r="O5" i="42" s="1"/>
  <c r="L5" i="42"/>
  <c r="M5" i="42" s="1"/>
  <c r="J5" i="42"/>
  <c r="K5" i="42" s="1"/>
  <c r="H5" i="42"/>
  <c r="I5" i="42" s="1"/>
  <c r="G5" i="42"/>
  <c r="O44" i="41"/>
  <c r="M44" i="41"/>
  <c r="K44" i="41"/>
  <c r="I44" i="41"/>
  <c r="O41" i="41"/>
  <c r="M41" i="41"/>
  <c r="K41" i="41"/>
  <c r="I41" i="41"/>
  <c r="O40" i="41"/>
  <c r="M40" i="41"/>
  <c r="K40" i="41"/>
  <c r="I40" i="41"/>
  <c r="O39" i="41"/>
  <c r="M39" i="41"/>
  <c r="K39" i="41"/>
  <c r="I39" i="41"/>
  <c r="O38" i="41"/>
  <c r="M38" i="41"/>
  <c r="K38" i="41"/>
  <c r="I38" i="41"/>
  <c r="O37" i="41"/>
  <c r="M37" i="41"/>
  <c r="K37" i="41"/>
  <c r="I37" i="41"/>
  <c r="O36" i="41"/>
  <c r="M36" i="41"/>
  <c r="K36" i="41"/>
  <c r="I36" i="41"/>
  <c r="N35" i="41"/>
  <c r="O35" i="41" s="1"/>
  <c r="L35" i="41"/>
  <c r="J35" i="41"/>
  <c r="K35" i="41" s="1"/>
  <c r="G35" i="41"/>
  <c r="N34" i="41"/>
  <c r="O34" i="41" s="1"/>
  <c r="L34" i="41"/>
  <c r="M34" i="41" s="1"/>
  <c r="J34" i="41"/>
  <c r="K34" i="41" s="1"/>
  <c r="H34" i="41"/>
  <c r="I34" i="41" s="1"/>
  <c r="G34" i="41"/>
  <c r="N32" i="41"/>
  <c r="O32" i="41" s="1"/>
  <c r="L32" i="41"/>
  <c r="M32" i="41" s="1"/>
  <c r="J32" i="41"/>
  <c r="K32" i="41" s="1"/>
  <c r="H32" i="41"/>
  <c r="I32" i="41" s="1"/>
  <c r="G32" i="41"/>
  <c r="N29" i="41"/>
  <c r="O29" i="41" s="1"/>
  <c r="L29" i="41"/>
  <c r="M29" i="41" s="1"/>
  <c r="J29" i="41"/>
  <c r="K29" i="41" s="1"/>
  <c r="H29" i="41"/>
  <c r="I29" i="41" s="1"/>
  <c r="G29" i="41"/>
  <c r="O30" i="40"/>
  <c r="M30" i="40"/>
  <c r="K30" i="40"/>
  <c r="I30" i="40"/>
  <c r="O27" i="40"/>
  <c r="M27" i="40"/>
  <c r="K27" i="40"/>
  <c r="I27" i="40"/>
  <c r="O26" i="40"/>
  <c r="M26" i="40"/>
  <c r="K26" i="40"/>
  <c r="I26" i="40"/>
  <c r="O25" i="40"/>
  <c r="M25" i="40"/>
  <c r="K25" i="40"/>
  <c r="I25" i="40"/>
  <c r="O24" i="40"/>
  <c r="M24" i="40"/>
  <c r="K24" i="40"/>
  <c r="I24" i="40"/>
  <c r="O23" i="40"/>
  <c r="M23" i="40"/>
  <c r="K23" i="40"/>
  <c r="I23" i="40"/>
  <c r="O22" i="40"/>
  <c r="M22" i="40"/>
  <c r="K22" i="40"/>
  <c r="I22" i="40"/>
  <c r="N21" i="40"/>
  <c r="O21" i="40" s="1"/>
  <c r="L21" i="40"/>
  <c r="M21" i="40" s="1"/>
  <c r="J21" i="40"/>
  <c r="K21" i="40" s="1"/>
  <c r="H21" i="40"/>
  <c r="I21" i="40" s="1"/>
  <c r="G21" i="40"/>
  <c r="N18" i="40"/>
  <c r="O18" i="40" s="1"/>
  <c r="L18" i="40"/>
  <c r="M18" i="40" s="1"/>
  <c r="J18" i="40"/>
  <c r="K18" i="40" s="1"/>
  <c r="H18" i="40"/>
  <c r="I18" i="40" s="1"/>
  <c r="G18" i="40"/>
  <c r="N17" i="40"/>
  <c r="O17" i="40" s="1"/>
  <c r="L17" i="40"/>
  <c r="M17" i="40" s="1"/>
  <c r="J17" i="40"/>
  <c r="K17" i="40" s="1"/>
  <c r="H17" i="40"/>
  <c r="I17" i="40" s="1"/>
  <c r="G17" i="40"/>
  <c r="N6" i="40"/>
  <c r="O6" i="40" s="1"/>
  <c r="L6" i="40"/>
  <c r="M6" i="40" s="1"/>
  <c r="J6" i="40"/>
  <c r="K6" i="40" s="1"/>
  <c r="H6" i="40"/>
  <c r="I6" i="40" s="1"/>
  <c r="G6" i="40"/>
  <c r="O39" i="39"/>
  <c r="M39" i="39"/>
  <c r="K39" i="39"/>
  <c r="I39" i="39"/>
  <c r="O36" i="39"/>
  <c r="M36" i="39"/>
  <c r="K36" i="39"/>
  <c r="I36" i="39"/>
  <c r="O35" i="39"/>
  <c r="M35" i="39"/>
  <c r="K35" i="39"/>
  <c r="I35" i="39"/>
  <c r="O34" i="39"/>
  <c r="M34" i="39"/>
  <c r="K34" i="39"/>
  <c r="I34" i="39"/>
  <c r="O33" i="39"/>
  <c r="M33" i="39"/>
  <c r="K33" i="39"/>
  <c r="I33" i="39"/>
  <c r="O32" i="39"/>
  <c r="M32" i="39"/>
  <c r="K32" i="39"/>
  <c r="I32" i="39"/>
  <c r="O31" i="39"/>
  <c r="M31" i="39"/>
  <c r="K31" i="39"/>
  <c r="I31" i="39"/>
  <c r="N30" i="39"/>
  <c r="O30" i="39" s="1"/>
  <c r="L30" i="39"/>
  <c r="M30" i="39" s="1"/>
  <c r="J30" i="39"/>
  <c r="K30" i="39" s="1"/>
  <c r="H30" i="39"/>
  <c r="I30" i="39" s="1"/>
  <c r="N27" i="39"/>
  <c r="O27" i="39" s="1"/>
  <c r="L27" i="39"/>
  <c r="M27" i="39" s="1"/>
  <c r="J27" i="39"/>
  <c r="K27" i="39" s="1"/>
  <c r="H27" i="39"/>
  <c r="I27" i="39" s="1"/>
  <c r="N26" i="39"/>
  <c r="O26" i="39" s="1"/>
  <c r="L26" i="39"/>
  <c r="M26" i="39" s="1"/>
  <c r="J26" i="39"/>
  <c r="K26" i="39" s="1"/>
  <c r="H26" i="39"/>
  <c r="I26" i="39" s="1"/>
  <c r="N19" i="39"/>
  <c r="O19" i="39" s="1"/>
  <c r="L19" i="39"/>
  <c r="M19" i="39" s="1"/>
  <c r="J19" i="39"/>
  <c r="K19" i="39" s="1"/>
  <c r="H19" i="39"/>
  <c r="I19" i="39" s="1"/>
  <c r="N13" i="39"/>
  <c r="O13" i="39" s="1"/>
  <c r="L13" i="39"/>
  <c r="M13" i="39" s="1"/>
  <c r="J13" i="39"/>
  <c r="K13" i="39" s="1"/>
  <c r="H13" i="39"/>
  <c r="I13" i="39" s="1"/>
  <c r="N12" i="39"/>
  <c r="O12" i="39" s="1"/>
  <c r="L12" i="39"/>
  <c r="M12" i="39" s="1"/>
  <c r="J12" i="39"/>
  <c r="K12" i="39" s="1"/>
  <c r="H12" i="39"/>
  <c r="I12" i="39" s="1"/>
  <c r="N8" i="39"/>
  <c r="O8" i="39" s="1"/>
  <c r="L8" i="39"/>
  <c r="M8" i="39" s="1"/>
  <c r="J8" i="39"/>
  <c r="K8" i="39" s="1"/>
  <c r="H8" i="39"/>
  <c r="I8" i="39" s="1"/>
  <c r="N4" i="39"/>
  <c r="O4" i="39" s="1"/>
  <c r="L4" i="39"/>
  <c r="M4" i="39" s="1"/>
  <c r="J4" i="39"/>
  <c r="K4" i="39" s="1"/>
  <c r="H4" i="39"/>
  <c r="I4" i="39" s="1"/>
  <c r="O24" i="38"/>
  <c r="M24" i="38"/>
  <c r="K24" i="38"/>
  <c r="I24" i="38"/>
  <c r="O21" i="38"/>
  <c r="M21" i="38"/>
  <c r="K21" i="38"/>
  <c r="I21" i="38"/>
  <c r="O20" i="38"/>
  <c r="M20" i="38"/>
  <c r="K20" i="38"/>
  <c r="I20" i="38"/>
  <c r="O19" i="38"/>
  <c r="M19" i="38"/>
  <c r="K19" i="38"/>
  <c r="I19" i="38"/>
  <c r="O18" i="38"/>
  <c r="M18" i="38"/>
  <c r="K18" i="38"/>
  <c r="I18" i="38"/>
  <c r="O17" i="38"/>
  <c r="M17" i="38"/>
  <c r="K17" i="38"/>
  <c r="I17" i="38"/>
  <c r="O16" i="38"/>
  <c r="M16" i="38"/>
  <c r="K16" i="38"/>
  <c r="I16" i="38"/>
  <c r="N15" i="38"/>
  <c r="O15" i="38" s="1"/>
  <c r="L15" i="38"/>
  <c r="M15" i="38" s="1"/>
  <c r="J15" i="38"/>
  <c r="K15" i="38" s="1"/>
  <c r="H15" i="38"/>
  <c r="I15" i="38" s="1"/>
  <c r="G15" i="38"/>
  <c r="N14" i="38"/>
  <c r="O14" i="38" s="1"/>
  <c r="L14" i="38"/>
  <c r="M14" i="38" s="1"/>
  <c r="J14" i="38"/>
  <c r="K14" i="38" s="1"/>
  <c r="H14" i="38"/>
  <c r="I14" i="38" s="1"/>
  <c r="G12" i="38"/>
  <c r="G10" i="38"/>
  <c r="G8" i="38"/>
  <c r="G7" i="38"/>
  <c r="G6" i="38"/>
  <c r="N5" i="38"/>
  <c r="O5" i="38" s="1"/>
  <c r="L5" i="38"/>
  <c r="M5" i="38" s="1"/>
  <c r="J5" i="38"/>
  <c r="K5" i="38" s="1"/>
  <c r="G5" i="38"/>
  <c r="N4" i="38"/>
  <c r="O4" i="38" s="1"/>
  <c r="L4" i="38"/>
  <c r="M4" i="38" s="1"/>
  <c r="J4" i="38"/>
  <c r="K4" i="38" s="1"/>
  <c r="G4" i="38"/>
  <c r="G6" i="37"/>
  <c r="G13" i="37"/>
  <c r="G14" i="37"/>
  <c r="I15" i="37"/>
  <c r="K15" i="37"/>
  <c r="M15" i="37"/>
  <c r="O15" i="37"/>
  <c r="I16" i="37"/>
  <c r="K16" i="37"/>
  <c r="M16" i="37"/>
  <c r="O16" i="37"/>
  <c r="I17" i="37"/>
  <c r="K17" i="37"/>
  <c r="M17" i="37"/>
  <c r="O17" i="37"/>
  <c r="I18" i="37"/>
  <c r="K18" i="37"/>
  <c r="M18" i="37"/>
  <c r="O18" i="37"/>
  <c r="I19" i="37"/>
  <c r="K19" i="37"/>
  <c r="M19" i="37"/>
  <c r="O19" i="37"/>
  <c r="I20" i="37"/>
  <c r="K20" i="37"/>
  <c r="M20" i="37"/>
  <c r="O20" i="37"/>
  <c r="I23" i="37"/>
  <c r="K23" i="37"/>
  <c r="M23" i="37"/>
  <c r="O23" i="37"/>
  <c r="O31" i="43" l="1"/>
  <c r="M31" i="43"/>
  <c r="K31" i="43"/>
  <c r="K46" i="44"/>
  <c r="M46" i="44"/>
  <c r="J17" i="25" l="1"/>
  <c r="J16" i="25"/>
  <c r="J15" i="25"/>
  <c r="J14" i="25"/>
  <c r="J13" i="25"/>
  <c r="J12" i="25"/>
  <c r="J11" i="25"/>
  <c r="J10" i="25"/>
  <c r="J9" i="25"/>
  <c r="J8" i="25"/>
  <c r="J7" i="25"/>
  <c r="J6" i="25"/>
  <c r="J5" i="25"/>
  <c r="G7"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DeCicco, Michael</author>
  </authors>
  <commentList>
    <comment ref="B61" authorId="0" shapeId="0" xr:uid="{00000000-0006-0000-0000-000001000000}">
      <text>
        <r>
          <rPr>
            <b/>
            <sz val="14"/>
            <color indexed="81"/>
            <rFont val="Tahoma"/>
            <family val="2"/>
          </rPr>
          <t>DeCicco, Michael:</t>
        </r>
        <r>
          <rPr>
            <sz val="14"/>
            <color indexed="81"/>
            <rFont val="Tahoma"/>
            <family val="2"/>
          </rPr>
          <t xml:space="preserve">
Rework language 
Generic to just indicate any DOL PW titles </t>
        </r>
      </text>
    </comment>
  </commentList>
</comments>
</file>

<file path=xl/sharedStrings.xml><?xml version="1.0" encoding="utf-8"?>
<sst xmlns="http://schemas.openxmlformats.org/spreadsheetml/2006/main" count="43096" uniqueCount="15882">
  <si>
    <t>Bidder Name:</t>
  </si>
  <si>
    <t>NYS Net Price</t>
  </si>
  <si>
    <t>List Price / MSRP</t>
  </si>
  <si>
    <t>Unit of Measurement</t>
  </si>
  <si>
    <r>
      <t xml:space="preserve">  </t>
    </r>
    <r>
      <rPr>
        <b/>
        <sz val="12"/>
        <rFont val="Times New Roman"/>
        <family val="1"/>
      </rPr>
      <t/>
    </r>
  </si>
  <si>
    <t>Manufacturer/Product Line</t>
  </si>
  <si>
    <t>[Insert Bidder Name]</t>
  </si>
  <si>
    <t>Percent (%) Discount</t>
  </si>
  <si>
    <t>Region(s) Bid:</t>
  </si>
  <si>
    <t>Region 1</t>
  </si>
  <si>
    <t>Region 2</t>
  </si>
  <si>
    <t>Region 3</t>
  </si>
  <si>
    <t>Region 4</t>
  </si>
  <si>
    <t>Region 5</t>
  </si>
  <si>
    <t>Region 6</t>
  </si>
  <si>
    <t xml:space="preserve">Region 7 </t>
  </si>
  <si>
    <t>Region 8</t>
  </si>
  <si>
    <t>Region 9</t>
  </si>
  <si>
    <t>Lot Bid:</t>
  </si>
  <si>
    <t>Insert an "X in the Applicable cell:</t>
  </si>
  <si>
    <t>Lot 1</t>
  </si>
  <si>
    <t>Lot 2</t>
  </si>
  <si>
    <t>Insert an "X" in the applicable cell(s):</t>
  </si>
  <si>
    <t>Line #</t>
  </si>
  <si>
    <t xml:space="preserve">ALL List/MSRP Prices &amp; NYS Net Prices must be quantifiable (i.e. indicate a numeric value). The following terms are unacceptable and any line item containing them as a List/MSRP or NYS Net price must be removed or indicated with an acceptable quantifiable value: Individual Case Basis (ICB), Call for Quote, To Be Determined (TBD), Consult Factory, Consult Call for Quote, Custom Call, N/A, Value, Call, Custom, etc. </t>
  </si>
  <si>
    <t xml:space="preserve">Warranty Period - # of year(s) after acceptance as required by Appendix B, Clause 54 </t>
  </si>
  <si>
    <t>Job Title</t>
  </si>
  <si>
    <t>Description of Duties</t>
  </si>
  <si>
    <t>Prevailing Wage Rate</t>
  </si>
  <si>
    <t>Supplemental Benefit</t>
  </si>
  <si>
    <t>Percent Markup</t>
  </si>
  <si>
    <t>After Business Hours
Hourly Pay Rate</t>
  </si>
  <si>
    <t>After Business Hours 
Total Hourly Rate</t>
  </si>
  <si>
    <t>Saturday Hourly Pay Rate</t>
  </si>
  <si>
    <t>Saturday Total Hourly Rate</t>
  </si>
  <si>
    <t>Sunday and NYS Holiday Total Hourly Rate</t>
  </si>
  <si>
    <t>Electrician/Electrical Installer 
Onsite Region 1</t>
  </si>
  <si>
    <t>Electrician Lineman Onsite Region 1</t>
  </si>
  <si>
    <t>Livescan Store &amp; Forwarding Technician Onsite Region 1</t>
  </si>
  <si>
    <t>CAD Specialist</t>
  </si>
  <si>
    <t>Length of Class (Number of Hours)</t>
  </si>
  <si>
    <t>Class Size (Number of People)</t>
  </si>
  <si>
    <t>Project/Program Manager</t>
  </si>
  <si>
    <t>Sunday and NYS Holiday Hourly Pay Rate</t>
  </si>
  <si>
    <t>Overtime
Total Hourly Rate</t>
  </si>
  <si>
    <t>Overtime
Hourly Pay Rate</t>
  </si>
  <si>
    <t>Total Hourly Rate</t>
  </si>
  <si>
    <t>Overtime 
Total Hourly Rate</t>
  </si>
  <si>
    <t>Electrician/Electrical Installer Onsite Region 2</t>
  </si>
  <si>
    <t>Steamfitter Installer Onsite Region 2</t>
  </si>
  <si>
    <t>Steamfitter Maintenance Onsite Region 2</t>
  </si>
  <si>
    <t>Supplemental Benefits</t>
  </si>
  <si>
    <t>Sprinkler Fitter Onsite Region 9</t>
  </si>
  <si>
    <t>Product Line Subcategory Indicator
(If Applicable)</t>
  </si>
  <si>
    <t xml:space="preserve">All NYS Net Prices Must INCLUDE all applicable shipping; handling, insurance and associated delivery charges (F.O.B. Destination the dock/delivery location of the Authorized User) Reference Appendix B §35 Shipping/Receipt of Product and §36 Title/Risk of Loss. </t>
  </si>
  <si>
    <t xml:space="preserve">In the table below, please list your (bidder's) name (this will populate your Name on all tabs) AND the Lot and Region(s) which are being bid.  
Note: Bidders are not permitted to bid BOTH Lot 1 and Lot 2.  </t>
  </si>
  <si>
    <t>Region 1 - Nassau and Suffolk Counties</t>
  </si>
  <si>
    <t>Region 2 - Bronx, Kings, New York, Queens, and Richmond Counties</t>
  </si>
  <si>
    <t>Region 4 - Orange, Rockland, Sullivan, and Ulster Counties</t>
  </si>
  <si>
    <t>Region 9 - Alleghany, Cattaraugus, Chautauqua, Erie, Genesee, Niagara, and Wyoming Counties</t>
  </si>
  <si>
    <t>Region 8 - Broome, Chemung, Chenango, Livingston, Monroe, Ontario, Orleans, Schuyler, Seneca, Steuben, Tioga, Tompkins, Wayne, and Yates Counties</t>
  </si>
  <si>
    <t>Region 7 - Cayuga, Cortland, Herkimer, Jefferson, Lewis, Madison, Oneida, Onondaga, Oswego, and St. Lawrence Counties</t>
  </si>
  <si>
    <t>Region 6 - Clinton, Essex, Hamilton, Franklin, Saratoga, Warren, Washington</t>
  </si>
  <si>
    <t>Region 5 - Albany, Columbia, Greene, Delaware, Fulton, Greene, Montgomery, Rensselaer, Schenectady, and Schoharie Counties</t>
  </si>
  <si>
    <t>Please Note: The following are mandatory requirements for all NYS Net Pricing and Total Hourly Rates.  Failure to meet the mandatory requirements above May be cause to disqualify a Bidder’s Bid.</t>
  </si>
  <si>
    <t xml:space="preserve">ALL costs Must be identified.  For instances where a cost is dependent on various components, Bidders Must list the NYS Net Pricing/Total Hourly Rates for all components known at the time of the Bid Response.  </t>
  </si>
  <si>
    <t xml:space="preserve">The Percent (%) Markup includes, but is not limited, all of the following costs:
1. Travel Costs,
2. Meals,
3. Lodging,
4. Gas/fuel,
5. Tolls,
6. Site Access Costs,
7. Workers Compensation,
8. Disability Benefits,
9. State Unemployment (SUTA),
10. Federal Insurance (FICA),
11. Federal Unemployment (FUTA)
12. All other insurance, including, but not limited to: 
     A. Commercial General Liability, 
     B. Business Automobile Liability,
     C. Professional Liability/Errors &amp; Omissions Insurance,
     D. Technology Professional Liability/Technology Errors &amp; Omissions Insurance,
     E. Cyber Liability Insurance, and
     G. Any other insurance
13. Background checks, ongoing certifications, licensing, etc., 
14. Authorized user Security procedures, 
15. All other overhead (including, but not limited to taxes, utilities, etc.), and 
16. Profit
This Percent (%) Markup Shall cover both Bidder/Contractor and Subcontractors.  </t>
  </si>
  <si>
    <t>Fire Alarm System 
Technician Onsite Region 1</t>
  </si>
  <si>
    <t>Designer</t>
  </si>
  <si>
    <t>Trainer</t>
  </si>
  <si>
    <t>Advanced Trainer</t>
  </si>
  <si>
    <t>After Business Hours Total Hourly Rate</t>
  </si>
  <si>
    <t>GROUP 77201 Solicitation 23150 - Intelligent Facility and Security Systems and Solutions</t>
  </si>
  <si>
    <t>ATTACHMENT 1:  NYS NET PRICING PAGES</t>
  </si>
  <si>
    <t xml:space="preserve">Bidder/Contractor Shall not include any Bundled Line Item in their NYS Net Pricing.  Final determination whether or not an line item is an Bundled Line Item resides solely with Procurement Services.  </t>
  </si>
  <si>
    <t>Electrician: Building, Fire Alarm, Maintenance, Security System - Bronx, Kings, New York, Queens, Richmond, Westchester</t>
  </si>
  <si>
    <t>Electrician: Building, Heavy &amp; Highway, Suspension, Tunnel - Westchester</t>
  </si>
  <si>
    <t>Prevailing Wage Occupation Sub-category</t>
  </si>
  <si>
    <t>Steamfitter: Sprinkler/Steamfitter - Bronx, Kings, Nassau, Queens, Richmond, Suffolk</t>
  </si>
  <si>
    <t>Steamfitter: AC Service/Heat Service Steamfitter Maintenance - Bronx, Kings, Nassau, Queens, Richmond, Suffolk</t>
  </si>
  <si>
    <r>
      <t xml:space="preserve">Electrician Lineman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t>
    </r>
  </si>
  <si>
    <r>
      <t xml:space="preserve">Electrician Lineman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 xml:space="preserve"> and </t>
    </r>
    <r>
      <rPr>
        <b/>
        <sz val="11"/>
        <color theme="1"/>
        <rFont val="Calibri"/>
        <family val="2"/>
        <scheme val="minor"/>
      </rPr>
      <t>Putnam</t>
    </r>
    <r>
      <rPr>
        <sz val="11"/>
        <color theme="1"/>
        <rFont val="Calibri"/>
        <family val="2"/>
        <scheme val="minor"/>
      </rPr>
      <t xml:space="preserve"> </t>
    </r>
  </si>
  <si>
    <t xml:space="preserve">Steamfitter: Sprinkler/Steam Fitter - Bronx, Kings, Nassau, New York, Queens, Richmond, Suffolk </t>
  </si>
  <si>
    <r>
      <t xml:space="preserve">Steamfitter Installer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and </t>
    </r>
    <r>
      <rPr>
        <b/>
        <sz val="11"/>
        <color theme="1"/>
        <rFont val="Calibri"/>
        <family val="2"/>
        <scheme val="minor"/>
      </rPr>
      <t>Putnam</t>
    </r>
  </si>
  <si>
    <r>
      <t xml:space="preserve">Steamfitter Installer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Dutchess</t>
    </r>
  </si>
  <si>
    <r>
      <t xml:space="preserve">Steamfitter Maintenance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Dutchess, Putnam, and Westchester </t>
    </r>
  </si>
  <si>
    <r>
      <t xml:space="preserve">Sprinkler Fitter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Dutchess, Putnam, and Westchester </t>
    </r>
  </si>
  <si>
    <t>Plumber: Plumber and Steamfitter- Putnam, Westchester</t>
  </si>
  <si>
    <t xml:space="preserve">Sprinkler Fitter  - Sprinkler Fitter: Dutchess, Orange, Putnam, Rockland, Sullivan, Ulster, Westchester </t>
  </si>
  <si>
    <t>Plumber - Plumber &amp; Steamfitter - Dutchess, Delaware (Only the Townships of Middletown and Roxbury.), Ulster (Entire county (including Wallkill and Shawangunk Prisons in Town of Shawangunk) EXCEPT for remainder of Town of Shawangunk, and Towns of Plattekill, Marlboro, and Wawarsing.)</t>
  </si>
  <si>
    <r>
      <t xml:space="preserve">Electrician/Electrical Installer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</si>
  <si>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Electrician/Electrical Installer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Sullivan</t>
    </r>
    <r>
      <rPr>
        <sz val="11"/>
        <color theme="1"/>
        <rFont val="Calibri"/>
        <family val="2"/>
        <scheme val="minor"/>
      </rPr>
      <t xml:space="preserve"> and </t>
    </r>
    <r>
      <rPr>
        <b/>
        <sz val="11"/>
        <color theme="1"/>
        <rFont val="Calibri"/>
        <family val="2"/>
        <scheme val="minor"/>
      </rPr>
      <t>Ulster</t>
    </r>
  </si>
  <si>
    <r>
      <t xml:space="preserve">Electrician Lineman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Rockland, Sullivan, Ulster</t>
    </r>
  </si>
  <si>
    <r>
      <t xml:space="preserve">Fire Alarm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</si>
  <si>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Fire Alarm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Sullivan and Ulster</t>
    </r>
  </si>
  <si>
    <r>
      <t xml:space="preserve">Steamfitter Installer Onsite Region 4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Orange, Rockland, Sullivan</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Ulster</t>
    </r>
    <r>
      <rPr>
        <sz val="11"/>
        <color theme="1"/>
        <rFont val="Calibri"/>
        <family val="2"/>
        <scheme val="minor"/>
      </rPr>
      <t xml:space="preserve">:  Only the Townships of 
                                   Plattekill, Marlboro, Wawarsing, and 
                                   Shawangunk (except for Wallkill and 
                                   Shawangunk Prisons). </t>
    </r>
  </si>
  <si>
    <r>
      <t xml:space="preserve">Steamfitter Maintenance Onsite Region 4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Orange, Rockland, and Sullivan</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Ulster</t>
    </r>
    <r>
      <rPr>
        <sz val="11"/>
        <color theme="1"/>
        <rFont val="Calibri"/>
        <family val="2"/>
        <scheme val="minor"/>
      </rPr>
      <t>: Only the Townships of 
                                  Plattekill, Marlboro, Wawarsing, 
                                  and Shawangunk (except for 
                                  Wallkill and Shawangunk Prisons).</t>
    </r>
  </si>
  <si>
    <r>
      <t xml:space="preserve">Steamfitter Installer Onsite Region 4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Ulster</t>
    </r>
    <r>
      <rPr>
        <sz val="11"/>
        <color theme="1"/>
        <rFont val="Calibri"/>
        <family val="2"/>
        <scheme val="minor"/>
      </rPr>
      <t xml:space="preserve"> - Entire county (including Wallkill  and Shawangunk Prisons in Town of 
Shawangunk) EXCEPT for remainder of Town of Shawangunk, and Towns of Plattekill, Marlboro, and Wawarsing.  </t>
    </r>
  </si>
  <si>
    <r>
      <t xml:space="preserve">Sprinkler Fitter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Rockland, Sullivan, Ulster</t>
    </r>
  </si>
  <si>
    <t>Plumber: Plumber/Steamfitter - Orange, Rockland, Sullivan, Ulster: Only the Townships of Plattekill, Marlboro, Wawarsing, and Shawangunk (except for Wallkill and Shawangunk Prisons).</t>
  </si>
  <si>
    <t>Plumber: Plumber &amp; Steamfitter - Dutchess, Delaware (Only the Townships of Middletown and Roxbury.), Ulster Entire county (including Wallkill and Shawangunk Prisons in Town of Shawangunk) EXCEPT for remainder of Town of Shawangunk, and Towns of Plattekill, Marlboro, and Wawarsing.</t>
  </si>
  <si>
    <t xml:space="preserve">Sprinkler Fitter: Sprinkler Fitter - Dutchess, Orange, Putnam, Rockland, Sullivan, Ulster, Westchester </t>
  </si>
  <si>
    <r>
      <t xml:space="preserve">Steamfitter Maintenance Onsite Region 4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Ulster</t>
    </r>
    <r>
      <rPr>
        <sz val="11"/>
        <color theme="1"/>
        <rFont val="Calibri"/>
        <family val="2"/>
        <scheme val="minor"/>
      </rPr>
      <t xml:space="preserve">: Entire County (including Wallkill  and Shawangunk Prisons) except for remainder of Town of Shawangunk and Towns of 
Plattekill, Marlboro, and Wawarsing. </t>
    </r>
  </si>
  <si>
    <t>Electrician: Electrician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</si>
  <si>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r>
      <t xml:space="preserve">Electrician/Electrical Installer 
Onsite Region 5
</t>
    </r>
    <r>
      <rPr>
        <u/>
        <sz val="11"/>
        <color theme="1"/>
        <rFont val="Calibri"/>
        <family val="2"/>
        <scheme val="minor"/>
      </rPr>
      <t>Partial Counties</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</si>
  <si>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Electrician/Electrical Installer 
Onsite Region 5
Entire Counties -</t>
    </r>
    <r>
      <rPr>
        <b/>
        <sz val="11"/>
        <color theme="1"/>
        <rFont val="Calibri"/>
        <family val="2"/>
        <scheme val="minor"/>
      </rPr>
      <t xml:space="preserve"> Albany, Columbia, Fulton,  Montgomery, Rensselaer, Schenectady, and Schoharie</t>
    </r>
    <r>
      <rPr>
        <sz val="11"/>
        <color theme="1"/>
        <rFont val="Calibri"/>
        <family val="2"/>
        <scheme val="minor"/>
      </rPr>
      <t xml:space="preserve">
Partial Counties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</si>
  <si>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t xml:space="preserve">Electrician: Electrician- Albany, Columbia, Fulton, Hamilton, Montgomery, Rensselaer, Saratoga, Schenectady, Schoharie, Warren, Washington, Greene: Portion of the County North of a line following the South limits of the City of Catskill in a westerly direction from the Hudson River to State Highway 23A. Then continuing on 23A to the road following the Little West Kill and continuing along this road to Delaware County. Otsego: Only the Towns of Decatur and Worchester </t>
  </si>
  <si>
    <t>Electrician: Electrician Wireman/Technician -Sullivan, Ulster, Delaware: Only in the Townships of Andes, Harpersfield, Kortwright,Stamford, Bovina, Roxbury, Middletown and those portions of
Colchester and Hancock south of the East Branch of the Delaware River.
Dutchess: All of the county except for the towns of Fishkill,East Fishkill, and Beacon.
Greene: That portion of the county south of a line following the south limits of the city of Catskill in a Westerly direction from the Hudson River to Highway 23A along 23A to the road following the Little Westkill and continuing along this road to Delaware County.</t>
  </si>
  <si>
    <t>Electrician: Electrician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</si>
  <si>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Electrical/Electrician Installer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</si>
  <si>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t>Electrician: Electrician - Cortland, Herkimer, Madison, Oneida, Oswego, Cayuga: Townships of Ira, Locke, Sempronius, Sterling, Summerhill and Victory.Chenango: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</si>
  <si>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Fire Alarm System 
Technician Onsite Region 5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</si>
  <si>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Fire Alarm System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</si>
  <si>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Fire Alarm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</si>
  <si>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Fire Alarm System 
Technician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</si>
  <si>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Electrician/Electrical Installer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</si>
  <si>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Steamfitter Onsite Region 5
</t>
    </r>
    <r>
      <rPr>
        <u/>
        <sz val="11"/>
        <rFont val="Calibri"/>
        <family val="2"/>
        <scheme val="minor"/>
      </rPr>
      <t>Entire Counties:</t>
    </r>
    <r>
      <rPr>
        <sz val="11"/>
        <rFont val="Calibri"/>
        <family val="2"/>
        <scheme val="minor"/>
      </rPr>
      <t xml:space="preserve"> </t>
    </r>
    <r>
      <rPr>
        <b/>
        <sz val="11"/>
        <rFont val="Calibri"/>
        <family val="2"/>
        <scheme val="minor"/>
      </rPr>
      <t>Albany, Columbia, Fulton, Greene, Montgomery, Rensselaer, Schenectady, Schoharie</t>
    </r>
  </si>
  <si>
    <t>Plumber: Plumber: Pipefitter, Steamfitter - Albany, Columbia, Fulton, Greene, Montgomery, Rensselaer, Schenectady, Schoharie, Hamilton: Only the Towns of Arietta, Benson, Hope, Inlet, Lake Pleasant, Morehouse and Wells. Saratoga: Only the Towns of Charlton, Clifton Park, Galway,Halfmoon, Milton, Stillwater and Waterford and the city of Mechanicville.</t>
  </si>
  <si>
    <r>
      <t xml:space="preserve">Steamfitter Onsite Region 5
</t>
    </r>
    <r>
      <rPr>
        <u/>
        <sz val="11"/>
        <rFont val="Calibri"/>
        <family val="2"/>
        <scheme val="minor"/>
      </rPr>
      <t>Partial Counties:</t>
    </r>
    <r>
      <rPr>
        <sz val="11"/>
        <rFont val="Calibri"/>
        <family val="2"/>
        <scheme val="minor"/>
      </rPr>
      <t xml:space="preserve"> </t>
    </r>
    <r>
      <rPr>
        <b/>
        <sz val="11"/>
        <rFont val="Calibri"/>
        <family val="2"/>
        <scheme val="minor"/>
      </rPr>
      <t>Delaware</t>
    </r>
    <r>
      <rPr>
        <sz val="11"/>
        <rFont val="Calibri"/>
        <family val="2"/>
        <scheme val="minor"/>
      </rPr>
      <t xml:space="preserve">:  Only in the Townships of Andes, Harpersfield, Kortwright, Stamford, Bovina, Roxbury, Middletown and those portions of Colchester and Hancock south of the East Branch of the Delaware River. 
</t>
    </r>
    <r>
      <rPr>
        <b/>
        <sz val="11"/>
        <rFont val="Calibri"/>
        <family val="2"/>
        <scheme val="minor"/>
      </rPr>
      <t>Otsego</t>
    </r>
    <r>
      <rPr>
        <sz val="11"/>
        <rFont val="Calibri"/>
        <family val="2"/>
        <scheme val="minor"/>
      </rPr>
      <t>:  Only the Townships of Burlington, Butternuts, Decatur, Edmeston, Hartwick, Laurens, Maryland, Milford, Morris, New Lisbon, Oneonta, Otego, Pittsfield, Unadilla, Westford and Worchester.</t>
    </r>
  </si>
  <si>
    <t xml:space="preserve">Plumber: Plumber/Steamfitter - Broome, Chenango, Cortland: Only the Township of Marathon. Delaware: Only the Townships of Andes, Bovina, Colchester, Davenport, Delhi, Deposit, Franklin, Hamden, Hancock, Harpersfield, Kortright, Masonville, Meredith, Sidney, Stamford, Tompkins and Walton.
Madison: Only the Township of Georgetown.
Otsego: Only the Townships of Burlington, Butternuts, Decatur, Edmeston, Hartwick, Laurens, Maryland, Milford, Morris, New Lisbon,
Oneonta, Otego, Pittsfield, Unadilla, Westford and Worchester. Tioga: Only the Townships of Newark Valley and Owego. </t>
  </si>
  <si>
    <r>
      <t xml:space="preserve">Steamfitter Installer Onsite Region 5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Delaware</t>
    </r>
    <r>
      <rPr>
        <sz val="11"/>
        <color theme="1"/>
        <rFont val="Calibri"/>
        <family val="2"/>
        <scheme val="minor"/>
      </rPr>
      <t>:  Only the Townships of Middletown and Roxbury.</t>
    </r>
  </si>
  <si>
    <t>Plumber: Plumber &amp; Steamfitter- Dutchess, Delaware: Only the Townships of Middletown and Roxbury. Ulster: Entire county (including Wallkill and Shawangunk Prisons in Town of Shawangunk) EXCEPT for remainder of Town of Shawangunk, and Towns of Plattekill, Marlboro, and Wawarsing.</t>
  </si>
  <si>
    <t>Plumber - HVAC/Service: HVAC Service - Dutchess, Putnam, Westchester, Delaware: Only the townships of Middletown and Roxbury
Ulster: Entire County(including Wallkill and Shawangunk Prisons) except for remainder of Town of Shawangunk and Towns of Plattekill,
Marlboro, and Wawarsing.</t>
  </si>
  <si>
    <r>
      <t xml:space="preserve">Steamfitter Maintenance Onsite Region 5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Delaware</t>
    </r>
    <r>
      <rPr>
        <sz val="11"/>
        <color theme="1"/>
        <rFont val="Calibri"/>
        <family val="2"/>
        <scheme val="minor"/>
      </rPr>
      <t>:  Only the Townships of Middletown and Roxbury.</t>
    </r>
  </si>
  <si>
    <r>
      <t xml:space="preserve">Steamfitter Onsite Region 5
</t>
    </r>
    <r>
      <rPr>
        <u/>
        <sz val="11"/>
        <rFont val="Calibri"/>
        <family val="2"/>
        <scheme val="minor"/>
      </rPr>
      <t>Partial County</t>
    </r>
    <r>
      <rPr>
        <sz val="11"/>
        <rFont val="Calibri"/>
        <family val="2"/>
        <scheme val="minor"/>
      </rPr>
      <t xml:space="preserve">: </t>
    </r>
    <r>
      <rPr>
        <b/>
        <sz val="11"/>
        <rFont val="Calibri"/>
        <family val="2"/>
        <scheme val="minor"/>
      </rPr>
      <t>Otsego</t>
    </r>
    <r>
      <rPr>
        <sz val="11"/>
        <rFont val="Calibri"/>
        <family val="2"/>
        <scheme val="minor"/>
      </rPr>
      <t xml:space="preserve">: Towns of Cherry Valley, Exeter, Middlefield, Otsego, Plainfield, Richfield, Roseboom and Springfield. </t>
    </r>
  </si>
  <si>
    <r>
      <t xml:space="preserve">Sprinkler Fitter Onsite Region 5
</t>
    </r>
    <r>
      <rPr>
        <u/>
        <sz val="11"/>
        <color theme="1"/>
        <rFont val="Calibri"/>
        <family val="2"/>
        <scheme val="minor"/>
      </rPr>
      <t>Entire Counties</t>
    </r>
    <r>
      <rPr>
        <b/>
        <sz val="11"/>
        <color theme="1"/>
        <rFont val="Calibri"/>
        <family val="2"/>
        <scheme val="minor"/>
      </rPr>
      <t xml:space="preserve">: Columbia, Delaware, Fulton, Greene, Montgomery, Otsego, and Schoharie  </t>
    </r>
  </si>
  <si>
    <r>
      <t xml:space="preserve">Sprinkler Fitter Onsite Region 5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Albany, Rensselaer, and Schenectady </t>
    </r>
  </si>
  <si>
    <t>Plumber: Plumber - Herkimer, Oneida, Hamilton: Only the Town of Inlet. Lewis: Towns of Lewis, Leyden, Lyonsdale, and West Turin. Madison: Towns of Brookfield, Eaton, Fenner, Hamilton, Lebanon, Lenox, Lincoln, Madison, Nelson, Oneida, Smithfield, and Stockbridge.
Otsego: Towns of Cherry Valley, Exeter, Middlefield, Otsego, Plainfield, Richfield, Roseboom and Springfield.</t>
  </si>
  <si>
    <t>Sprinkler Fitter: Sprinkler Fitter - Albany, Rensselaer, Saratoga, Schenectady, Warren</t>
  </si>
  <si>
    <t>Sprinkler Fitter: Sprinkler Fitter - Allegany, Broome, Cattaraugus, Cayuga, Chautauqua, Chemung, Chenango, Clinton, Columbia, Cortland, Delaware, Erie, Essex, Franklin,
Fulton, Genesee, Greene, Hamilton, Herkimer, Jefferson, Lewis, Livingston, Madison, Monroe, Montgomery, Niagara, Oneida, Onondaga,
Ontario, Orleans, Oswego, Otsego, Schoharie, Schuyler, Seneca, St. Lawrence, Steuben, Tioga, Tompkins, Washington, Wayne, Wyoming, Yates</t>
  </si>
  <si>
    <r>
      <t xml:space="preserve">Electrician/Electrical Installer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</si>
  <si>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t>Electrician: Electrician/Tele-Data - Albany, Columbia, Fulton, Hamilton, Montgomery, Rensselaer, Saratoga, Schenectady, Schoharie, Warren, Washington, Greene: Portion of the County North of a line following the South limits of the City of Catskill in a westerly direction from the Hudson River to State Highway 23A. Then continuing on 23A to the road following the Little West Kill and continuing along this road to Delaware County. Otsego: Only the Towns of Decatur and Worchester</t>
  </si>
  <si>
    <r>
      <t xml:space="preserve">Electrician/Electrical Installer 
Onsite Region 6 
Entire Counties: </t>
    </r>
    <r>
      <rPr>
        <b/>
        <sz val="11"/>
        <color theme="1"/>
        <rFont val="Calibri"/>
        <family val="2"/>
        <scheme val="minor"/>
      </rPr>
      <t xml:space="preserve">Clinton, Essex, and Franklin </t>
    </r>
  </si>
  <si>
    <t>Electrician: Electrician/Teledata - Clinton, Essex, Franklin, Jefferson, Lewis, St. Lawrence</t>
  </si>
  <si>
    <r>
      <t xml:space="preserve">Electrician Lineman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Clinton, Essex, Hamilton, Franklin, Saratoga, Warren, Washington</t>
    </r>
  </si>
  <si>
    <t>Electrician: Electrician - Albany, Columbia, Fulton, Hamilton, Montgomery, Rensselaer, Saratoga, Schenectady, Schoharie, Warren, Washington, Greene: Portion of the County North of a line following the South limits of the City of Catskill in a westerly direction from the Hudson River to State Highway 23A. Then continuing on 23A to the road following the Little West Kill and continuing along this road to Delaware County. Otsego: Only the Towns of Decatur and Worchester</t>
  </si>
  <si>
    <t>Electrician: Electrician - Clinton, Essex, Franklin, Jefferson, Lewis, St. Lawrence</t>
  </si>
  <si>
    <r>
      <t xml:space="preserve">Fire Alarm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</si>
  <si>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r>
      <t xml:space="preserve">Fire Alarm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</si>
  <si>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Steamfitter Onsite Region 6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Essex:</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Franklin</t>
    </r>
    <r>
      <rPr>
        <sz val="11"/>
        <color theme="1"/>
        <rFont val="Calibri"/>
        <family val="2"/>
        <scheme val="minor"/>
      </rPr>
      <t xml:space="preserve">: Entire County except for the Village of Hogansburg and the St. Regis Indian Reservation.  
</t>
    </r>
    <r>
      <rPr>
        <b/>
        <sz val="11"/>
        <color theme="1"/>
        <rFont val="Calibri"/>
        <family val="2"/>
        <scheme val="minor"/>
      </rPr>
      <t>Hamilton</t>
    </r>
    <r>
      <rPr>
        <sz val="11"/>
        <color theme="1"/>
        <rFont val="Calibri"/>
        <family val="2"/>
        <scheme val="minor"/>
      </rPr>
      <t>: Only the Townships of Long Lake and Indian Lake</t>
    </r>
  </si>
  <si>
    <t>Plumber- Plumber &amp; Steamfitter- Essex, Franklin: Entire County except for the Village of Hogansburg and the St. Regis Indian Reservation. Hamilton: The Townships of Long Lake and Indian Lake</t>
  </si>
  <si>
    <r>
      <t xml:space="preserve">Steamfitter Onsite Region 6 
</t>
    </r>
    <r>
      <rPr>
        <u/>
        <sz val="11"/>
        <rFont val="Calibri"/>
        <family val="2"/>
        <scheme val="minor"/>
      </rPr>
      <t>Entire Counties</t>
    </r>
    <r>
      <rPr>
        <sz val="11"/>
        <rFont val="Calibri"/>
        <family val="2"/>
        <scheme val="minor"/>
      </rPr>
      <t xml:space="preserve">: </t>
    </r>
    <r>
      <rPr>
        <b/>
        <sz val="11"/>
        <rFont val="Calibri"/>
        <family val="2"/>
        <scheme val="minor"/>
      </rPr>
      <t>Clinton, Warren, and Washington</t>
    </r>
    <r>
      <rPr>
        <sz val="11"/>
        <rFont val="Calibri"/>
        <family val="2"/>
        <scheme val="minor"/>
      </rPr>
      <t xml:space="preserve">
</t>
    </r>
    <r>
      <rPr>
        <u/>
        <sz val="11"/>
        <rFont val="Calibri"/>
        <family val="2"/>
        <scheme val="minor"/>
      </rPr>
      <t>Partial County</t>
    </r>
    <r>
      <rPr>
        <sz val="11"/>
        <rFont val="Calibri"/>
        <family val="2"/>
        <scheme val="minor"/>
      </rPr>
      <t xml:space="preserve">: </t>
    </r>
    <r>
      <rPr>
        <b/>
        <sz val="11"/>
        <rFont val="Calibri"/>
        <family val="2"/>
        <scheme val="minor"/>
      </rPr>
      <t>Saratoga</t>
    </r>
    <r>
      <rPr>
        <sz val="11"/>
        <rFont val="Calibri"/>
        <family val="2"/>
        <scheme val="minor"/>
      </rPr>
      <t xml:space="preserve">: Entire county except the Townships of Stillwater, Halfmoon, Galway, Milton, Charlton, Clifton Park and City of Mechanicville. </t>
    </r>
  </si>
  <si>
    <t>Plumber- Plumber &amp; Steamfitter- Clinton, Warren, Washington, Saratoga: Entire county except the Townships of Stillwater, Halfmoon, Galway, Milton, Charlton, Clifton Park and City of Mechanicville.</t>
  </si>
  <si>
    <r>
      <t xml:space="preserve">Steamfitter Onsite Region 6
</t>
    </r>
    <r>
      <rPr>
        <u/>
        <sz val="11"/>
        <rFont val="Calibri"/>
        <family val="2"/>
        <scheme val="minor"/>
      </rPr>
      <t>Partial Counties</t>
    </r>
    <r>
      <rPr>
        <sz val="11"/>
        <rFont val="Calibri"/>
        <family val="2"/>
        <scheme val="minor"/>
      </rPr>
      <t xml:space="preserve">: </t>
    </r>
    <r>
      <rPr>
        <b/>
        <sz val="11"/>
        <rFont val="Calibri"/>
        <family val="2"/>
        <scheme val="minor"/>
      </rPr>
      <t>Hamilton</t>
    </r>
    <r>
      <rPr>
        <sz val="11"/>
        <rFont val="Calibri"/>
        <family val="2"/>
        <scheme val="minor"/>
      </rPr>
      <t xml:space="preserve">:  Only the Towns of Arietta, Benson, Hope, Inlet, Lake Pleasant, Morehouse and Wells. 
</t>
    </r>
    <r>
      <rPr>
        <b/>
        <sz val="11"/>
        <rFont val="Calibri"/>
        <family val="2"/>
        <scheme val="minor"/>
      </rPr>
      <t>Saratoga</t>
    </r>
    <r>
      <rPr>
        <sz val="11"/>
        <rFont val="Calibri"/>
        <family val="2"/>
        <scheme val="minor"/>
      </rPr>
      <t xml:space="preserve">:  Only the Towns of Charlton, Clifton Park, Galway, Halfmoon, Milton, Stillwater, and Waterford and the city of Mechanicville. </t>
    </r>
  </si>
  <si>
    <t>Plumber: Plumber - Pipefitter, Steamfitter - Albany, Columbia, Fulton, Greene, Montgomery, Rensselaer, Schenectady, Schoharie, Albany, Columbia, Fulton, Greene, Montgomery, Rensselaer, Schenectady, Schoharie</t>
  </si>
  <si>
    <r>
      <t xml:space="preserve">Steamfitter Onsite Region 6
</t>
    </r>
    <r>
      <rPr>
        <u/>
        <sz val="11"/>
        <rFont val="Calibri"/>
        <family val="2"/>
        <scheme val="minor"/>
      </rPr>
      <t xml:space="preserve">Partial County: </t>
    </r>
    <r>
      <rPr>
        <b/>
        <sz val="11"/>
        <rFont val="Calibri"/>
        <family val="2"/>
        <scheme val="minor"/>
      </rPr>
      <t>Hamilton</t>
    </r>
    <r>
      <rPr>
        <sz val="11"/>
        <rFont val="Calibri"/>
        <family val="2"/>
        <scheme val="minor"/>
      </rPr>
      <t xml:space="preserve">:  Only the Town of Inlet. </t>
    </r>
  </si>
  <si>
    <t>Plumber: Steamfitter - Herkimer, Oneida, Hamilton: Only the Town of Inlet.Lewis: Towns of Lewis, Leyden, Lyonsdale, and West Turin. Madison: Towns of Brookfield, Eaton, Fenner, Hamilton, Lebanon, Lenox, Lincoln, Madison, Nelson, Oneida, Smithfield, and Stockbridge. Otsego: Towns of Cherry Valley, Exeter, Middlefield, Otsego, Plainfield, Richfield, Roseboom and Springfield.</t>
  </si>
  <si>
    <r>
      <t xml:space="preserve">Steamfitter Installer Onsite Region 6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Franklin</t>
    </r>
    <r>
      <rPr>
        <sz val="11"/>
        <color theme="1"/>
        <rFont val="Calibri"/>
        <family val="2"/>
        <scheme val="minor"/>
      </rPr>
      <t xml:space="preserve">:  Only the Village of Hogansburg and the St. Regis Indian Reservation.  </t>
    </r>
  </si>
  <si>
    <r>
      <t xml:space="preserve">Steamfitter Maintenance Onsite Region 6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Franklin</t>
    </r>
    <r>
      <rPr>
        <sz val="11"/>
        <color theme="1"/>
        <rFont val="Calibri"/>
        <family val="2"/>
        <scheme val="minor"/>
      </rPr>
      <t xml:space="preserve">:  Only the Village of Hogansburg and the St. Regis Indian Reservation.  </t>
    </r>
  </si>
  <si>
    <t>Plumber: Plumber/Steamfitter - Jefferson, St. Lawrence, Franklin: Only the Village of Hogansburg and the St. Regis Indian Reservation. Lewis: Entire County with the exception of the Townships of Lyonsdale, West Turin, Leyden and Lewis.</t>
  </si>
  <si>
    <t>Plumber: SERVICE WORK: HVAC, Plumbing, Refrigeration - Jefferson, St. Lawrence, Franklin: Only the Village of Hogansburg and the St. Regis Indian Reservation. Lewis: Entire County with the exception of the Townships of Lyonsdale, West Turin, Leyden and Lewis.</t>
  </si>
  <si>
    <r>
      <t xml:space="preserve">Sprinkler Fitter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Saratoga and Warren </t>
    </r>
  </si>
  <si>
    <r>
      <t xml:space="preserve">Sprinkler Fitter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Hamilton, Franklin, and Washington </t>
    </r>
  </si>
  <si>
    <t>Sprinkler Fitter: Sprinkler Fitter - Allegany, Broome, Cattaraugus, Cayuga, Chautauqua, Chemung, Chenango, Clinton, Columbia, Cortland, Delaware, Erie, Essex, Franklin, Fulton, Genesee, Greene, Hamilton, Herkimer, Jefferson, Lewis, Livingston, Madison, Monroe, Montgomery, Niagara, Oneida, Onondaga, Ontario, Orleans, Oswego, Otsego, Schoharie, Schuyler, Seneca, St. Lawrence, Steuben, Tioga, Tompkins, Washington, Wayne, Wyoming, Yates</t>
  </si>
  <si>
    <t>Electrician: Electrician Wireman/Technician Electrical/Technician Projects - Sullivan, Ulster, Delaware: Only in the Townships of Andes, Harpersfield, Kortwright,Stamford, Bovina, Roxbury, Middletown and those portions of Colchester and Hancock south of the East Branch of the Delaware River.
Dutchess: All of the county except for the towns of Fishkill,East Fishkill, and Beacon.
Greene: That portion of the county south of a line following the south limits of the city of Catskill in a Westerly direction from the Hudson River to Highway 23A along 23A to the road following the Little Westkill and continuing along this road to Delaware County.</t>
  </si>
  <si>
    <t>Electrician: Electrician Wireman/Technician - Orange, Putnam, Rockland, Dutchess: Towns of Fishkill, East Fishkill, and Beacon.</t>
  </si>
  <si>
    <r>
      <t xml:space="preserve">Electrician/Electrical Installer 
Onsite Region 7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Jefferson, Lewis, and St. Lawrence</t>
    </r>
  </si>
  <si>
    <r>
      <t xml:space="preserve">Electrician/Electrical Installer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</si>
  <si>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Electrician/Electrical Installer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</si>
  <si>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Electrician/Electrical Installer 
Onsite Region 7
</t>
    </r>
    <r>
      <rPr>
        <u/>
        <sz val="11"/>
        <rFont val="Calibri"/>
        <family val="2"/>
        <scheme val="minor"/>
      </rPr>
      <t>Entire Counties -</t>
    </r>
    <r>
      <rPr>
        <sz val="11"/>
        <rFont val="Calibri"/>
        <family val="2"/>
        <scheme val="minor"/>
      </rPr>
      <t xml:space="preserve"> </t>
    </r>
    <r>
      <rPr>
        <b/>
        <sz val="11"/>
        <rFont val="Calibri"/>
        <family val="2"/>
        <scheme val="minor"/>
      </rPr>
      <t xml:space="preserve">Cortland, Herkimer, Madison, Oneida, Oswego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</si>
  <si>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t>Electrician: Teledata - Clinton, Essex, Franklin, Jefferson, Lewis, St. Lawrence</t>
  </si>
  <si>
    <t xml:space="preserve">Electrician: Teledata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Groton.Wayne: Only the Townships of Huron, Wolcott, Rose and Butler. </t>
  </si>
  <si>
    <t>Lineman Electrician: Lineman, Tech, Welder - Albany, Allegany, Broome, Cattaraugus, Cayuga, Chautauqua, Chemung, Chenango, Clinton, Columbia, Cortland, Delaware, Dutchess, Erie, Essex, Franklin, Fulton, Genesee, Greene, Hamilton, Herkimer, Jefferson, Lewis, Livingston, Madison, Monroe, Montgomery, Niagara, Oneida, Onondaga, Ontario, Orange, Orleans, Oswego, Otsego, Putnam, Rensselaer, Rockland, Saratoga, Schenectady, Schoharie, Schuyler, Seneca, St. Lawrence, Steuben, Sullivan, Tioga, Tompkins, Ulster, Warren, Washington, Wayne, Wyoming, Yates</t>
  </si>
  <si>
    <t>Electrician: Teledata, Sound Wireman - Yates, Cayuga: All Townships except Genoa, Ira, Sterling, Victory, Locke, Sempronius and Summerhill, Onondaga: Townships of Elbridge and Skaneateles, Ontario: Only the Townships of Canadaigua, Farmington, Geneva, Gorham, Hopewell, Manchester, Phelps and Seneca, Seneca: All townships except Covert and Lodi, Wayne: Only the Townships of Arcadia, Galen, Lyons, Savannah and Village of Newark.</t>
  </si>
  <si>
    <r>
      <t xml:space="preserve">Electrician Lineman Region 7
</t>
    </r>
    <r>
      <rPr>
        <u/>
        <sz val="11"/>
        <color theme="1"/>
        <rFont val="Calibri"/>
        <family val="2"/>
        <scheme val="minor"/>
      </rPr>
      <t>Entire Counties:</t>
    </r>
    <r>
      <rPr>
        <b/>
        <sz val="11"/>
        <color theme="1"/>
        <rFont val="Calibri"/>
        <family val="2"/>
        <scheme val="minor"/>
      </rPr>
      <t xml:space="preserve"> Cayuga, Cortland, Herkimer, Jefferson, Lewis, Madison, Oneida, Onondaga, Oswego, and St. Lawrence </t>
    </r>
  </si>
  <si>
    <t>Electrician: Electrician - Cayuga: Only the Township of Genoa. Schuyler: Only the Townships of Cayuta, Catharine, and Hector.
Seneca: Only the Townships of Lodi and Covert. Tioga: Only the Townships of Spencer and Candor. Tompkins: Entire county except the Township of Groton.</t>
  </si>
  <si>
    <r>
      <t xml:space="preserve">Fire Alarm System 
Technician Onsite Region 7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Jefferson, Lewis, and St. Lawrence</t>
    </r>
  </si>
  <si>
    <r>
      <t xml:space="preserve">Fire Alarm System 
Technician Onsite Region 7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</si>
  <si>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Fire Alarm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Only the Townships of Elbridge and Skaneateles</t>
    </r>
  </si>
  <si>
    <r>
      <t xml:space="preserve">Steamfitter Onsite Region 7
</t>
    </r>
    <r>
      <rPr>
        <u/>
        <sz val="11"/>
        <rFont val="Calibri"/>
        <family val="2"/>
        <scheme val="minor"/>
      </rPr>
      <t>Entire County:</t>
    </r>
    <r>
      <rPr>
        <sz val="11"/>
        <rFont val="Calibri"/>
        <family val="2"/>
        <scheme val="minor"/>
      </rPr>
      <t xml:space="preserve"> </t>
    </r>
    <r>
      <rPr>
        <b/>
        <sz val="11"/>
        <rFont val="Calibri"/>
        <family val="2"/>
        <scheme val="minor"/>
      </rPr>
      <t>Onondaga</t>
    </r>
    <r>
      <rPr>
        <sz val="11"/>
        <rFont val="Calibri"/>
        <family val="2"/>
        <scheme val="minor"/>
      </rPr>
      <t xml:space="preserve">
</t>
    </r>
    <r>
      <rPr>
        <u/>
        <sz val="11"/>
        <rFont val="Calibri"/>
        <family val="2"/>
        <scheme val="minor"/>
      </rPr>
      <t>Partial Counties</t>
    </r>
    <r>
      <rPr>
        <sz val="11"/>
        <rFont val="Calibri"/>
        <family val="2"/>
        <scheme val="minor"/>
      </rPr>
      <t xml:space="preserve">: </t>
    </r>
    <r>
      <rPr>
        <b/>
        <sz val="11"/>
        <rFont val="Calibri"/>
        <family val="2"/>
        <scheme val="minor"/>
      </rPr>
      <t>Madison</t>
    </r>
    <r>
      <rPr>
        <sz val="11"/>
        <rFont val="Calibri"/>
        <family val="2"/>
        <scheme val="minor"/>
      </rPr>
      <t>:  Only the Townships of Sullivan, Cazenovia and DeRuyter.</t>
    </r>
  </si>
  <si>
    <t>Plumber: Plumber/Steamfitter - Chemung, Cortland, Onondaga, Schuyler, Tompkins, Madison: Only the Townships of Sullivan, Cazenovia and DeRuyter. Seneca: Only the Townships of Covert and Lodi. Steuben: Only the Townships of Addison, Bath, Bradford, Campbell, Caton, Corning, Erwin, Hornby, Lindley, Pulteney, Rathbone, Thurston, Tuscarora, Urbana and Wayne. Tioga: Only the Townships of Barton, Berkshire, Candor, Richford, Spencer, Nichols and Tioga.</t>
  </si>
  <si>
    <r>
      <t xml:space="preserve">Steamfitter Onsite Region 7
Partial County: </t>
    </r>
    <r>
      <rPr>
        <b/>
        <sz val="11"/>
        <rFont val="Calibri"/>
        <family val="2"/>
        <scheme val="minor"/>
      </rPr>
      <t>Madison</t>
    </r>
    <r>
      <rPr>
        <sz val="11"/>
        <rFont val="Calibri"/>
        <family val="2"/>
        <scheme val="minor"/>
      </rPr>
      <t xml:space="preserve"> Only the Township of Georgetown.</t>
    </r>
  </si>
  <si>
    <r>
      <t xml:space="preserve">Steamfitter Onsite Region 7
</t>
    </r>
    <r>
      <rPr>
        <u/>
        <sz val="11"/>
        <rFont val="Calibri"/>
        <family val="2"/>
        <scheme val="minor"/>
      </rPr>
      <t>Entire Counties</t>
    </r>
    <r>
      <rPr>
        <sz val="11"/>
        <rFont val="Calibri"/>
        <family val="2"/>
        <scheme val="minor"/>
      </rPr>
      <t xml:space="preserve">: </t>
    </r>
    <r>
      <rPr>
        <b/>
        <sz val="11"/>
        <rFont val="Calibri"/>
        <family val="2"/>
        <scheme val="minor"/>
      </rPr>
      <t>Cayuga and Oswego</t>
    </r>
  </si>
  <si>
    <t>Plumber: Steamfitter - Broome, Chenango, Cortland: Only the Township of Marathon.
Delaware: Only the Townships of Andes, Bovina, Colchester, Davenport, Delhi, Deposit, Franklin, Hamden, Hancock, Harpersfield, Kortright, Masonville, Meredith, Sidney, Stamford, Tompkins and Walton. Madison: Only the Township of Georgetown. Otsego: Only the Townships of Burlington, Butternuts, Decatur, Edmeston, Hartwick, Laurens, Maryland, Milford, Morris, New Lisbon, Oneonta, Otego, Pittsfield, Unadilla, Westford and Worchester. Tioga: Only the Townships of Newark Valley and Owego.</t>
  </si>
  <si>
    <r>
      <t xml:space="preserve">Steamfitter Onsite Region 7
</t>
    </r>
    <r>
      <rPr>
        <u/>
        <sz val="11"/>
        <rFont val="Calibri"/>
        <family val="2"/>
        <scheme val="minor"/>
      </rPr>
      <t>Entire Counties</t>
    </r>
    <r>
      <rPr>
        <sz val="11"/>
        <rFont val="Calibri"/>
        <family val="2"/>
        <scheme val="minor"/>
      </rPr>
      <t xml:space="preserve">: </t>
    </r>
    <r>
      <rPr>
        <b/>
        <sz val="11"/>
        <rFont val="Calibri"/>
        <family val="2"/>
        <scheme val="minor"/>
      </rPr>
      <t>Herkimer and Oneida</t>
    </r>
    <r>
      <rPr>
        <sz val="11"/>
        <rFont val="Calibri"/>
        <family val="2"/>
        <scheme val="minor"/>
      </rPr>
      <t xml:space="preserve">
</t>
    </r>
    <r>
      <rPr>
        <u/>
        <sz val="11"/>
        <rFont val="Calibri"/>
        <family val="2"/>
        <scheme val="minor"/>
      </rPr>
      <t>Partial Counties</t>
    </r>
    <r>
      <rPr>
        <sz val="11"/>
        <rFont val="Calibri"/>
        <family val="2"/>
        <scheme val="minor"/>
      </rPr>
      <t xml:space="preserve">: </t>
    </r>
    <r>
      <rPr>
        <b/>
        <sz val="11"/>
        <rFont val="Calibri"/>
        <family val="2"/>
        <scheme val="minor"/>
      </rPr>
      <t>Lewis</t>
    </r>
    <r>
      <rPr>
        <sz val="11"/>
        <rFont val="Calibri"/>
        <family val="2"/>
        <scheme val="minor"/>
      </rPr>
      <t xml:space="preserve">:  Towns of  Lewis, Leyden, Lyonsdale, and West Turin. 
</t>
    </r>
    <r>
      <rPr>
        <b/>
        <sz val="11"/>
        <rFont val="Calibri"/>
        <family val="2"/>
        <scheme val="minor"/>
      </rPr>
      <t>Madison</t>
    </r>
    <r>
      <rPr>
        <sz val="11"/>
        <rFont val="Calibri"/>
        <family val="2"/>
        <scheme val="minor"/>
      </rPr>
      <t xml:space="preserve">:  Towns of Brookfield, Eaton, Fenner, Hamilton, Lebanon, Lenox, Lincoln, Madison, Nelson, Oneida, Smithfield, and Stockbridge.  </t>
    </r>
  </si>
  <si>
    <t>Plumber : Steamfitter - Herkimer, Oneida, Hamilton: Only the Town of Inlet.
Lewis: Towns of Lewis, Leyden, Lyonsdale, and West Turin. Madison: Towns of Brookfield, Eaton, Fenner, Hamilton, Lebanon, Lenox, Lincoln, Madison, Nelson, Oneida, Smithfield, and Stockbridge.
Otsego: Towns of Cherry Valley, Exeter, Middlefield, Otsego, Plainfield, Richfield, Roseboom and Springfield.</t>
  </si>
  <si>
    <r>
      <t xml:space="preserve">
Steamfitter Installer Onsite Region 7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Jefferson and St. Lawrence </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Lewis</t>
    </r>
    <r>
      <rPr>
        <sz val="11"/>
        <color theme="1"/>
        <rFont val="Calibri"/>
        <family val="2"/>
        <scheme val="minor"/>
      </rPr>
      <t xml:space="preserve">:  Entire County with the exception of the Townships of Lyonsdale, West Turin, Leyden, and Lewis.  </t>
    </r>
  </si>
  <si>
    <t>Plumber: SERVICE WORK: HVAC, Plumbing, Refrigeration- Jefferson, St. Lawrence, Franklin: Only the Village of Hogansburg and the St. Regis Indian Reservation. Lewis: Entire County with the exception of the Townships of Lyonsdale, West Turin, Leyden and Lewis.</t>
  </si>
  <si>
    <r>
      <t xml:space="preserve">Sprinkler Fitter Onsite Region 7
</t>
    </r>
    <r>
      <rPr>
        <u/>
        <sz val="11"/>
        <color theme="1"/>
        <rFont val="Calibri"/>
        <family val="2"/>
        <scheme val="minor"/>
      </rPr>
      <t>Entire Counties:</t>
    </r>
    <r>
      <rPr>
        <b/>
        <sz val="11"/>
        <color theme="1"/>
        <rFont val="Calibri"/>
        <family val="2"/>
        <scheme val="minor"/>
      </rPr>
      <t xml:space="preserve"> Cayuga, Cortland, Herkimer, Jefferson, Lewis, Madison, Oneida, Onondaga, Oswego, and St. Lawrence</t>
    </r>
  </si>
  <si>
    <r>
      <t xml:space="preserve">Electrician/Electrical Installer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xml:space="preserve">:  Only the Townships of Huron, Wolcott, Rose and Butler. </t>
    </r>
  </si>
  <si>
    <r>
      <t xml:space="preserve">Electrician/Electrical Installer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</si>
  <si>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Electrician/Electrical Installer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b/>
        <sz val="11"/>
        <color theme="1"/>
        <rFont val="Calibri"/>
        <family val="2"/>
        <scheme val="minor"/>
      </rPr>
      <t xml:space="preserve"> - 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</si>
  <si>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t>Electrician: Teledata, Sound Wireman - Livingston, Monroe, Genesee: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Ontario: Only the Townships of Bristol, Canadice, Naples, West Bloomfield, Richmond, South Bristol, East Bloomfield and Victor. Orleans: Only the townships of Clarendon, Kendall, and Murray Wayne: Only the Townships of Macedon, Marion, Ontario, Palmyra, Sodus, Walworth, Williamson
Wyoming: Only the Townships of Castile, Covington, Gainesville, Genesee Falls, Middlebury, Perry, Pike and Warsaw.</t>
  </si>
  <si>
    <t>Electrician: Electrician (base wage)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</si>
  <si>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r>
      <t xml:space="preserve">Electrician/Electrical Installer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</si>
  <si>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t>Electrician: Audio,Sound,Teledata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</si>
  <si>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r>
      <t xml:space="preserve">Electrician Lineman Onsite Region 8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Broome, Chemung, Chenango, Livingston, Monroe, Ontario, Orleans, Schuyler, Seneca, Steuben, Tioga, Tompkins, Wayne, and Yates</t>
    </r>
  </si>
  <si>
    <r>
      <t xml:space="preserve">Electrician/Electrical Installer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</si>
  <si>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Electrician/Electrical Installer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</si>
  <si>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t>Electrician: Electrician (Base Wage) Audio, Sound, Teledata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</si>
  <si>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t>Electrician: Electrician (base wage)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</si>
  <si>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t>Electrician: Teledata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</si>
  <si>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Fire Alarm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</si>
  <si>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Fire Alarm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</si>
  <si>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Fire Alarm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</si>
  <si>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Fire Alarm System 
Technician Onsite Region 8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</si>
  <si>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Fire Alarm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</si>
  <si>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Fire Alarm System 
Technician Onsite Region 8
</t>
    </r>
    <r>
      <rPr>
        <u/>
        <sz val="11"/>
        <color theme="1"/>
        <rFont val="Calibri"/>
        <family val="2"/>
        <scheme val="minor"/>
      </rPr>
      <t>Entire Counties -</t>
    </r>
    <r>
      <rPr>
        <sz val="11"/>
        <color theme="1"/>
        <rFont val="Calibri"/>
        <family val="2"/>
        <scheme val="minor"/>
      </rPr>
      <t xml:space="preserve">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</si>
  <si>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Steamfitter Onsite Region 8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Livingston, Monroe, Ontario, and 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and Stafford.
</t>
    </r>
    <r>
      <rPr>
        <b/>
        <sz val="11"/>
        <color theme="1"/>
        <rFont val="Calibri"/>
        <family val="2"/>
        <scheme val="minor"/>
      </rPr>
      <t>Orleans</t>
    </r>
    <r>
      <rPr>
        <sz val="11"/>
        <color theme="1"/>
        <rFont val="Calibri"/>
        <family val="2"/>
        <scheme val="minor"/>
      </rPr>
      <t xml:space="preserve">:  Only the Townships of Albion, Barre, Carlton, Clarendon, Gaines, Kendall and Murray.
</t>
    </r>
    <r>
      <rPr>
        <b/>
        <sz val="11"/>
        <color theme="1"/>
        <rFont val="Calibri"/>
        <family val="2"/>
        <scheme val="minor"/>
      </rPr>
      <t>Seneca</t>
    </r>
    <r>
      <rPr>
        <sz val="11"/>
        <color theme="1"/>
        <rFont val="Calibri"/>
        <family val="2"/>
        <scheme val="minor"/>
      </rPr>
      <t xml:space="preserve">:  Only the Townships of Fayette, Junius, Ovid, Romulus, Seneca Falls, Tyre, Varick and Waterloo.
</t>
    </r>
    <r>
      <rPr>
        <b/>
        <sz val="11"/>
        <color theme="1"/>
        <rFont val="Calibri"/>
        <family val="2"/>
        <scheme val="minor"/>
      </rPr>
      <t>Steuben</t>
    </r>
    <r>
      <rPr>
        <sz val="11"/>
        <color theme="1"/>
        <rFont val="Calibri"/>
        <family val="2"/>
        <scheme val="minor"/>
      </rPr>
      <t xml:space="preserve">:  Only the Townships of Avoca, Cameron, Canisteo, Cohocton, Dansville, Freemont, Greenwood,Harsville, City of Hornell, Hornelsville, Howard, Jasper, Pulteney, Prattsburg, Rathbone, Troopsburg, Tuscarora, W. Union, Wayland, Wheeler and Woodhull.
</t>
    </r>
    <r>
      <rPr>
        <b/>
        <sz val="11"/>
        <color theme="1"/>
        <rFont val="Calibri"/>
        <family val="2"/>
        <scheme val="minor"/>
      </rPr>
      <t>Wayne</t>
    </r>
    <r>
      <rPr>
        <sz val="11"/>
        <color theme="1"/>
        <rFont val="Calibri"/>
        <family val="2"/>
        <scheme val="minor"/>
      </rPr>
      <t>:  Only the Townships of Arcadia (Newark), Galen (Clyde), Huron, Macedon, Marion, Lyons, Ontario, Palmyra, Rose, Sodus, Walworth and Williamson.</t>
    </r>
  </si>
  <si>
    <r>
      <t xml:space="preserve">Steamfitter Onsite Region 8
</t>
    </r>
    <r>
      <rPr>
        <u/>
        <sz val="11"/>
        <rFont val="Calibri"/>
        <family val="2"/>
        <scheme val="minor"/>
      </rPr>
      <t>Entire Counties</t>
    </r>
    <r>
      <rPr>
        <sz val="11"/>
        <rFont val="Calibri"/>
        <family val="2"/>
        <scheme val="minor"/>
      </rPr>
      <t xml:space="preserve">: </t>
    </r>
    <r>
      <rPr>
        <b/>
        <sz val="11"/>
        <rFont val="Calibri"/>
        <family val="2"/>
        <scheme val="minor"/>
      </rPr>
      <t>Schuyler, Cortland, Chemung, and Tompkin</t>
    </r>
    <r>
      <rPr>
        <sz val="11"/>
        <rFont val="Calibri"/>
        <family val="2"/>
        <scheme val="minor"/>
      </rPr>
      <t xml:space="preserve">s
</t>
    </r>
    <r>
      <rPr>
        <u/>
        <sz val="11"/>
        <rFont val="Calibri"/>
        <family val="2"/>
        <scheme val="minor"/>
      </rPr>
      <t>Partial Counties</t>
    </r>
    <r>
      <rPr>
        <sz val="11"/>
        <rFont val="Calibri"/>
        <family val="2"/>
        <scheme val="minor"/>
      </rPr>
      <t xml:space="preserve">: </t>
    </r>
    <r>
      <rPr>
        <b/>
        <sz val="11"/>
        <rFont val="Calibri"/>
        <family val="2"/>
        <scheme val="minor"/>
      </rPr>
      <t>Seneca</t>
    </r>
    <r>
      <rPr>
        <sz val="11"/>
        <rFont val="Calibri"/>
        <family val="2"/>
        <scheme val="minor"/>
      </rPr>
      <t xml:space="preserve">,  Only the Townships of Covert, and Lodi. 
 </t>
    </r>
    <r>
      <rPr>
        <b/>
        <sz val="11"/>
        <rFont val="Calibri"/>
        <family val="2"/>
        <scheme val="minor"/>
      </rPr>
      <t>Steuben</t>
    </r>
    <r>
      <rPr>
        <sz val="11"/>
        <rFont val="Calibri"/>
        <family val="2"/>
        <scheme val="minor"/>
      </rPr>
      <t xml:space="preserve">:  Only the Townships of Addison, Bath,  Bradford, Campbell, Caton, Corning, Erwin, Hornby, Lindley, Pulteney, Rathbone, Thurston, Tuscarora, Urbana, and Wayne.  
</t>
    </r>
    <r>
      <rPr>
        <b/>
        <sz val="11"/>
        <rFont val="Calibri"/>
        <family val="2"/>
        <scheme val="minor"/>
      </rPr>
      <t>Tioga</t>
    </r>
    <r>
      <rPr>
        <sz val="11"/>
        <rFont val="Calibri"/>
        <family val="2"/>
        <scheme val="minor"/>
      </rPr>
      <t xml:space="preserve">:  Only the Townships of Barton, Berkshire, Candor, Richford, Spencer, Nichols and Tioga.  </t>
    </r>
  </si>
  <si>
    <r>
      <t xml:space="preserve">Steamfitter Onsite Region 8
</t>
    </r>
    <r>
      <rPr>
        <u/>
        <sz val="11"/>
        <rFont val="Calibri"/>
        <family val="2"/>
        <scheme val="minor"/>
      </rPr>
      <t>Entire Counties</t>
    </r>
    <r>
      <rPr>
        <sz val="11"/>
        <rFont val="Calibri"/>
        <family val="2"/>
        <scheme val="minor"/>
      </rPr>
      <t xml:space="preserve">: </t>
    </r>
    <r>
      <rPr>
        <b/>
        <sz val="11"/>
        <rFont val="Calibri"/>
        <family val="2"/>
        <scheme val="minor"/>
      </rPr>
      <t xml:space="preserve">Broome and Chenango, </t>
    </r>
    <r>
      <rPr>
        <sz val="11"/>
        <rFont val="Calibri"/>
        <family val="2"/>
        <scheme val="minor"/>
      </rPr>
      <t xml:space="preserve">
</t>
    </r>
    <r>
      <rPr>
        <u/>
        <sz val="11"/>
        <rFont val="Calibri"/>
        <family val="2"/>
        <scheme val="minor"/>
      </rPr>
      <t>Partial Counties</t>
    </r>
    <r>
      <rPr>
        <sz val="11"/>
        <rFont val="Calibri"/>
        <family val="2"/>
        <scheme val="minor"/>
      </rPr>
      <t xml:space="preserve">: </t>
    </r>
    <r>
      <rPr>
        <b/>
        <sz val="11"/>
        <rFont val="Calibri"/>
        <family val="2"/>
        <scheme val="minor"/>
      </rPr>
      <t>Cortland</t>
    </r>
    <r>
      <rPr>
        <sz val="11"/>
        <rFont val="Calibri"/>
        <family val="2"/>
        <scheme val="minor"/>
      </rPr>
      <t xml:space="preserve">:  Only the Township of  Marathon. 
</t>
    </r>
    <r>
      <rPr>
        <b/>
        <sz val="11"/>
        <rFont val="Calibri"/>
        <family val="2"/>
        <scheme val="minor"/>
      </rPr>
      <t>Tioga</t>
    </r>
    <r>
      <rPr>
        <sz val="11"/>
        <rFont val="Calibri"/>
        <family val="2"/>
        <scheme val="minor"/>
      </rPr>
      <t xml:space="preserve">:  Only the Townships of Newark Valley  and Owego. </t>
    </r>
  </si>
  <si>
    <r>
      <t xml:space="preserve">Steamfitter Onsite Region 8
Partial County: </t>
    </r>
    <r>
      <rPr>
        <b/>
        <sz val="11"/>
        <rFont val="Calibri"/>
        <family val="2"/>
        <scheme val="minor"/>
      </rPr>
      <t xml:space="preserve">Wayne: </t>
    </r>
    <r>
      <rPr>
        <sz val="11"/>
        <rFont val="Calibri"/>
        <family val="2"/>
        <scheme val="minor"/>
      </rPr>
      <t>Only the Townships of Butler, 
                               Savannah and Wolcott.</t>
    </r>
  </si>
  <si>
    <t>Sprinkler Fitter Onsite Region 8</t>
  </si>
  <si>
    <t>Plumber: Steamfitter - Livingston, Monroe, Ontario, Yates, Allegany: Only the Townships of Alfred, Almond, Andover, Birdsall, Burns, Grove, Independence, that portion of Scio which lies east of RT. 19, Ward, Wellsville, W. Almond and Willing
Genesee: Only the Townships of Bergen, Bethany, Byron, Leroy, Pavillion and Stafford.
Orleans: Only the Townships of Albion, Barre, Carlton, Clarendon, Gaines, Kendall and Murray.
Seneca: Only the Townships of Fayette, Junius, Ovid, Romulus, Seneca Falls, Tyre, Varick and Waterloo. Steuben: Only the Townships of Avoca, Cameron, Canisteo, Cohocton, Dansville, Freemont, Greenwood, Harsville, City of Hornell,
Hornelsville, Howard, Jasper, Pulteney, Prattsburg, Rathbone, Troopsburg, Tuscarora, W. Union, Wayland, Wheeler and Woodhull. Wayne: Only the Townships of Arcadia (Newark), Galen (Clyde), Huron, Macedon, Marion, Lyons, Ontario, Palmyra, Rose, Sodus, Walworth and Williamson.</t>
  </si>
  <si>
    <t>Plumber: Plumber, Welder, Heating, Steamfitter, Air Conditioning - Cayuga, Oswego, Wayne: Only the Townships of Butler, Savannah and Wolcott.</t>
  </si>
  <si>
    <t>Electrician: Teledata, Sound Wireman- Livingston, Monroe, Genesee: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Ontario: Only the Townships of Bristol, Canadice, Naples, West Bloomfield, Richmond, South Bristol, East Bloomfield and Victor. Orleans: Only the townships of Clarendon, Kendall, and Murray, Wayne: Only the Townships of Macedon, Marion, Ontario, Palmyra, Sodus, Walworth, Williamson, Wyoming: Only the Townships of Castile, Covington, Gainesville, Genesee Falls, Middlebury, Perry, Pike and Warsaw.</t>
  </si>
  <si>
    <t>Electrician: Electrician (includes Teledata work) - Chautauqua, Allegany: Only the Townships of Alma, Bolivar, Centerville, Clarksville, Cuba, Friendship, Genesee, New Hudson, Rushford, Wirt and that
portion of the Townships of Amity, Angelica, Belfast, Caneadea and Scio that are west of the Genesee River.
Cattaraugus: Only the Townships of Allegany, Carrollton, Cold Spring, Conewango, Dayton, Great Valley, Hinsdale, Humphrey, Ischua, Leon, Little Valley, Napoli, Olean, Portville, Red House, Randolph, Salamanca and South Valley.</t>
  </si>
  <si>
    <t>Electrician: Electrician (includes Teledata work) - Erie, Cattaraugus: Only the Townships of Ashford, East Otto, Ellicottville, Farmersville, Freedom, Franklinville, Lyndon, Machias, Mansfield, New Albion, Otto, Perrysburg, Persia and Yorkshire. Genesee: Only the Townships of Alabama, Alexander, Darien, Oakfield,Pembroke and that portion of the Towns of Batavia and Elba that are west of Little Tonawanda Creek; Tonawanda Creek; the City limits of Batavia (in effect prior to Feb. 1, 1970) and State Highway 98 north of the City of Batavia, then north on Highway 98 to the Orleans County line. Wyoming: Only the Townships of Arcade, Attica, Bennington, Eagle, Java, Orangeville, Sheldon and Wethersfield.</t>
  </si>
  <si>
    <t>Electrician: Electrician (includes Teledata work)- Niagara, Orleans: Only the Townships of Albion, Barre, Carlton, Gaines, Ridgeway, Shelby and Yates.</t>
  </si>
  <si>
    <t>Electrician: Audio, Data, Sound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</si>
  <si>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r>
      <rPr>
        <b/>
        <sz val="11"/>
        <color theme="1"/>
        <rFont val="Calibri"/>
        <family val="2"/>
        <scheme val="minor"/>
      </rPr>
      <t xml:space="preserve">Electrician/Electrical Installer </t>
    </r>
    <r>
      <rPr>
        <sz val="11"/>
        <color theme="1"/>
        <rFont val="Calibri"/>
        <family val="2"/>
        <scheme val="minor"/>
      </rPr>
      <t xml:space="preserve">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Erie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</si>
  <si>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rPr>
        <b/>
        <sz val="11"/>
        <color theme="1"/>
        <rFont val="Calibri"/>
        <family val="2"/>
        <scheme val="minor"/>
      </rPr>
      <t xml:space="preserve">Electrician/Electrical Installer </t>
    </r>
    <r>
      <rPr>
        <sz val="11"/>
        <color theme="1"/>
        <rFont val="Calibri"/>
        <family val="2"/>
        <scheme val="minor"/>
      </rPr>
      <t xml:space="preserve">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</si>
  <si>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t>Electrician: Electrician (includes teledata work) - Chautauqua, Allegany: Only the Townships of Alma, Bolivar, Centerville, Clarksville, Cuba, Friendship, Genesee, New Hudson, Rushford, Wirt and that portion of the Townships of Amity, Angelica, Belfast, Caneadea and Scio that are west of the Genesee River. Cattaraugus: Only the Townships of Allegany, Carrollton, Cold Spring, Conewango, Dayton, Great Valley, Hinsdale, Humphrey, Ischua, Leon, Little Valley, Napoli, Olean, Portville, Red House, Randolph, Salamanca and South Valley.</t>
  </si>
  <si>
    <r>
      <t xml:space="preserve">Steamfitter Onsite Region 9
</t>
    </r>
    <r>
      <rPr>
        <u/>
        <sz val="11"/>
        <rFont val="Calibri"/>
        <family val="2"/>
        <scheme val="minor"/>
      </rPr>
      <t xml:space="preserve">Entire Counties: </t>
    </r>
    <r>
      <rPr>
        <b/>
        <sz val="11"/>
        <rFont val="Calibri"/>
        <family val="2"/>
        <scheme val="minor"/>
      </rPr>
      <t xml:space="preserve">Erie, Wyoming, Niagara, </t>
    </r>
    <r>
      <rPr>
        <sz val="11"/>
        <rFont val="Calibri"/>
        <family val="2"/>
        <scheme val="minor"/>
      </rPr>
      <t xml:space="preserve">
</t>
    </r>
    <r>
      <rPr>
        <u/>
        <sz val="11"/>
        <rFont val="Calibri"/>
        <family val="2"/>
        <scheme val="minor"/>
      </rPr>
      <t>Partial Counties</t>
    </r>
    <r>
      <rPr>
        <sz val="11"/>
        <rFont val="Calibri"/>
        <family val="2"/>
        <scheme val="minor"/>
      </rPr>
      <t xml:space="preserve">: </t>
    </r>
    <r>
      <rPr>
        <b/>
        <sz val="11"/>
        <rFont val="Calibri"/>
        <family val="2"/>
        <scheme val="minor"/>
      </rPr>
      <t>Allegany</t>
    </r>
    <r>
      <rPr>
        <sz val="11"/>
        <rFont val="Calibri"/>
        <family val="2"/>
        <scheme val="minor"/>
      </rPr>
      <t xml:space="preserve">:  Only the Townships of Allen, Angelica, Belfast, Caneadea,Centerville, Granger, Hume, New Hudson, and Rushford
</t>
    </r>
    <r>
      <rPr>
        <b/>
        <sz val="11"/>
        <rFont val="Calibri"/>
        <family val="2"/>
        <scheme val="minor"/>
      </rPr>
      <t>Cattaraugus</t>
    </r>
    <r>
      <rPr>
        <sz val="11"/>
        <rFont val="Calibri"/>
        <family val="2"/>
        <scheme val="minor"/>
      </rPr>
      <t xml:space="preserve">:  Only the Townships of Ashford, Dayton, East Otto, Ellicottville, Farmersville, Franklinville, Freedom, Leon, Lyndon, Machias, Mansfield, New Albion, Otto, Perrysburg, Persia, and Yorkshire.
</t>
    </r>
    <r>
      <rPr>
        <b/>
        <sz val="11"/>
        <rFont val="Calibri"/>
        <family val="2"/>
        <scheme val="minor"/>
      </rPr>
      <t>Chautauqua</t>
    </r>
    <r>
      <rPr>
        <sz val="11"/>
        <rFont val="Calibri"/>
        <family val="2"/>
        <scheme val="minor"/>
      </rPr>
      <t xml:space="preserve">:  Only the Townships of Arkwright, Charlotte, Cherry Creek, Dunkirk, Hanover, Pomfret, Portland, Ripley, Sheridan, Stockton, Villenova, Westfield, City of Dunkirk and Village of Fredonia.
</t>
    </r>
    <r>
      <rPr>
        <b/>
        <sz val="11"/>
        <rFont val="Calibri"/>
        <family val="2"/>
        <scheme val="minor"/>
      </rPr>
      <t>Genesee</t>
    </r>
    <r>
      <rPr>
        <sz val="11"/>
        <rFont val="Calibri"/>
        <family val="2"/>
        <scheme val="minor"/>
      </rPr>
      <t xml:space="preserve">:  Only the Townships of Alabama, Alexander, Batavia, Darien, Elba, Oakfield, Pembroke and the City of Batavia.
</t>
    </r>
    <r>
      <rPr>
        <b/>
        <sz val="11"/>
        <rFont val="Calibri"/>
        <family val="2"/>
        <scheme val="minor"/>
      </rPr>
      <t>Orleans</t>
    </r>
    <r>
      <rPr>
        <sz val="11"/>
        <rFont val="Calibri"/>
        <family val="2"/>
        <scheme val="minor"/>
      </rPr>
      <t>:  Only the Townships of Ridgeway, Shelby and Yates.</t>
    </r>
  </si>
  <si>
    <t>Plumber: Steamfitter - Erie, Niagara, Wyoming, Allegany: Only the Townships of Allen, Angelica, Belfast, Caneadea, Centerville, Granger, Hume, New Hudson and Rushford
Cattaraugus: Only the Townships of Ashford, Dayton, East Otto, Ellicottville, Farmersville, Franklinville, Freedom, Leon, Lyndon, Machias,
Mansfield, New Albion, Otto, Perrysburg, Persia and Yorkshire. Chautauqua: Only the Townships of Arkwright, Charlotte, Cherry Creek, Dunkirk, Hanover, Pomfret, Portland, Ripley, Sheridan, Stockton, Villenova, Westfield, City of Dunkirk and Village of Fredonia. Genesee: Only the Townships of Alabama, Alexander, Batavia, Darien, Elba, Oakfield, Pembroke and the City of Batavia. Orleans: Only the Townships of Ridgeway, Shelby and Yates.</t>
  </si>
  <si>
    <r>
      <t xml:space="preserve">Steamfitter Onsite Region 9:
</t>
    </r>
    <r>
      <rPr>
        <u/>
        <sz val="11"/>
        <rFont val="Calibri"/>
        <family val="2"/>
        <scheme val="minor"/>
      </rPr>
      <t>Partial Counties</t>
    </r>
    <r>
      <rPr>
        <sz val="11"/>
        <rFont val="Calibri"/>
        <family val="2"/>
        <scheme val="minor"/>
      </rPr>
      <t xml:space="preserve">: </t>
    </r>
    <r>
      <rPr>
        <b/>
        <sz val="11"/>
        <rFont val="Calibri"/>
        <family val="2"/>
        <scheme val="minor"/>
      </rPr>
      <t>Allegany</t>
    </r>
    <r>
      <rPr>
        <sz val="11"/>
        <rFont val="Calibri"/>
        <family val="2"/>
        <scheme val="minor"/>
      </rPr>
      <t xml:space="preserve">:  Only the Townships of Alfred, Almond, Andover, Birdsall, Burns, Grove, Independence, that portion of Scio which lies east of RT. 19, Ward, Wellsville, W. Almond, and Willing 
</t>
    </r>
    <r>
      <rPr>
        <b/>
        <sz val="11"/>
        <rFont val="Calibri"/>
        <family val="2"/>
        <scheme val="minor"/>
      </rPr>
      <t>Genesee</t>
    </r>
    <r>
      <rPr>
        <sz val="11"/>
        <rFont val="Calibri"/>
        <family val="2"/>
        <scheme val="minor"/>
      </rPr>
      <t xml:space="preserve">:  Only the Townships of Bergen, Bethany, Byron, Leroy, Pavillion and Stafford.  
</t>
    </r>
    <r>
      <rPr>
        <b/>
        <sz val="11"/>
        <rFont val="Calibri"/>
        <family val="2"/>
        <scheme val="minor"/>
      </rPr>
      <t>Orleans</t>
    </r>
    <r>
      <rPr>
        <sz val="11"/>
        <rFont val="Calibri"/>
        <family val="2"/>
        <scheme val="minor"/>
      </rPr>
      <t xml:space="preserve">:  Only the Townships of Albion, Barre, Carlton, Clarendon, Gaines, Kendall and Murray. </t>
    </r>
  </si>
  <si>
    <r>
      <t xml:space="preserve">
Steamfitter Maintenance Onsite Region 7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Jefferson and St. Lawrence </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Lewis</t>
    </r>
    <r>
      <rPr>
        <sz val="11"/>
        <color theme="1"/>
        <rFont val="Calibri"/>
        <family val="2"/>
        <scheme val="minor"/>
      </rPr>
      <t xml:space="preserve">:  Entire County with the 
                                   exception of the Townships of 
                                   Lyonsdale, West Turin, Leyden, 
                                   and Lewis.  </t>
    </r>
  </si>
  <si>
    <r>
      <t xml:space="preserve">Steamfitter Onsite Region 9: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Alma, Amity, Bolivar, Clarksville, Cuba, Friendship, Genesee, Wirt and, that portion of Scio which lies west of Rt. 19.  
</t>
    </r>
    <r>
      <rPr>
        <b/>
        <sz val="11"/>
        <color theme="1"/>
        <rFont val="Calibri"/>
        <family val="2"/>
        <scheme val="minor"/>
      </rPr>
      <t>Cattaraugus</t>
    </r>
    <r>
      <rPr>
        <sz val="11"/>
        <color theme="1"/>
        <rFont val="Calibri"/>
        <family val="2"/>
        <scheme val="minor"/>
      </rPr>
      <t xml:space="preserve">:  Only the Townships of Allegany, Carrollton, Conewango, Cold Spring, Great Valley, Hinsdale, Humphrey, Ischua, Little Valley, Napoli, Olean, Portville, Randolph, Red House, Salamanca, South Valley, the City of Olean, the City of Salamanca, and the Allegany Indian Reservation.  
</t>
    </r>
    <r>
      <rPr>
        <b/>
        <sz val="11"/>
        <color theme="1"/>
        <rFont val="Calibri"/>
        <family val="2"/>
        <scheme val="minor"/>
      </rPr>
      <t>Chautauqua</t>
    </r>
    <r>
      <rPr>
        <sz val="11"/>
        <color theme="1"/>
        <rFont val="Calibri"/>
        <family val="2"/>
        <scheme val="minor"/>
      </rPr>
      <t xml:space="preserve">:  Only the Townships of Busti, Carroll, Chautauqua, Clymer, Ellery, Ellicott, Ellington, French Creek, Gerry, Harmony, Kiantone, Mina, North Harmony, Poland, Sherman, and the City of                 Jamestown.  </t>
    </r>
  </si>
  <si>
    <t>Plumber: Steamfitter - Allegany: Only the Townships of Alma, Amity, Bolivar, Clarksville, Cuba, Friendship, Genesee, Wirt and that portion of Scio which lies west of Rt. 19.
Cattaraugus: Only the Townships of Allegany, Carrollton, Conewango, Cold Spring, Great Valley, Hinsdale, Humphrey, Ischua, Little Valley,
Napoli, Olean, Portville, Randolph, Red House, Salamanca, South Valley, the City of Olean, the City of Salamanca, and the Allegany Indian
Reservation.
Chautauqua: Only the Townships of Busti, Carroll, Chautauqua, Clymer, Ellery, Ellicott, Ellington, French Creek, Gerry, Harmony, Kiantone, Mina, North Harmony, Poland, Sherman, and the City of Jamestown.</t>
  </si>
  <si>
    <t>Electrician Lineman 
Onsite Region 9</t>
  </si>
  <si>
    <r>
      <t xml:space="preserve">Electrician/Electrical Installer 
Onsite Region 9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</si>
  <si>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Electrician/Electrical Installer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</si>
  <si>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Electrician/Electrical Installer 
Onsite Region 9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</si>
  <si>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t xml:space="preserve">Bidders are not permitted to propose any other Job Titles, Descriptions of Duties, or Total Hourly Rates as part of their Bid Proposals.  </t>
  </si>
  <si>
    <t xml:space="preserve">Using the aforementioned Percent (%) Markup, the formulas in the spreadsheet will automatically calculate the following:
1.  Total Hourly Rate (Business Hours)
2.  Overtime Hourly Pay Rate
3.  Overtime Total Hourly Rate
4.  After Business Hour Pay Rate, 
5.  After Business Hours Total Hourly Rate, 
6.  Saturday Hourly Pay Rate,
7.  Saturday Total Hourly Rate, 
8.  Sunday and NYS Holiday Pay Rate, and 
9.  Sunday and NYS Holiday Total Hourly Rate.  
</t>
  </si>
  <si>
    <t>4. Under Column D, "Product Description", insert the description of the Product/model number (e.g. XYZ Chiller P90X 50 Ton)</t>
  </si>
  <si>
    <t xml:space="preserve">5. Under Column E, "Unit of Measurement", indicate the unit/amount the product/model number is sold as (i.e. per foot, pounds, quantity, etc.). </t>
  </si>
  <si>
    <t>9. Under Column I, "Comparable Contract Price",  indicate the price that was offered to the comparable customer/contract. This figure should be indicated to match the NYS Net Price column G, (e.g. if you indicated a NYS Net Price under column G of $450.00, and offered the State of Texas $475.00 per ton for a chiller, please list the $475.00 as the Comparable Contract Price.</t>
  </si>
  <si>
    <t xml:space="preserve">2. Under Column B, "Manufacturer/Product Line", insert the Manufacturer/Brand Name/Product Line (e.g. Lenel, Bosch, Belimo, etc.). </t>
  </si>
  <si>
    <t>Traffic and Transportation CCTV/Surveillance Camera System
Technician Onsite Region 1</t>
  </si>
  <si>
    <r>
      <t xml:space="preserve">Traffic and Transportation CCTV/Surveillance Camera System
Technician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</si>
  <si>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r>
      <t xml:space="preserve">Traffic and Transportation CCTV/Surveillance Camera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 xml:space="preserve"> and </t>
    </r>
    <r>
      <rPr>
        <b/>
        <sz val="11"/>
        <color theme="1"/>
        <rFont val="Calibri"/>
        <family val="2"/>
        <scheme val="minor"/>
      </rPr>
      <t>Putnam</t>
    </r>
  </si>
  <si>
    <r>
      <t xml:space="preserve">Traffic and Transportation CCTV/Surveillance Camera System
Technician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Rockland, Sullivan, Ulster</t>
    </r>
  </si>
  <si>
    <r>
      <t xml:space="preserve">Traffic and Transportation CCTV/Surveillance Camera System
Technician Onsite Region 5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Albany, Columbia, Greene, Delaware, Fulton, Greene, Montgomery, Rensselaer, Schenectady, and Schoharie </t>
    </r>
  </si>
  <si>
    <r>
      <t xml:space="preserve">Traffic and Transportation CCTV/Surveillance Camera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Clinton, Essex, Hamilton, Franklin, Saratoga, Warren, Washington</t>
    </r>
  </si>
  <si>
    <r>
      <t xml:space="preserve">Traffic and Transportation CCTV/Surveillance Camera System
Technician Onsite Region 7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Cayuga, Cortland, Herkimer, Jefferson, Lewis, Madison, Oneida, Onondaga, Oswego, and St. Lawrence</t>
    </r>
  </si>
  <si>
    <t>Traffic and Transportation CCTV/Surveillance Camera System
Technician Onsite Region 8</t>
  </si>
  <si>
    <t>Traffic and Transportation CCTV/Surveillance Camera System
Technician Onsite Region 9</t>
  </si>
  <si>
    <t xml:space="preserve">For all Job Titles and their corresponding Total Hourly Rates, Bidders Must identify:
1.   Their comparable contract/customer, and
2.   Their comparable contract/customer total hourly rate for each job title bid.  </t>
  </si>
  <si>
    <t xml:space="preserve">8. Under Column H, "Comparable Contract/Customer", indicate a comparable contract/customer for which you have previously offered the listed product(s to demonstrate Reasonableness of Price. 
Bidders may demonstrate Reasonableness of Price by offering NYS equal to or better Total Hourly Rates than the following: 
1.	Pricing on any contracts awarded by GSA, Veteran's Administration (VA), Department of Defense (DOD), and other government entities,
2.	Pricing on other state’s government contract, 
3.	Pricing offered by other Bidders for this Solicitation, 
4.	Pricing offered by Bidders to their Best Commercial Customer(s), and/or
5.	Reviewing other information deemed necessary by the Office of General Services </t>
  </si>
  <si>
    <t>Steamfitter Onsite Region 1</t>
  </si>
  <si>
    <t>Electrician Lineman: Lineman/Splicer - Nassau, Queens, Suffolk</t>
  </si>
  <si>
    <t>Electrician: Telephone and Integrated Tele-Data System Electrician- Nassau, Suffolk</t>
  </si>
  <si>
    <t>Electrician:  Electrician Audio/Sound and Temporary Light/Power - Bronx, Kings, Queens, New York, Richmond</t>
  </si>
  <si>
    <t>Sprinkler Fitter Onsite Region 1</t>
  </si>
  <si>
    <t xml:space="preserve">For Bidders Bidding Lot 2, for each Region bid on each Region Labor Rate sheet, under Columns H and I the Bidder Shall indicate the comparable contract/customer, and the comparable/ contract customer Total Hourly Rate offered to this entity. Bidders are required to demonstrate Reasonableness of Price for the Products and/or Services they are Bidding. Bidders may demonstrate Reasonableness of Price by offering NYS equal to or better Total Hourly Rates than the following: 
1.	Pricing on any contracts awarded by GSA, Veteran's Administration (VA), Department of Defense (DOD), and other government entities,
2.	Pricing on other state’s government contract, 
3.	Pricing offered by other Bidders for this Solicitation, 
4.	Pricing offered by Bidders to their Best Commercial Customer(s), and/or
5.	Reviewing other information deemed necessary by the Office of General Services </t>
  </si>
  <si>
    <r>
      <t xml:space="preserve">Traffic and Transportation CCTV/Surveillance Camera System
Technician Onsite Region 2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New York, Richmond, Kings, Bronx</t>
    </r>
  </si>
  <si>
    <r>
      <t xml:space="preserve">Traffic and Transportation CCTV/Surveillance Camera System
Technician Onsite Region 2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Queens</t>
    </r>
  </si>
  <si>
    <r>
      <t xml:space="preserve">Electrician/Electrical Installer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</si>
  <si>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t>Electrician: Teledata - Westchester</t>
  </si>
  <si>
    <t>Lineman Electrician: Lineman, Tech, Welder - Westchester</t>
  </si>
  <si>
    <t>Electrician: Service Technician - Bronx, Kings, New York, Queens, Richmond, Westchester</t>
  </si>
  <si>
    <t>Lineman Electrician: Lineman, Tech, Welder- Albany, Allegany, Broome, Cattaraugus, Cayuga, Chautauqua, Chemung, Chenango, Clinton, Columbia, Cortland, Delaware, Dutchess, Erie, Essex, Franklin, Fulton, Genesee, Greene, Hamilton, Herkimer, Jefferson, Lewis, Livingston, Madison, Monroe, Montgomery, Niagara, Oneida, Onondaga, Ontario, Orange, Orleans, Oswego, Otsego, Putnam, Rensselaer, Rockland, Saratoga, Schenectady, Schoharie, Schuyler, Seneca, St. Lawrence, Steuben, Sullivan, Tioga, Tompkins, Ulster, Warren, Washington, Wayne, Wyoming, Yates</t>
  </si>
  <si>
    <t>Lineman Electrician: Lineman, Tech, Welder - Albany, Allegany, Broome, Cattaraugus, Cayuga, Chautauqua, Chemung, Chenango, Clinton, Columbia, Cortland, Delaware, Dutchess,
Erie, Essex, Franklin, Fulton, Genesee, Greene, Hamilton, Herkimer, Jefferson, Lewis, Livingston, Madison, Monroe, Montgomery, Niagara,
Oneida, Onondaga, Ontario, Orange, Orleans, Oswego, Otsego, Putnam, Rensselaer, Rockland, Saratoga, Schenectady, Schoharie,
Schuyler, Seneca, St. Lawrence, Steuben, Sullivan, Tioga, Tompkins, Ulster, Warren, Washington, Wayne, Wyoming, Yates</t>
  </si>
  <si>
    <t>Lineman Electrician: Lineman, Tech, Welder- Albany, Allegany, Broome, Cattaraugus, Cayuga, Chautauqua, Chemung, Chenango, Clinton, Columbia, Cortland, Delaware, Dutchess,
Erie, Essex, Franklin, Fulton, Genesee, Greene, Hamilton, Herkimer, Jefferson, Lewis, Livingston, Madison, Monroe, Montgomery, Niagara,
Oneida, Onondaga, Ontario, Orange, Orleans, Oswego, Otsego, Putnam, Rensselaer, Rockland, Saratoga, Schenectady, Schoharie,
Schuyler, Seneca, St. Lawrence, Steuben, Sullivan, Tioga, Tompkins, Ulster, Warren, Washington, Wayne, Wyoming, Yates</t>
  </si>
  <si>
    <t>Lineman Electrician: Lineman, Tech, Welder - Albany, Allegany, Broome, Cattaraugus, Cayuga, Chautauqua, Chemung, Chenango, Clinton, Columbia, Cortland, Delaware, Dutchess, Erie, Essex, Franklin, Fulton, Genesee, Greene, Hamilton, Herkimer, Jefferson, Lewis, Livingston, Madison, Monroe, Montgomery, Niagara,Oneida, Onondaga, Ontario, Orange, Orleans, Oswego, Otsego, Putnam, Rensselaer, Rockland, Saratoga, Schenectady, Schoharie,Schuyler, Seneca, St. Lawrence, Steuben, Sullivan, Tioga, Tompkins, Ulster, Warren, Washington, Wayne, Wyoming, Yates</t>
  </si>
  <si>
    <t xml:space="preserve">1.  Any Bidder Bidding Lots 1 or 2 Must:
     A. Review their proposed NYS Net Pricing Pages for the following terms in their product pricing prior to submission:
          i. Call for quote 
          ii. To be determined
          iii. Consult Factory
          iv. Custom Call for Quote
          v. Custom Call
          vi. N/A
          vii. Value
          viii. Call
          ix. Custom
     B. If included in your proposal NYS Net Pricing Pages, determine if the particular line item does not have a NYS Net Pricing, and 
     C. If the line item does not have NYS Net Price either:
          i. Remove the line item, 
          ii. Obtain and insert a NYS Net Price for this line item, or
          iii. Indicate that you will not charge authorized users for this product by listing either:
                a.  $0.00
                b.  "No Charge,"
                c.  "N/C"
                in both the List Price/MSRP and NYS Net Price columns. </t>
  </si>
  <si>
    <t>3. All Bidders Must:
    A. Review their proposed NYS Net Pricing pages prior to submitting their Bid Proposal for the following words which May indicate references 
         to separate Travel Costs, Site Access Costs, etc. in the pricing:
         i. Travel
         ii. Meals
         iii. Lodging
         iv.  Per Diem
         v.   Travel &amp; Expenses
         vi.  T&amp;E
         vii. Airfare
         viii. Mileage
         ix. Site Access
     B. Determine/Verify If these terms are for separate Travel Costs, Site Access 
          Costs, etc., and
     C. If Yes to 3.B above, either:
          i.  If Bidding Lot 1, remove the entire line item from your proposed NYS Net Pricing Pages, or
          ii. If Bidding either Lot 2, either:
             a.  Remove the aforementioned language from the corresponding line items, making them inclusive of all Travel Cost, Site Access Costs, 
                 etc., or
             b.  Remove the entire line item from your proposed NYS Net Pricing Pages.</t>
  </si>
  <si>
    <t>4. All Bidders Must:
    A. Review their proposed NYS Net Pricing pages prior to submitting their Bid Proposal for the following terms words which May indicate 
         separate shipping 
         charges:
         i. Shipping
         ii. Handling
         iii. Packaging
         iv. Delivery
    B. Determine/Verify If these line items either:
         i. Separate Shipping Charges, or
         ii. Merely describe some functional/specification aspect of the line item and 
            therefore allowable. 
    C. If Yes to 4.B.i above, either:
         i. Remove the reference to separate shipping charges, or
         ii. Remove the line item from their Proposed NYS Net Pricing Pages.</t>
  </si>
  <si>
    <t>The spreadsheet will automatically calculate the following for the aforementioned job titles not included in an NYSDOL Prevailing Wage Rate Schedule:
1. Overtime Total Hourly Rates - [Calculated as 1.5x the Total Hourly Rate]
2. After Business Hours Total Hourly Rate - [Calculated as 1.5x the Total Hourly Rate],
3. Saturday Total Hourly Rate - [Calculated as 1.5x the Total Hourly Rate], and 
4. Sunday and NYS Holiday Total Hourly Rate. - [Calculated as 2.0x the Total Hourly Rate]</t>
  </si>
  <si>
    <t xml:space="preserve">Bidders are not permitted to propose any other Subcontractor Category or Description of Work as part of their Bid Proposals.  After award of Contracts, Contractors May propose additional Subcontractor Categories and associated Descriptions of Work, provided these do not overlap with the Subcontractor Category and associated Descriptions of Work listed in this Attachment (e.g. Electrical Contractor, Mechanical Contractor, etc.). and further that there is no increase in the Subcontractor Percent (%) Markup for these additional Subcontractor Categories and associated Descriptions of Works. </t>
  </si>
  <si>
    <r>
      <rPr>
        <b/>
        <sz val="12"/>
        <rFont val="Times New Roman"/>
        <family val="1"/>
      </rPr>
      <t>Equipment Pricing</t>
    </r>
    <r>
      <rPr>
        <sz val="12"/>
        <rFont val="Times New Roman"/>
        <family val="1"/>
      </rPr>
      <t xml:space="preserve">:
To develop your NYS Net Price List, the following columns </t>
    </r>
    <r>
      <rPr>
        <b/>
        <u/>
        <sz val="12"/>
        <rFont val="Times New Roman Bold"/>
      </rPr>
      <t>are required to be completed for the Equipment pricing for all Lot(s) bid</t>
    </r>
    <r>
      <rPr>
        <sz val="12"/>
        <rFont val="Times New Roman"/>
        <family val="1"/>
      </rPr>
      <t>:</t>
    </r>
  </si>
  <si>
    <t xml:space="preserve">1. Under Column A, the spreadsheet Shall automatically "count" the number  for each item.  This row is locked and cannot be edited, but only extended.  To extend this column:
      A.  Bring the curser to the lower left-hand corner of the cell with the last Line Item #, which is initial A20 in the Equipment Pricing Tab      
      B.  Once the curser appears as a "+" sign, drag the cell to last row you are utilizing.  
      C.  The formula in this cell will automatically "Count" by adding 1 to each row. </t>
  </si>
  <si>
    <t xml:space="preserve">Bidders are to offer either an entire Product Line, or all Product Subcategories of a Product Line which fit the Scope of this Solicitation and any resulting Contract by including all items from these into the applicable Equipment Pricing tab in Attachment 1 NYS Net Pricing.  Any Product Subcategory or portion of a Product Line which does not fit the scope of this Solicitation and any resulting Contract Shall not be offered and will not be included in any award.  </t>
  </si>
  <si>
    <t xml:space="preserve">5. Any Bidder Bidding Lot 1 Must:
     A. Review their Proposed NYS Net Pricing pages prior to submitting their Bid  Proposal for the following terms:
          i. install
          ii. integrate(e)(ion)
          iii. service
          iv. implement
          v. custom
          vi. consult
          vii. maint
          viii. repair
          ix. replace
          x. project manager
          xi. commission
          xii. professional service  
     B. If the Bidder locates these terms in its proposed NYS Net Pricing Pages, determine/verify If these terms are for Services/Labor Rates, and
     C. If the Bidder determines these are for Services/Labor Rates, remove these line items from their proposed NYS Net Pricing Pages. </t>
  </si>
  <si>
    <r>
      <rPr>
        <b/>
        <u/>
        <sz val="11"/>
        <rFont val="The Arial"/>
      </rPr>
      <t>Custom-Built Equipment Pricing</t>
    </r>
    <r>
      <rPr>
        <b/>
        <sz val="11"/>
        <rFont val="The Arial"/>
      </rPr>
      <t xml:space="preserve">
</t>
    </r>
    <r>
      <rPr>
        <sz val="11"/>
        <rFont val="The Arial"/>
      </rPr>
      <t xml:space="preserve">Certain Equipment for example chillers, air handlers, air terminals, heat pumps, etc.) may be Custom-Built Equipment as defined in Attachment 15 - Glossary of Terms.  If this is the case, please insert these items under the tab: Custom-Built Equipment Pricing </t>
    </r>
    <r>
      <rPr>
        <b/>
        <sz val="11"/>
        <rFont val="The Arial"/>
      </rPr>
      <t xml:space="preserve">
For Any Equipment which a Bidder Proposes as Custom-Built Equipment where OGS determines that there is a List Price/MSRP, OGS will reject the proposed Equipment Pricing.</t>
    </r>
  </si>
  <si>
    <t xml:space="preserve">6. Under Column F "Warranty Period – # of year(s) after acceptance as required by Appendix B, Clause 54", please list the term of 
      the warranty for each Product Line, Product Line Subcategory, or Equipment in years. The warranty period shall be the longer of either: 
      A.  the Bidder's or Manufacturer's standard commercially-offered warranty, or 
      B.   One (1) year 
      from the date of acceptance. </t>
  </si>
  <si>
    <r>
      <t>4.. Under column D "</t>
    </r>
    <r>
      <rPr>
        <b/>
        <sz val="12"/>
        <rFont val="Times New Roman"/>
        <family val="1"/>
      </rPr>
      <t>Product Description</t>
    </r>
    <r>
      <rPr>
        <sz val="12"/>
        <rFont val="Times New Roman"/>
        <family val="1"/>
      </rPr>
      <t>", insert the description of the Product/Model number from the Manufacturer’s/Distributor’s Price 
     List with List Price/MSRP (“List Price/MSRP File”).   Bidders Must use the Manufacturer’s or Distributor's Product Description from the 
     Manufacturer’s/Distributor’s Price List with List Price/MSRP (“List Price/MSRP File”) .</t>
    </r>
  </si>
  <si>
    <r>
      <rPr>
        <sz val="12"/>
        <rFont val="Symbol"/>
        <family val="1"/>
        <charset val="2"/>
      </rPr>
      <t>1.</t>
    </r>
    <r>
      <rPr>
        <sz val="12"/>
        <rFont val="Times New Roman"/>
        <family val="1"/>
      </rPr>
      <t>   Under column A "</t>
    </r>
    <r>
      <rPr>
        <b/>
        <sz val="12"/>
        <rFont val="Times New Roman"/>
        <family val="1"/>
      </rPr>
      <t>Line #</t>
    </r>
    <r>
      <rPr>
        <sz val="12"/>
        <rFont val="Times New Roman"/>
        <family val="1"/>
      </rPr>
      <t xml:space="preserve">," the spreadsheet Shall automatically "count" the number 
      for each item.  This row is locked and cannot be edited, but only extended.  To extend this column:
      A.  Bring the curser to the lower left-hand corner of the cell with the last Line Item #, which is initial A17 in the Equipment Pricing Tabs for 
            Lots 1 and 2.
      B.  Once the curser appears as a "+" sign, drag the cell to last row you are utilizing.  
      C.  The formula in this cell will automatically "Count" by adding 1 to each row.    </t>
    </r>
  </si>
  <si>
    <r>
      <rPr>
        <sz val="12"/>
        <rFont val="Symbol"/>
        <family val="1"/>
        <charset val="2"/>
      </rPr>
      <t>2.</t>
    </r>
    <r>
      <rPr>
        <sz val="12"/>
        <rFont val="Times New Roman"/>
        <family val="1"/>
      </rPr>
      <t>   Under column B "</t>
    </r>
    <r>
      <rPr>
        <b/>
        <sz val="12"/>
        <rFont val="Times New Roman"/>
        <family val="1"/>
      </rPr>
      <t>Manufacturer/Product Line</t>
    </r>
    <r>
      <rPr>
        <sz val="12"/>
        <rFont val="Times New Roman"/>
        <family val="1"/>
      </rPr>
      <t>", insert the Manufacturer/Brand Name/Product Line (e.g. Lenel, Bosch, Belimo, etc.). 
      Depending upon the number of Product Lines being Bid, you may either utilize one sheet and add applicable rows for each Product Line's part 
      numbers, or create a separate sheets for each Product Line.</t>
    </r>
  </si>
  <si>
    <r>
      <t xml:space="preserve">7.   </t>
    </r>
    <r>
      <rPr>
        <sz val="12"/>
        <rFont val="Times New Roman"/>
        <family val="1"/>
      </rPr>
      <t>Under column G "</t>
    </r>
    <r>
      <rPr>
        <b/>
        <sz val="12"/>
        <rFont val="Times New Roman"/>
        <family val="1"/>
      </rPr>
      <t>Warranty Period – # of year(s) after acceptance as required by Appendix B, Clause 54</t>
    </r>
    <r>
      <rPr>
        <sz val="12"/>
        <rFont val="Times New Roman"/>
        <family val="1"/>
      </rPr>
      <t xml:space="preserve">", please list the term of 
      the warranty for each Product Line, Product Line Subcategory, or Equipment in years. The warranty period shall be the longer of either: 
      A.  the Bidder's or Manufacturer's standard commercially-offered warranty, or 
      B.   One (1) year 
      from the date of acceptance. </t>
    </r>
  </si>
  <si>
    <r>
      <t>9.</t>
    </r>
    <r>
      <rPr>
        <sz val="7"/>
        <rFont val="Times New Roman"/>
        <family val="1"/>
      </rPr>
      <t>     </t>
    </r>
    <r>
      <rPr>
        <sz val="12"/>
        <rFont val="Times New Roman"/>
        <family val="1"/>
      </rPr>
      <t>Under column I "</t>
    </r>
    <r>
      <rPr>
        <b/>
        <sz val="12"/>
        <rFont val="Times New Roman"/>
        <family val="1"/>
      </rPr>
      <t>Percent (%) Discount</t>
    </r>
    <r>
      <rPr>
        <sz val="12"/>
        <rFont val="Times New Roman"/>
        <family val="1"/>
      </rPr>
      <t xml:space="preserve">", insert the proposed Percent (%) Discount for each product.  </t>
    </r>
  </si>
  <si>
    <r>
      <t>5.</t>
    </r>
    <r>
      <rPr>
        <sz val="7"/>
        <rFont val="Times New Roman"/>
        <family val="1"/>
      </rPr>
      <t xml:space="preserve">      </t>
    </r>
    <r>
      <rPr>
        <sz val="12"/>
        <rFont val="Times New Roman"/>
        <family val="1"/>
      </rPr>
      <t>Under column G "</t>
    </r>
    <r>
      <rPr>
        <b/>
        <sz val="12"/>
        <rFont val="Times New Roman"/>
        <family val="1"/>
      </rPr>
      <t>Unit of Measurement,</t>
    </r>
    <r>
      <rPr>
        <sz val="12"/>
        <rFont val="Times New Roman"/>
        <family val="1"/>
      </rPr>
      <t>" indicate the unit/amount at which the Equipment is sold as (i.e. per foot, pounds, quantity,
      etc.).</t>
    </r>
  </si>
  <si>
    <t xml:space="preserve">Bidders Bidding Lot 2 who wish to:
1. Utilize Subcontractors, and 
2. Propose a Subcontractor Percent (%) Markup Shall complete the Tab "Subcontractor Utilization, "
</t>
  </si>
  <si>
    <t xml:space="preserve">ALL PRICING PROVIDED HEREIN, EXCEPT FOR PRICING PROVIDED FOR COMPARABLE CUSTOMERS/CONTRACTS PURPOSES, WILL BE PUBLISHED ON THE OGS WEBSITE FOR PUBLIC VIEWING
</t>
  </si>
  <si>
    <t xml:space="preserve">Equipment/Model Number </t>
  </si>
  <si>
    <t xml:space="preserve"> Equipment Description </t>
  </si>
  <si>
    <r>
      <t>6.</t>
    </r>
    <r>
      <rPr>
        <sz val="7"/>
        <rFont val="Times New Roman"/>
        <family val="1"/>
      </rPr>
      <t xml:space="preserve">          </t>
    </r>
    <r>
      <rPr>
        <sz val="12"/>
        <rFont val="Times New Roman"/>
        <family val="1"/>
      </rPr>
      <t>Under column F "</t>
    </r>
    <r>
      <rPr>
        <b/>
        <sz val="12"/>
        <rFont val="Times New Roman"/>
        <family val="1"/>
      </rPr>
      <t>Product Line Subcategory,"</t>
    </r>
    <r>
      <rPr>
        <sz val="12"/>
        <rFont val="Times New Roman"/>
        <family val="1"/>
      </rPr>
      <t xml:space="preserve"> where the Manufacturer’s/Distributor’s Price List with List Price/MSRP (“List Price/MSRP 
       File”).e has multiple different product line subcategories which will have different proposed Percent (%) Discounts, Bidder Shall insert 
       the applicable Product Line Subcategory indicator (e.g. A, B, "cameras, etc.) which will correspond to this particular Product Line 
       Subcategory.  This is not required where bidder is Bidding one (1) Percent (%) Discount for a Product Line (e.g. 40% for all Pelco equipment). </t>
    </r>
  </si>
  <si>
    <t xml:space="preserve">2. Any Bidder Bidding Lot 1 Must:
    A. Review their proposed NYS Net Pricing Pages prior to submitting their Bid Proposal for the following terms in their product pricing prior to 
         submission which May indicate Cloud/Hosted Offerings::
         i. Web/Web-based
         ii. SaaS
         iii. PaaS
          iv. IaaS
          v. .Net
          vi. Remote Access
          vii. Hosted
          viii. Cloud
          ix. XaaS
          x. Remote Monitoring
     B. If included in your proposed NYS Net Pricing Pages, determine if these are Cloud Offerings, and
     C. If:
          i. Yes to B above, remove these form your proposed NYS Net Pricing Pages, or
          ii. No to B.ii above, attach a separate document which answers these questions:
              a. Are these Products on hardware which is owned and retained by customers (authorized users) (Yes or No only)? 
              b. Are these Products behind the customer’s firewall (Yes or No only)?
              c. Is any Data stored/housed remotely (on non-customer premises) (Yes or No only)? 
              d. Does/Can any other Third Party “Act on” or “Manage” these items besides the customer (Note: This does not referee to remote 
                  Maintenance as described in Sec. 10.E of Solicitation XXXXX (Yes or No Only)? and
              e. Is all Data transmitted on networks managed by the customer, behind their firewall/Encryption (Yes or No Only)? </t>
  </si>
  <si>
    <t xml:space="preserve">The Total Hourly Rates for the aforementioned Job Titles Which Are Not Included in an NYSDOL Prevailing Wage Rate Schedule include the following
1. Hourly Pay Rate (as determined by the contractor),
2. All benefits (health insurance, retirement, etc.),
3. Travel Costs,
4. Meals,
5. Lodging,
6. Gas/fuel,
7. Tolls,
8. Site Access Costs,
9. Workers Compensation,
10. Disability Benefits,
11. State Unemployment (SUTA),
12. Federal Insurance (FICA),
13. Federal Unemployment (FUTA)
14. All other insurance, including, but not limited to: 
      A. Commercial General Liability, 
      B. Business Automobile Liability, 
      C. Professional Liability/Errors &amp; Omissions Insurance,
      D. Technology Professional Liability/Technology Errors &amp; Omissions Insurance,
      E. Data Breach and Privacy/Cyber Liability Insurance, and
      F. Any other insurance
15. Background checks, ongoing certifications, licensing, etc., 
16. Authorized user Security procedures, 
17. All other overhead (including, but not limited to taxes, utilities, etc.), and 
18. Profit
These job titles shall cover both contractor and subcontractors.  
</t>
  </si>
  <si>
    <t>Offsite Integration and Maintenance Technician</t>
  </si>
  <si>
    <t>Electrician: Service Technician (Service and Maintenance on Alarm and Security Systems) - Bronx, Kings, New York, Queens, Richmond, Westchester</t>
  </si>
  <si>
    <r>
      <t xml:space="preserve">Electrician/Electrical Installer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 Towns of Fishkill, East 
Fishkill, and Beacon.</t>
    </r>
  </si>
  <si>
    <t>Plumber-HVAC/Service: HVAC/Service - Putnam, Dutchess, Westchester, Delaware: (Only the townships of Middletown and Roxbury), Ulster: Entire County(including Wallkill and Shawangunk Prisons) except for remainder of Town of Shawangunk and Towns of Plattekill, Marlboro, and Wawarsing.</t>
  </si>
  <si>
    <t>Region 3 - Dutchess, Putnam, and Westchester Counties</t>
  </si>
  <si>
    <t>Electrician: Electrician Wireman/ Technician Electrical/Technician Projects-  Sullivan, Ulster, Delaware: Only in the Townships of Andes, Harpersfield, Kortwright,Stamford, Bovina, Roxbury, Middletown and those portions of Colchester and Hancock south of the East Branch of the Delaware River.
Dutchess: All of the county except for the towns of Fishkill,East Fishkill, and Beacon.
Greene: That portion of the county south of a line following the south limits of the city of Catskill in a Westerly direction from the Hudson River to Highway 23A along 23A to the road following the Little Westkill and continuing along this road to Delaware County.</t>
  </si>
  <si>
    <t>Electrician: Electrician - Cayuga: Only the Township of Genoa. Schuyler: Only the Townships of Cayuga, Catharine, and Hector.
Seneca: Only the Townships of Lodi and Covert. Tioga: Only the Townships of Spencer and Candor. Tompkins: Entire county except the Township of Groton.</t>
  </si>
  <si>
    <t>Electrician: Teledata, Sound Wireman - Yates, Cayuga: All Townships except Genoa, Ira, Sterling, Victory, Locke, Sempronius and Summerhill, Onondaga: Townships of Elbridge and Skaneateles, Ontario: Only the Townships of Canandaigua, Farmington, Geneva, Gorham, Hopewell, Manchester, Phelps and Seneca, Seneca: All townships except Covert and Lodi, Wayne: Only the Townships of Arcadia, Galen, Lyons, Savannah and Village of Newark.</t>
  </si>
  <si>
    <t>Electrician: Electrician - Cayuga: Only the Township of Genoa. Schuyler: Only the Townships of Cayuga, Catharine, and Hector. Seneca: Only the Townships of Lodi and Covert. Tioga: Only the Townships of Spencer and Candor. Tompkins: Entire county except the Township of Groton.</t>
  </si>
  <si>
    <r>
      <t>8.</t>
    </r>
    <r>
      <rPr>
        <sz val="7"/>
        <rFont val="Times New Roman"/>
        <family val="1"/>
      </rPr>
      <t>    </t>
    </r>
    <r>
      <rPr>
        <sz val="12"/>
        <rFont val="Times New Roman"/>
        <family val="1"/>
      </rPr>
      <t>Under column H "</t>
    </r>
    <r>
      <rPr>
        <b/>
        <sz val="12"/>
        <rFont val="Times New Roman"/>
        <family val="1"/>
      </rPr>
      <t>List Price/MSRP</t>
    </r>
    <r>
      <rPr>
        <sz val="12"/>
        <rFont val="Times New Roman"/>
        <family val="1"/>
      </rPr>
      <t>", insert the List Price/MSRP for each item from the Manufacturer’s/Distributor’s Price List with List Price/MSRP (“List Price/MSRP File”).</t>
    </r>
    <r>
      <rPr>
        <sz val="12"/>
        <rFont val="Symbol"/>
        <family val="1"/>
        <charset val="2"/>
      </rPr>
      <t xml:space="preserve"> </t>
    </r>
    <r>
      <rPr>
        <sz val="12"/>
        <rFont val="Times New Roman"/>
        <family val="1"/>
      </rPr>
      <t xml:space="preserve">This value should be rounded to the nearest whole cent (e.g. two decimal places) using 'standard' rounding method </t>
    </r>
  </si>
  <si>
    <t xml:space="preserve">7. Under Column G, "NYS Net Price", indicate the customized pricing, based upon the Unit of Measurement listed, that will be charged. (e.g. for a chiller based on a per ton Unit of Measurement, if you indicate a NYS Net Price of $500.00, and the Authorized User requires a 90 ton chiller, this would yield a total price of $45,000.00 [$500.00 * 90 = $45,000]. This value should be rounded to the nearest whole cent (e.g. two decimal places) using 'standard' rounding method. </t>
  </si>
  <si>
    <t>1.  Bidders bidding LOT 2 are required to complete the tabs labeled "Region [#] Labor Rates," for all Installation, Integration, and 
     Maintenance by inserting the following:
2.  For all Bidders offering Products/Systems which are hardwired/affixed to facilities, the Bidder Must insert a proposed Percent (%) Markup for 
     the following Job Titles which are included in NYSDOL Prevailing Wage Schedules:
     A.  Electrician/Electrical Installer
     B.  The applicable technician titles for products/systems being bid.  
     C.  If offering Traffic and Transportation CCTV/Surveillance Camera Systems in Regions 1 and 3-9, the Electrician Lineman.
     D. The value inidcated for the percent markup should list no more than two (2) decimal places
3.  Where the Bidder is proposing Integrated Microprocessor-Controlled HVAC Product Systems, the Bidder should insert proposed Percent (%) 
     Markups for the applicable Steamfitter Job Tittles in addition to the applicable Electrical  Installer and Technician Job Titles.
4.  Where the Bidder is proposing Fire Sprinkler Systems or Fire Suppression Systems, Bidder Shall insert proposed Percent (%) Markups for the 
     Sprinkler Job Title in addition to the applicable Electrician and Technician Titles).</t>
  </si>
  <si>
    <t>CCTV/Surveillance Camera System
Physical Access Control System
Alarm and Signal System
Technician Onsite Region 1</t>
  </si>
  <si>
    <r>
      <t xml:space="preserve">CCTV/Surveillance Camera Systems
Physical Access Control Systems 
Alarm and Signal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</si>
  <si>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CCTV/Surveillance Camera Systems
Physical Access Control Systems 
Alarm and Signal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Sullivan and Ulster</t>
    </r>
  </si>
  <si>
    <t>Individual employed by the Contractor or Subcontractor who Starts-Up, Commissions, Programs,  Integrates, and Maintains (both Preventative and Remedial Maintenance) Traffic Camera Systems.</t>
  </si>
  <si>
    <r>
      <t xml:space="preserve">Bidders should submit one electronic copy of Attachment 1 - NYS Net Pricing Pages.  This file must to be an </t>
    </r>
    <r>
      <rPr>
        <b/>
        <u/>
        <sz val="12"/>
        <rFont val="Times New Roman Bold"/>
      </rPr>
      <t>Unprotected Excel File</t>
    </r>
    <r>
      <rPr>
        <b/>
        <sz val="12"/>
        <rFont val="Times New Roman"/>
        <family val="1"/>
      </rPr>
      <t xml:space="preserve">.  </t>
    </r>
  </si>
  <si>
    <r>
      <t>3.</t>
    </r>
    <r>
      <rPr>
        <sz val="7"/>
        <rFont val="Times New Roman"/>
        <family val="1"/>
      </rPr>
      <t>       </t>
    </r>
    <r>
      <rPr>
        <sz val="12"/>
        <rFont val="Times New Roman"/>
        <family val="1"/>
      </rPr>
      <t>Under column C "</t>
    </r>
    <r>
      <rPr>
        <b/>
        <sz val="12"/>
        <rFont val="Times New Roman"/>
        <family val="1"/>
      </rPr>
      <t>Equipment/Model Number</t>
    </r>
    <r>
      <rPr>
        <sz val="12"/>
        <rFont val="Times New Roman"/>
        <family val="1"/>
      </rPr>
      <t>", insert the Manufacturer's or Distributor's listed Equipment/product/model Number.  Bidders Must use the Manufacturer’s or Distributor's Product/Model # from the Manufacturer’s/Distributor’s Price List with List Price/MSRP (“List Price/MSRP File”) .</t>
    </r>
  </si>
  <si>
    <t xml:space="preserve">3.       Under column C "Equipment/Model Number", insert the Manufacturer's or Distributor's listed Equipment/product/model Number. *Note, if as a custom-built product that does not have a Manufacturer's equipment/product/model number, please create a model/part number which can be used when invoicing. </t>
  </si>
  <si>
    <t>MISCELLANEOUS INFORMATION</t>
  </si>
  <si>
    <t>Individual employed by the Contractor or Subcontractor who Starts-Up, Commissions, Programs,  Integrates, and Maintains (both Preventative and Remedial Maintenance) Fire Alarm Systems.
***This Job Title can only be used for Work/Services on Systems which are included on the Contractor's Contract***</t>
  </si>
  <si>
    <t>Instructions:
1.  All Bidders Must complete
    A. Tab "Discount Table Comparison"
    B.  The "Equipment Pricing" tab for all Products except Custom-Built Equipment
2. If Bidding Lot 2, 
    A. and proposing Custom-Built Equipment, list these in and complete the Custom Build Equipment Pricing" Tab
    D.  If Bidding Lot 2, the applicable Labor Rates Tab.
    E.  If Bidding Lot 2, and the Bidder wishes to offer Subcontractors, the Subcontractor Utilization Tab. 
2. The instructions for completing the "Discount Summary Table" are in the Discount Summary Table tab. 
3. The following instructions describe how the Bidder is to complete the Equipment Pricing and Labor Rate Tabs.
4.  The instructions for completing the "Subcontractor Utilization" tab are in the Subcontractor Utilization Tab.</t>
  </si>
  <si>
    <r>
      <t>10.</t>
    </r>
    <r>
      <rPr>
        <sz val="7"/>
        <rFont val="Times New Roman"/>
        <family val="1"/>
      </rPr>
      <t>      </t>
    </r>
    <r>
      <rPr>
        <b/>
        <sz val="12"/>
        <rFont val="Times New Roman"/>
        <family val="1"/>
      </rPr>
      <t>NYS Net Price Column</t>
    </r>
    <r>
      <rPr>
        <sz val="12"/>
        <rFont val="Times New Roman"/>
        <family val="1"/>
      </rPr>
      <t xml:space="preserve"> - This column automatically calculates NYS Net Price by multiplying the List Price/MSRP by the Percent (%) Discount.  This column is LOCKED and cannot be edited.   
The following is an example of how the NYS Net Price is calculated:
NYS Net Price = List Price/MSRP * (1-Discount Percentage)
$540 = $600 * (1-10%)
In this case, the List Price/MSRP is $600.00, and the proposed Percent (%) Discount is 10%.
This value shall be rounded to the nearest whole cent (e.g. two decimal places) using 'standard' rounding method   
</t>
    </r>
    <r>
      <rPr>
        <b/>
        <sz val="12"/>
        <rFont val="Times New Roman"/>
        <family val="1"/>
      </rPr>
      <t>DO NOT ATTEMPT TO CHANGE THIS FORMULA AS THIS MAY RESULT IN BIDDER'S BID BEING FOUND NON-RESPONSIVE AND INELIGIBLE FOR AWARD</t>
    </r>
  </si>
  <si>
    <r>
      <t xml:space="preserve">Installation, Integration, and Maintenance Labor Rates - </t>
    </r>
    <r>
      <rPr>
        <b/>
        <u/>
        <sz val="12"/>
        <rFont val="Times New Roman"/>
        <family val="1"/>
      </rPr>
      <t>Applicable to Each Region Tab</t>
    </r>
    <r>
      <rPr>
        <sz val="12"/>
        <rFont val="Times New Roman"/>
        <family val="1"/>
      </rPr>
      <t xml:space="preserve"> (i.e. Region 1 Labor Rates, Region 2 Labor Rates, Region 3 Labor Rates, Region 4 Labor Rates, Region 5 Labor Rates, Region 6 Labor Rates, Region 7 Labor Rates, Region 8 Labor Rates &amp; Region 9 Labor Rates)</t>
    </r>
  </si>
  <si>
    <t>Bidders Bidding Lot 2 May also propose Total Hourly Rates (for Business Hours) for the following Job Titles Which Are Not Included in NYS DOL Prevailing Wage Rate Schedules:
a.  Project/Program Manager
b.  CAD Drafter
c.  Designer
d.  Offsite Integration and Maintenance Technician
LIVESCAN
e.  Trainer
f.  Advanced Trainer (option)
For both Training and Advanced training, authorized users shall insert:
i.   Class Size (# of People), and
ii.  Length of Class (# of Hours)
The spreadsheet shall automatically calculate the overtime/holiday rates:</t>
  </si>
  <si>
    <t>Where a Bidder is proposing Equipment for which it will not be charging authorized users, it Must list one of the following in the "List Price/MSRP and "NYS Net Pricing" columns:
1. $0.00,
2. "No Charge," or
3. "N/C"</t>
  </si>
  <si>
    <r>
      <t xml:space="preserve">CCTV/Surveillance Cameras System
Physical Access Control Systems 
Alarm and Signal System
Technician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</si>
  <si>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CCTV/Surveillance Cameras System
Physical Access Control System
Alarm and Signal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</si>
  <si>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CCTV/Surveillance Cameras System
Physical Access Control System
Alarm and Signal System
Technician Onsite Region 5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</si>
  <si>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CCTV/Surveillance Cameras System
Physical Access Control System
Alarm and Signal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</si>
  <si>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CCTV/Surveillance Camera System
Physical Access Control Systems 
Alarm and Signal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Clinton, Essex, and Franklin</t>
    </r>
    <r>
      <rPr>
        <sz val="11"/>
        <color theme="1"/>
        <rFont val="Calibri"/>
        <family val="2"/>
        <scheme val="minor"/>
      </rPr>
      <t xml:space="preserve"> </t>
    </r>
  </si>
  <si>
    <r>
      <t xml:space="preserve">CCTV/Surveillance Camera System
Physical Access Control Systems 
Alarm and Signal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</si>
  <si>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CCTV/Surveillance Camera System
Physical Access Control System
Alarm and Signal System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</si>
  <si>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CCTV/Surveillance Camera System
Physical Access Control System
Alarm and Signal System
Technician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</si>
  <si>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CCTV/Surveillance Camera System
Physical Access Control System
Alarm and Signal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</si>
  <si>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CCTV/Surveillance Camera System
Physical Access Control System
Alarm and Signal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</si>
  <si>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Fire Alarm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</si>
  <si>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t>Fire Alarm System
Technician Maintenance Onsite Region 2</t>
  </si>
  <si>
    <t>Fire Alarm System
Technician Integration Onsite Region 2</t>
  </si>
  <si>
    <t>CCTV/Surveillance Camera System
Physical Access Control System
Alarm and Signal System
Technician Maintenance Onsite Region 2</t>
  </si>
  <si>
    <t>CCTV/Surveillance Camera System
Physical Access Control System
Alarm and Signal System
Technician Integration Onsite Integration Region 2</t>
  </si>
  <si>
    <r>
      <t xml:space="preserve">Fire Alarm System
Technician Integration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t>
    </r>
  </si>
  <si>
    <r>
      <t xml:space="preserve">Fire Alarm System
Technician Maintenance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</si>
  <si>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r>
      <t xml:space="preserve">Fire Alarm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</si>
  <si>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Fire Alarm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</si>
  <si>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CCTV/Surveillance Camera System
Physical Access Control System
Alarm and Signal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</si>
  <si>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CCTV/Surveillance Camera System
Physical Access Control System
Alarm and Signal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</si>
  <si>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CCTV/Surveillance Camera System
Physical Access Control System
Alarm and Signal System
Technician Maintenance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</si>
  <si>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t>Individual employed by the Contractor or Subcontractor who: 
1) Installs, runs, pulls, etc. Low Voltage Wiring,  Line Voltage Wiring, cable, fiber optics, etc. for all  Traffic and Transportation CCTV/Surveillance Camera Systems. 
2) Installs raceway, conduits, etc. for wire, cable, and fiber optics for Traffic  and Transportation CCTV/Surveillance Camera Systems. 
3) Installs/Mounts products onto poles, pads, etc. for Traffic  and Transportation CCTV/Surveillance Camera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</si>
  <si>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</si>
  <si>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t>Individual employed by the Contractor or Subcontractor who performs training of Authorized User's personnel in the use of Systems obtained or Maintained under This Award.
***This Job Title can only be used for work/Services on Systems/Product Lines/Equipment which are included on the Contractor's Contract***</t>
  </si>
  <si>
    <t>Individual employed by the Contractor or Subcontractor who performs advanced training of Authorized User's personnel in the use of Systems obtained or Maintained under This Award.
***This Job Title can only be used for work/Services on Systems/Product Lines/Equipment which are included on the Contractor's Contract***</t>
  </si>
  <si>
    <r>
      <t xml:space="preserve">Fire Alarm System
Technician Onsite Region 9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</si>
  <si>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</si>
  <si>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r>
      <t xml:space="preserve">Fire Alarm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</si>
  <si>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Fire Alarm System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Erie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</si>
  <si>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Fire Alarm System
Technician Onsite Region 9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</si>
  <si>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Fire Alarm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</si>
  <si>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CCTV/Surveillance Camera System
Physical Access Control System
Alarm and Signal System
Technician Onsite Region 9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</si>
  <si>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CCTV/Surveillance Camera System
Physical Access Control System
Alarm and Signal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</si>
  <si>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CCTV/Surveillance Camera System
Physical Access Control System
Alarm and Signal System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Erie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</si>
  <si>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CCTV/Surveillance Camera System
Physical Access Control System
Alarm and Signal System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</si>
  <si>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CCTV/Surveillance Camera System
Physical Access Control System
Alarm and Signal System
Technician Onsite Region 9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</si>
  <si>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CCTV/Surveillance Camera System
Physical Access Control System
Alarm and Signal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</si>
  <si>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CCTV/Surveillance Camera System
Physical Access Control System
Alarm and Signal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</si>
  <si>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CCTV/Surveillance Camera System
Physical Access Control System
Alarm and Signal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</si>
  <si>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CCTV/Surveillance Camera System
Physical Access Control System
Alarm and Signal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</si>
  <si>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CCTV/Surveillance Camera System
Physical Access Control System
Alarm and Signal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</si>
  <si>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CCTV/Surveillance Camera System
Physical Access Control System
Alarm and Signal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</si>
  <si>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t>Individual employed by the Contractor or Subcontractor who  Maintains (both Preventative and Remedial Maintenance) Fire Alarm Systems.
***This Job Title can only be used for work/Services on Systems/Product Lines/Equipment which are included on the Contractor's Contract***</t>
  </si>
  <si>
    <r>
      <t xml:space="preserve">CCTV/Surveillance Camera Systems
Physical Access Control Systems
Alarm and Signal Systems
Technician Integration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t>
    </r>
  </si>
  <si>
    <t>Individual employed by the Contractor or Subcontractor who: 
1) Installs, runs, pulls, etc. Low Voltage Wiring,  Line Voltage Wiring, cable, fiber optics, etc. for all  Traffic and Transportation CCTV/Surveillance Camera Systems. 
2) Installs raceway, conduits, etc. for wire, cable, and fiber optics for Traffic  and Transportation CCTV/Surveillance Camera Systems. 
3) Installs/Mounts products onto poles, pads, etc. for Traffic  and Transportation CCTV/Surveillance Camera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</si>
  <si>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</si>
  <si>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1) Installs, runs, pulls, etc. Low Voltage Wiring,  Line Voltage Wiring, cable, fiber optics, etc. for all  Traffic and Transportation CCTV/Surveillance Camera Systems. 
2) Installs raceway, conduits, etc. for wire, cable, and fiber optics for Traffic  and Transportation CCTV/Surveillance Camera Systems. 
3) Installs/Mounts products onto poles, pads, etc. for Traffic  and Transportation CCTV/Surveillance Camera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</si>
  <si>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Facility Affixed CCTV/Surveillance Cameras, Facility Affixed Physical Access Control Systems, and Alarm and Signal Systems.
***This Job Title can only be used for Work/Services on Systems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</si>
  <si>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</si>
  <si>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Nurse Call Systems, Personal Alarm Systems, and Time Management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</si>
  <si>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Traffic Camera Systems.
***This Job Title can only be used for work/Services on Systems/Product Lines/Equipment which are included on the Contractor's Contract***.</t>
  </si>
  <si>
    <t>Individual employed by the Contractor or Subcontractor who performs advanced training of Authorized User's personnel in the use of Systems obtained or Maintained under This Award.
***This Job Title can only be used for work/Services on Systems/Product Lines/Equipment which are included on the Contractor's Contract***.</t>
  </si>
  <si>
    <t>Individual employed by the Contractor or Subcontractor who performs training of Authorized User's personnel in the use of Systems obtained or Maintained under This Award.
***This Job Title can only be used for work/Services on Systems/Product Lines/Equipment which are included on the Contractor's Contract***.</t>
  </si>
  <si>
    <t>Individual employed by the Contractor or Subcontractor who performs Commissioning, Programming, Integration, Maintenance (both Preventative or Remedial Maintenance) offsite.  See also Sec. "Remote Maintenance."  This Job Title and corresponding Total Hourly Rate Must not be utilized  for any work performed onsite, regardless of the nature of the Work.  
***This Job Title can only be used for work/Services on Systems/Product Lines/Equipment which are included on the Contractor's Contract***.</t>
  </si>
  <si>
    <t>Individual employed by the Contractor or Subcontractor who performs design Services related to the Installation and Integration of an Intelligent Facility and Security System and Solution as permitted by This Award, excluding Professional Design Services.  
***This Job Title can only be used for work/Services on Systems/Product Lines/Equipment which are included on the Contractor's Contract***.</t>
  </si>
  <si>
    <t>Individual employed by the Contractor or Subcontractor who generates diagrams, drawings, plans, etc.
***This Job Title can only be used for work/Services on Systems/Product Lines/Equipment which are included on the Contractor's Contract***.</t>
  </si>
  <si>
    <t>Employee of the Contractor or Subcontractor who performs "plug and play" only onsite Installation, Integration, and Maintenance (both Preventative and Remedial Maintenance)of livescan store and forwarding Systems which are not hardwired or affixed to a Facility.  Any livescan store and forwarding System which is hardwired or affixed must be Installed using the Electrical/Electrical Installer Job Title, and Integrated &amp; Maintained using the facility affixed physical Access Control System Technician Onsite Job Title.
***This Job Title can only be used for work/Services on Systems/Product Lines/Equipment which are included on the Contractor's Contract***.</t>
  </si>
  <si>
    <t>Employee of the Contractor or Subcontractor who performs "plug and play" only onsite Installation, Integration, and Maintenance (both Preventative and Remedial Maintenance)of livescan store and forwarding Systems which are not hardwired or affixed to a Facility.  Any livescan store and forwarding System which is hardwired or affixed must be Installed using the Electrical/Electrical Installer Job Title, and Integrated &amp; Maintained using the facility affixed physical Access Control System Technician Onsite Job Title.
***This Job Title can only be used for work/Services on Systems/Product Lines/Equipment which are included on the Contractor's Contract***..</t>
  </si>
  <si>
    <t>Individual employed by the Contractor or Subcontractor who oversees all onsite Work.
***This Job Title can only be used for work/Services on Systems/Product Lines/Equipment which are included on the Contractor's Contract***.</t>
  </si>
  <si>
    <t>Individual employed by the Contractor or Subcontractor who performs the assembly and installation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</si>
  <si>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Integrates Traffic Camera Systems.
***This Job Title can only be used for work/Services on Systems/Product Lines/Equipment which are included on the Contractor's Contract***.</t>
  </si>
  <si>
    <t>Individual employed by the contractor or subcontractor who performs maintenance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</si>
  <si>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who:
1) Installs, runs, pulls, etc. Low Voltage Wiring,  Line Voltage Wiring,, cable, fiber optics, etc. for all products/systems which fit the scope of the contract.
2) Installs raceway, conduits, etc. for wire, cable, and fiber optics for all products/systems which fit the scope of the contract.
3) Installs/Mounts products onto poles, pads, etc.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</si>
  <si>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and Integrates Facility Affixed CCTV/Surveillance Cameras, Facility Affixed Physical Access Control Systems, and Alarm and Signal Systems.
***This Job Title can only be used for work/Services on Systems/Product Lines/Equipment which are included on the Contractor's Contract***.</t>
  </si>
  <si>
    <t>Individual employed by the Contractor or Subcontractor who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</si>
  <si>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Subcontractor who Maintains (both Preventative and Remedial Maintenance).
***This Job Title can only be used for work/Services on Systems/Product Lines/Equipment which are included on the Contractor's Contract***.</t>
  </si>
  <si>
    <t>Individual employed by the Contractor or Subcontractor who Starts-Up, Commissions, Programs, and Integrates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</si>
  <si>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</si>
  <si>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performs the assembly, Installation, and Maintenance of Integrated Microprocessor Controlled HVAC Product Systems, excluding any:
A. Electrical/Electrician Installation
B. Technician  Start-Up,  Commissioning, Programming, Integration, and Maintenance (both Preventative and Remedial Maintenance)
D. Carpentry, and
E. Insulation/Asbestos abetment.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</si>
  <si>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</si>
  <si>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and Integrates   CCTV/Surveillance Cameras, Physical Access Control Systems, and Alarm and Signal Systems.
***This Job Title can only be used for Work/Services on Systems which are included on the Contractor's Contract***.</t>
  </si>
  <si>
    <t>Individual employed by the Contractor or Subcontractor who  Maintains (both Preventative and Remedial Maintenance)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</si>
  <si>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</si>
  <si>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</si>
  <si>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</si>
  <si>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</si>
  <si>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Maintenance)Traffic Camera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</si>
  <si>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Traffic Camera Systems.
***This Job Title can only be used for work/Services on Systems/Product Lines/Equipment which are included on the Contractor's Contract***.</t>
  </si>
  <si>
    <t>Individual employed by the Contractor or Subcontractor who performs the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</si>
  <si>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</si>
  <si>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</si>
  <si>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</si>
  <si>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</si>
  <si>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Nurse Call Systems, Personal Alarm Systems, Public Address Systems, Public Safety Digital Signage Systems, and Time Management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</si>
  <si>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Traffic Camera Systems.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</si>
  <si>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</si>
  <si>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</si>
  <si>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abatement.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</si>
  <si>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abement.</t>
  </si>
  <si>
    <t>Individual employed by the Contractor or Subcontractor who Starts-Up, Commissions, Programs,  Integrates, and Maintains (both Preventative and Remedial Maintenance) Facility Affixed CCTV/Surveillance Cameras, Facility Affixed Physical Access Control Systems, and Alarm and Signal Systems.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</si>
  <si>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abement.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</si>
  <si>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</si>
  <si>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</si>
  <si>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Fire Sprinkler Systems and Fire Suppression Systems, excluding any:
A. Electrical/Electrician Installation
B. Technician  Start-Up, Commissioning, Programming, Integration, and Maintenance (both Preventative and Remedial Maintenance) maintenance)
C. Masonry
D. Carpentry, and
E. Insulation/Asbestos abetment.
***This Job Title can only be used for work/Services on Systems/Product Lines/Equipment which are included on the Contractor's Contract***.</t>
  </si>
  <si>
    <t>Individual employed by the Contractor or Subcontractor who performs the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maintenance)
C. Masonry
D. Carpentry, and
E. Insulation/Asbestos abetment: and
For all commercial HVAC service and maintenance refrigeration where combined compressor tonnage does not exceed 40 tons. For water-cooled air conditioning where units do not exceed 25 tons, including piping of the component system and erection of water tower. For air-cooled air conditioning where units do not exceed 50 tons.
***This Job Title can only be used for work/Services on Systems/Product Lines/Equipment which are included on the Contractor's Contract***.</t>
  </si>
  <si>
    <t>Individual employed by the Contractor or Subcontractor who performs the assembly and installation of Integrated Microprocessor Controlled HVAC Product Systems, excluding any:
A. Electrical/Electrician Installation
B. Technician  Start-Up, Commissioning, Programming, Integration, and Maintenance (both Preventative and Remedial Maintenance) maintenance)
C. Masonry
D. Carpentry, and
E. Insulation/Asbestos abetment.
***This Job Title can only be used for work/Services on Systems/Product Lines/Equipment which are included on the Contractor's Contract***.</t>
  </si>
  <si>
    <t>Individual employed by the Contractor or Subcontractor who performs the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</si>
  <si>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and Installation of Integrated Microprocessor Controlled HVAC Product Systems, excluding any:
A. Electrical/Electrician Installation
B. Technician  Start-Up, Commissioning, Programming, Integration, and Maintenance (both Preventative and Remedial Maintenance)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</si>
  <si>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</si>
  <si>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</si>
  <si>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</si>
  <si>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</si>
  <si>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Subcontractor who: 
1) Installs, runs, pulls, etc. Low Voltage Wiring,  Line Voltage Wiring, cable, fiber optics, etc. for all  Traffic and Transportation CCTV/Surveillance Camera Systems. 
2) Installs raceway, conduits, etc. for wire, cable, and fiber optics for Traffic  and Transportation CCTV/Surveillance Camera Systems. 
3) Installs/Mounts products onto poles, pads, etc. for Traffic  and Transportation CCTV/Surveillance Camera Systems.
***This Job Title can only be used for Work/Services on Systems which are included on the Contractor's Contract***.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</si>
  <si>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</si>
  <si>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</si>
  <si>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 which are included on the Contractor's Contract***.</t>
  </si>
  <si>
    <t>Individual employed by the Contractor who Starts-Up, Commissions, Programs,  Integrates, and Maintains (both Preventative and Remedial Maintenance) Nurse Call Systems, Personal Alarm Systems, and Time Management Systems.
***This Job Title can only be used for Work/Services on Systems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</si>
  <si>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</si>
  <si>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</si>
  <si>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</si>
  <si>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</si>
  <si>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CCTV/Surveillance Camera Systems, Physical Access Control Systems, and Alarm and Signal Systems.
***This Job Title can only be used for work/Services on Systems/Product Lines/Equipment which are included on the Contractor's Contract***.</t>
  </si>
  <si>
    <t>Vaping Detection System
Technician Onsite Region 1</t>
  </si>
  <si>
    <t>Individual employed by the Contractor or Subcontractor who Starts-Up, Commissions, Programs,  Integrates, and Maintains (both Preventative and Remedial Maintenance) Vaping Detection Systems.
***This Job Title can only be used for Work/Services on Systems which are included on the Contractor's Contract***.</t>
  </si>
  <si>
    <t>Vaping Detection System
Technician Onsite Region 2</t>
  </si>
  <si>
    <t>Individual employed by the Contractor or Subcontractor who Starts-Up, Commissions, Programs,  Integrates, and Maintains (both Preventative and Remedial Maintenance)  Vaping Detection Systems.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</si>
  <si>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Vaping Detection Systems.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</si>
  <si>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Vaping Detection Systems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</si>
  <si>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Vaping Detecting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</si>
  <si>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Vaping Deteciton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</si>
  <si>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Vaping Detection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</si>
  <si>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Vaping Detection Systems.
***This Job Title can only be used for work/Services on Systems/Product Lines/Equipment which are included on the Contractor's Contract***.</t>
  </si>
  <si>
    <r>
      <t xml:space="preserve">Vaping Detection System
Technician Onsite Region 5
</t>
    </r>
    <r>
      <rPr>
        <u/>
        <sz val="11"/>
        <color rgb="FFFF0000"/>
        <rFont val="Calibri"/>
        <family val="2"/>
        <scheme val="minor"/>
      </rPr>
      <t>Partial Counties</t>
    </r>
    <r>
      <rPr>
        <sz val="11"/>
        <color rgb="FFFF0000"/>
        <rFont val="Calibri"/>
        <family val="2"/>
        <scheme val="minor"/>
      </rPr>
      <t xml:space="preserve"> - </t>
    </r>
    <r>
      <rPr>
        <b/>
        <sz val="11"/>
        <color rgb="FFFF0000"/>
        <rFont val="Calibri"/>
        <family val="2"/>
        <scheme val="minor"/>
      </rPr>
      <t>Delaware</t>
    </r>
    <r>
      <rPr>
        <sz val="11"/>
        <color rgb="FFFF0000"/>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rgb="FFFF0000"/>
        <rFont val="Calibri"/>
        <family val="2"/>
        <scheme val="minor"/>
      </rPr>
      <t>Otsego</t>
    </r>
    <r>
      <rPr>
        <sz val="11"/>
        <color rgb="FFFF0000"/>
        <rFont val="Calibri"/>
        <family val="2"/>
        <scheme val="minor"/>
      </rPr>
      <t xml:space="preserve">:  Only the Townships of Butternuts, Hartwick, Laurens, Maryland, Milford, Morris, Oneonta, Otego, Unadilla, and Westford.  </t>
    </r>
  </si>
  <si>
    <r>
      <t xml:space="preserve">Vaping Detection System
Technician Onsite Region 5
</t>
    </r>
    <r>
      <rPr>
        <u/>
        <sz val="11"/>
        <color rgb="FFFF0000"/>
        <rFont val="Calibri"/>
        <family val="2"/>
        <scheme val="minor"/>
      </rPr>
      <t>Entire Counties</t>
    </r>
    <r>
      <rPr>
        <sz val="11"/>
        <color rgb="FFFF0000"/>
        <rFont val="Calibri"/>
        <family val="2"/>
        <scheme val="minor"/>
      </rPr>
      <t xml:space="preserve"> - </t>
    </r>
    <r>
      <rPr>
        <b/>
        <sz val="11"/>
        <color rgb="FFFF0000"/>
        <rFont val="Calibri"/>
        <family val="2"/>
        <scheme val="minor"/>
      </rPr>
      <t>Albany, Columbia, Fulton, Montgomery, Rensselaer, Schenectady, and Schoharie</t>
    </r>
    <r>
      <rPr>
        <sz val="11"/>
        <color rgb="FFFF0000"/>
        <rFont val="Calibri"/>
        <family val="2"/>
        <scheme val="minor"/>
      </rPr>
      <t xml:space="preserve">
</t>
    </r>
    <r>
      <rPr>
        <u/>
        <sz val="11"/>
        <color rgb="FFFF0000"/>
        <rFont val="Calibri"/>
        <family val="2"/>
        <scheme val="minor"/>
      </rPr>
      <t xml:space="preserve">Partial Counties </t>
    </r>
    <r>
      <rPr>
        <sz val="11"/>
        <color rgb="FFFF0000"/>
        <rFont val="Calibri"/>
        <family val="2"/>
        <scheme val="minor"/>
      </rPr>
      <t xml:space="preserve">- </t>
    </r>
    <r>
      <rPr>
        <b/>
        <sz val="11"/>
        <color rgb="FFFF0000"/>
        <rFont val="Calibri"/>
        <family val="2"/>
        <scheme val="minor"/>
      </rPr>
      <t>Greene</t>
    </r>
    <r>
      <rPr>
        <sz val="11"/>
        <color rgb="FFFF0000"/>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rgb="FFFF0000"/>
        <rFont val="Calibri"/>
        <family val="2"/>
        <scheme val="minor"/>
      </rPr>
      <t>Otsego</t>
    </r>
    <r>
      <rPr>
        <sz val="11"/>
        <color rgb="FFFF0000"/>
        <rFont val="Calibri"/>
        <family val="2"/>
        <scheme val="minor"/>
      </rPr>
      <t xml:space="preserve">:  Only the Towns of Decatur and Worchester. </t>
    </r>
  </si>
  <si>
    <r>
      <t xml:space="preserve">Vaping Detection System
Technician Onsite Region 5
</t>
    </r>
    <r>
      <rPr>
        <u/>
        <sz val="11"/>
        <color rgb="FFFF0000"/>
        <rFont val="Calibri"/>
        <family val="2"/>
        <scheme val="minor"/>
      </rPr>
      <t>Partial Counties</t>
    </r>
    <r>
      <rPr>
        <sz val="11"/>
        <color rgb="FFFF0000"/>
        <rFont val="Calibri"/>
        <family val="2"/>
        <scheme val="minor"/>
      </rPr>
      <t xml:space="preserve"> - </t>
    </r>
    <r>
      <rPr>
        <b/>
        <sz val="11"/>
        <color rgb="FFFF0000"/>
        <rFont val="Calibri"/>
        <family val="2"/>
        <scheme val="minor"/>
      </rPr>
      <t>Delaware</t>
    </r>
    <r>
      <rPr>
        <sz val="11"/>
        <color rgb="FFFF0000"/>
        <rFont val="Calibri"/>
        <family val="2"/>
        <scheme val="minor"/>
      </rPr>
      <t xml:space="preserve">:  Only in the Townships of Andes, Harpersfield, Kortwright, Stamford, Bovina, Roxbury, Middletown and those portions of Colchester and Hancock south of the East Branch of the  Delaware River.  
</t>
    </r>
    <r>
      <rPr>
        <b/>
        <sz val="11"/>
        <color rgb="FFFF0000"/>
        <rFont val="Calibri"/>
        <family val="2"/>
        <scheme val="minor"/>
      </rPr>
      <t>Greene</t>
    </r>
    <r>
      <rPr>
        <sz val="11"/>
        <color rgb="FFFF0000"/>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</si>
  <si>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Vaping Detection System
Technician Onsite Region 5
</t>
    </r>
    <r>
      <rPr>
        <u/>
        <sz val="11"/>
        <color rgb="FFFF0000"/>
        <rFont val="Calibri"/>
        <family val="2"/>
        <scheme val="minor"/>
      </rPr>
      <t>Partial County</t>
    </r>
    <r>
      <rPr>
        <sz val="11"/>
        <color rgb="FFFF0000"/>
        <rFont val="Calibri"/>
        <family val="2"/>
        <scheme val="minor"/>
      </rPr>
      <t xml:space="preserve"> - </t>
    </r>
    <r>
      <rPr>
        <b/>
        <sz val="11"/>
        <color rgb="FFFF0000"/>
        <rFont val="Calibri"/>
        <family val="2"/>
        <scheme val="minor"/>
      </rPr>
      <t>Otsego</t>
    </r>
    <r>
      <rPr>
        <sz val="11"/>
        <color rgb="FFFF0000"/>
        <rFont val="Calibri"/>
        <family val="2"/>
        <scheme val="minor"/>
      </rPr>
      <t xml:space="preserve">:  Only the Townships of Plainfield, Richfield, Springfield, Cherry Valley, Roseboom, Middlefield, Otsego, Exeter, Edmeston, Burlington, Pittsfield, and New Lebanon.  </t>
    </r>
  </si>
  <si>
    <t>Individual employed by the Contractor or Subcontractor who Starts-Up, Commissions, Programs,  Integrates, and Maintains (both Preventative and Remedial Maintenance) Vaping Detection Systems.
***This Job Title can only be used for work/Services on Systems/Product Lines/Equipment which are included on the Contractor's Contract***</t>
  </si>
  <si>
    <r>
      <t xml:space="preserve">Vaping Detection System
Technician Onsite Region 7
</t>
    </r>
    <r>
      <rPr>
        <u/>
        <sz val="11"/>
        <color rgb="FFFF0000"/>
        <rFont val="Calibri"/>
        <family val="2"/>
        <scheme val="minor"/>
      </rPr>
      <t>Entire Counties</t>
    </r>
    <r>
      <rPr>
        <sz val="11"/>
        <color rgb="FFFF0000"/>
        <rFont val="Calibri"/>
        <family val="2"/>
        <scheme val="minor"/>
      </rPr>
      <t xml:space="preserve"> - </t>
    </r>
    <r>
      <rPr>
        <b/>
        <sz val="11"/>
        <color rgb="FFFF0000"/>
        <rFont val="Calibri"/>
        <family val="2"/>
        <scheme val="minor"/>
      </rPr>
      <t>Jefferson, Lewis, and St. Lawrence</t>
    </r>
  </si>
  <si>
    <r>
      <t xml:space="preserve">Vaping Detection System
Technician Onsite Region 7
</t>
    </r>
    <r>
      <rPr>
        <u/>
        <sz val="11"/>
        <color rgb="FFFF0000"/>
        <rFont val="Calibri"/>
        <family val="2"/>
        <scheme val="minor"/>
      </rPr>
      <t xml:space="preserve">Partial County </t>
    </r>
    <r>
      <rPr>
        <sz val="11"/>
        <color rgb="FFFF0000"/>
        <rFont val="Calibri"/>
        <family val="2"/>
        <scheme val="minor"/>
      </rPr>
      <t xml:space="preserve">- </t>
    </r>
    <r>
      <rPr>
        <b/>
        <sz val="11"/>
        <color rgb="FFFF0000"/>
        <rFont val="Calibri"/>
        <family val="2"/>
        <scheme val="minor"/>
      </rPr>
      <t>Cayuga</t>
    </r>
    <r>
      <rPr>
        <sz val="11"/>
        <color rgb="FFFF0000"/>
        <rFont val="Calibri"/>
        <family val="2"/>
        <scheme val="minor"/>
      </rPr>
      <t xml:space="preserve">:  Only the 
Township of Genoa. </t>
    </r>
  </si>
  <si>
    <r>
      <t xml:space="preserve">Vaping Detection System
Technician Onsite Region 7
</t>
    </r>
    <r>
      <rPr>
        <u/>
        <sz val="11"/>
        <color rgb="FFFF0000"/>
        <rFont val="Calibri"/>
        <family val="2"/>
        <scheme val="minor"/>
      </rPr>
      <t>Entire Counties</t>
    </r>
    <r>
      <rPr>
        <sz val="11"/>
        <color rgb="FFFF0000"/>
        <rFont val="Calibri"/>
        <family val="2"/>
        <scheme val="minor"/>
      </rPr>
      <t xml:space="preserve"> - </t>
    </r>
    <r>
      <rPr>
        <b/>
        <sz val="11"/>
        <color rgb="FFFF0000"/>
        <rFont val="Calibri"/>
        <family val="2"/>
        <scheme val="minor"/>
      </rPr>
      <t xml:space="preserve">Cortland, Herkimer, Madison, Oneida, Oswego </t>
    </r>
    <r>
      <rPr>
        <sz val="11"/>
        <color rgb="FFFF0000"/>
        <rFont val="Calibri"/>
        <family val="2"/>
        <scheme val="minor"/>
      </rPr>
      <t xml:space="preserve">
</t>
    </r>
    <r>
      <rPr>
        <u/>
        <sz val="11"/>
        <color rgb="FFFF0000"/>
        <rFont val="Calibri"/>
        <family val="2"/>
        <scheme val="minor"/>
      </rPr>
      <t>Partial Counties</t>
    </r>
    <r>
      <rPr>
        <sz val="11"/>
        <color rgb="FFFF0000"/>
        <rFont val="Calibri"/>
        <family val="2"/>
        <scheme val="minor"/>
      </rPr>
      <t xml:space="preserve"> - </t>
    </r>
    <r>
      <rPr>
        <b/>
        <sz val="11"/>
        <color rgb="FFFF0000"/>
        <rFont val="Calibri"/>
        <family val="2"/>
        <scheme val="minor"/>
      </rPr>
      <t>Cayuga</t>
    </r>
    <r>
      <rPr>
        <sz val="11"/>
        <color rgb="FFFF0000"/>
        <rFont val="Calibri"/>
        <family val="2"/>
        <scheme val="minor"/>
      </rPr>
      <t xml:space="preserve">:  Townships of Ira, Locke, Sempronius, Sterling, Summerhill and Victory. 
</t>
    </r>
    <r>
      <rPr>
        <b/>
        <sz val="11"/>
        <color rgb="FFFF0000"/>
        <rFont val="Calibri"/>
        <family val="2"/>
        <scheme val="minor"/>
      </rPr>
      <t>Onondaga</t>
    </r>
    <r>
      <rPr>
        <sz val="11"/>
        <color rgb="FFFF0000"/>
        <rFont val="Calibri"/>
        <family val="2"/>
        <scheme val="minor"/>
      </rPr>
      <t xml:space="preserve">: Entire County except Townships of Elbridge and Skaneateles. </t>
    </r>
  </si>
  <si>
    <r>
      <t xml:space="preserve">Vaping Detection System
Technician Onsite Region 7
</t>
    </r>
    <r>
      <rPr>
        <u/>
        <sz val="11"/>
        <color rgb="FFFF0000"/>
        <rFont val="Calibri"/>
        <family val="2"/>
        <scheme val="minor"/>
      </rPr>
      <t>Partial Counties</t>
    </r>
    <r>
      <rPr>
        <sz val="11"/>
        <color rgb="FFFF0000"/>
        <rFont val="Calibri"/>
        <family val="2"/>
        <scheme val="minor"/>
      </rPr>
      <t xml:space="preserve"> - </t>
    </r>
    <r>
      <rPr>
        <b/>
        <sz val="11"/>
        <color rgb="FFFF0000"/>
        <rFont val="Calibri"/>
        <family val="2"/>
        <scheme val="minor"/>
      </rPr>
      <t>Cayuga</t>
    </r>
    <r>
      <rPr>
        <sz val="11"/>
        <color rgb="FFFF0000"/>
        <rFont val="Calibri"/>
        <family val="2"/>
        <scheme val="minor"/>
      </rPr>
      <t xml:space="preserve">:  All Townships except Genoa, Ira, Sterling, Victory, Locke, Sempronius and Summerhill 
</t>
    </r>
    <r>
      <rPr>
        <b/>
        <sz val="11"/>
        <color rgb="FFFF0000"/>
        <rFont val="Calibri"/>
        <family val="2"/>
        <scheme val="minor"/>
      </rPr>
      <t>Onondaga</t>
    </r>
    <r>
      <rPr>
        <sz val="11"/>
        <color rgb="FFFF0000"/>
        <rFont val="Calibri"/>
        <family val="2"/>
        <scheme val="minor"/>
      </rPr>
      <t xml:space="preserve">: Only the Townships of Elbridge and Skaneateles </t>
    </r>
  </si>
  <si>
    <r>
      <t xml:space="preserve">Individual employed by the Contractor or Subcontractor who performs the assembly, Installation, and Maintenance of Fire Sprinkler Systems, Fire Suppression Systems, </t>
    </r>
    <r>
      <rPr>
        <sz val="10"/>
        <color rgb="FFFF0000"/>
        <rFont val="Calibri"/>
        <family val="2"/>
        <scheme val="minor"/>
      </rPr>
      <t>and Fire Pump Systems</t>
    </r>
    <r>
      <rPr>
        <sz val="10"/>
        <color theme="1"/>
        <rFont val="Calibri"/>
        <family val="2"/>
        <scheme val="minor"/>
      </rPr>
      <t xml:space="preserve">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r>
  </si>
  <si>
    <r>
      <t xml:space="preserve">Individual employed by the Contractor or Subcontractor who performs the assembly, installation, and maintenance (both preventative and remedial maintenance) of Fire Sprinkler Systems, Fire Suppression Systems, </t>
    </r>
    <r>
      <rPr>
        <sz val="11"/>
        <color rgb="FFFF0000"/>
        <rFont val="Calibri"/>
        <family val="2"/>
        <scheme val="minor"/>
      </rPr>
      <t>and Fire Pump Systems</t>
    </r>
    <r>
      <rPr>
        <sz val="11"/>
        <color theme="1"/>
        <rFont val="Calibri"/>
        <family val="2"/>
        <scheme val="minor"/>
      </rPr>
      <t xml:space="preserve">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r>
  </si>
  <si>
    <r>
      <t xml:space="preserve">Individual employed by the Contractor or Subcontractor who performs the assembly, Installation, and Maintenance (both Preventative and Remedial Maintenance) of Fire Sprinkler Systems, Fire Suppression systems, </t>
    </r>
    <r>
      <rPr>
        <sz val="11"/>
        <color rgb="FFFF0000"/>
        <rFont val="Calibri"/>
        <family val="2"/>
        <scheme val="minor"/>
      </rPr>
      <t>and Fire Pump Systems</t>
    </r>
    <r>
      <rPr>
        <sz val="11"/>
        <color theme="1"/>
        <rFont val="Calibri"/>
        <family val="2"/>
        <scheme val="minor"/>
      </rPr>
      <t xml:space="preserve"> excluding any:
A. Electrical/Electrician Installation
B. Technician  Start-Up, Commissioning, Programming, Integration, and Maintenance (both Preventative and Remedial Maintenance)
C. Masonry
D. Carpentry, and
E. Insulation/Asbestos abement.
***This Job Title can only be used for work/Services on Systems/Product Lines/Equipment which are included on the Contractor's Contract***.</t>
    </r>
  </si>
  <si>
    <r>
      <t xml:space="preserve">Individual employed by the Contractor or Subcontractor who performs the assembly, Installation, and Maintenance (both Preventative and Remedial Maintenance) of Fire Sprinkler Systems, Fire Suppression systems, </t>
    </r>
    <r>
      <rPr>
        <sz val="11"/>
        <color rgb="FFFF0000"/>
        <rFont val="Calibri"/>
        <family val="2"/>
        <scheme val="minor"/>
      </rPr>
      <t>and Fire Pump System</t>
    </r>
    <r>
      <rPr>
        <sz val="11"/>
        <color theme="1"/>
        <rFont val="Calibri"/>
        <family val="2"/>
        <scheme val="minor"/>
      </rPr>
      <t>s excluding any:
A. Electrical/Electrician Installation
B. Technician  Start-Up, Commissioning, Programming, Integration, and Maintenance (both Preventative and Remedial Maintenance)
C. Masonry
D. Carpentry, and
E. Insulation/Asbestos abement.
***This Job Title can only be used for work/Services on Systems/Product Lines/Equipment which are included on the Contractor's Contract***.</t>
    </r>
  </si>
  <si>
    <r>
      <t xml:space="preserve">Individual employed by the Contractor or Subcontractor who performs the assembly, Installation, and Maintenance (both Preventative and Remedial Maintenance) of Fire Sprinkler Systems, Fire Suppression systems, </t>
    </r>
    <r>
      <rPr>
        <sz val="11"/>
        <color rgb="FFFF0000"/>
        <rFont val="Calibri"/>
        <family val="2"/>
        <scheme val="minor"/>
      </rPr>
      <t>and Fire Pump Systems</t>
    </r>
    <r>
      <rPr>
        <sz val="11"/>
        <color theme="1"/>
        <rFont val="Calibri"/>
        <family val="2"/>
        <scheme val="minor"/>
      </rPr>
      <t xml:space="preserve"> excluding any:
A. Electrical/Electrician Installation
B. Technician  Start-Up, Commissioning, Programming, Integration, and Maintenance (both Preventative and Remedial Maintenance) maintenance)
C. Masonry
D. Carpentry, and
E. Insulation/Asbestos abement.
***This Job Title can only be used for work/Services on Systems/Product Lines/Equipment which are included on the Contractor's Contract***.</t>
    </r>
  </si>
  <si>
    <r>
      <t xml:space="preserve">Individual employed by the Contractor or Subcontractor who performs the assembly, Installation, and Maintenance (both Preventative and Remedial Maintenance) of Fire Sprinkler Systems, Fire Suppression systems, </t>
    </r>
    <r>
      <rPr>
        <sz val="11"/>
        <color rgb="FFFF0000"/>
        <rFont val="Calibri"/>
        <family val="2"/>
        <scheme val="minor"/>
      </rPr>
      <t xml:space="preserve">and Fire Pump Systems </t>
    </r>
    <r>
      <rPr>
        <sz val="11"/>
        <color theme="1"/>
        <rFont val="Calibri"/>
        <family val="2"/>
        <scheme val="minor"/>
      </rPr>
      <t>excluding any:
A. Electrical/Electrician Installation
B. Technician  Start-Up, Commissioning, Programming, Integration, and Maintenance (both Preventative and Remedial Maintenance)
C. Masonry
D. Carpentry, and
E. Insulation/Asbestos abement.
***This Job Title can only be used for work/Services on Systems/Product Lines/Equipment which are included on the Contractor's Contract***.</t>
    </r>
  </si>
  <si>
    <r>
      <t xml:space="preserve">Individual employed by the Contractor or Subcontractor who performs the assembly, Installation, and Maintenance (both Preventative and Remedial Maintenance) of Fire Sprinkler Systems, Fire Suppression systems, </t>
    </r>
    <r>
      <rPr>
        <sz val="11"/>
        <color rgb="FFFF0000"/>
        <rFont val="Calibri"/>
        <family val="2"/>
        <scheme val="minor"/>
      </rPr>
      <t>and Fire Pump Systems</t>
    </r>
    <r>
      <rPr>
        <sz val="11"/>
        <color theme="1"/>
        <rFont val="Calibri"/>
        <family val="2"/>
        <scheme val="minor"/>
      </rPr>
      <t xml:space="preserve"> excluding any:
A. Electrical/Electrician Installation
B. Technician  start-up, Commissioning, Programming, and Integration, and Maintenance (both Preventative and Remedial maintenance)
C. Masonry
D. Carpentry, and
E. Insulation/Asbestos abement.
***This Job Title can only be used for work/Services on Systems/Product Lines/Equipment which are included on the Contractor's Contract***.</t>
    </r>
  </si>
  <si>
    <t>c</t>
  </si>
  <si>
    <t>Siemens</t>
  </si>
  <si>
    <t>SXL-XCON</t>
  </si>
  <si>
    <t>EN-SX</t>
  </si>
  <si>
    <t>EN-SXR</t>
  </si>
  <si>
    <t>DF-SX</t>
  </si>
  <si>
    <t>FT-SX</t>
  </si>
  <si>
    <t>SXL-AK</t>
  </si>
  <si>
    <t>FT-SXR</t>
  </si>
  <si>
    <t>SXL-XMAIN</t>
  </si>
  <si>
    <t>SZE-4X</t>
  </si>
  <si>
    <t>SZE-8AX</t>
  </si>
  <si>
    <t>SRC-8</t>
  </si>
  <si>
    <t>RPR-1</t>
  </si>
  <si>
    <t>SLT-1</t>
  </si>
  <si>
    <t>BT-33</t>
  </si>
  <si>
    <t>BT-34</t>
  </si>
  <si>
    <t>BP-61</t>
  </si>
  <si>
    <t>PAD-3</t>
  </si>
  <si>
    <t>PAD-3R</t>
  </si>
  <si>
    <t>PAD-3-MB</t>
  </si>
  <si>
    <t>EN-PAD</t>
  </si>
  <si>
    <t>EN-PADR</t>
  </si>
  <si>
    <t>PAD-3-UK</t>
  </si>
  <si>
    <t>PAD-4-6A</t>
  </si>
  <si>
    <t>PAD-4-6A-CLSA</t>
  </si>
  <si>
    <t>PAD-4-9A</t>
  </si>
  <si>
    <t>PAD-4-9A-CLSA</t>
  </si>
  <si>
    <t>PAD-4-MB</t>
  </si>
  <si>
    <t>PAD-4-ENCL</t>
  </si>
  <si>
    <t>PAD-4-CLSA</t>
  </si>
  <si>
    <t>FP2011-U1</t>
  </si>
  <si>
    <t>FP2012-U1</t>
  </si>
  <si>
    <t>S3AP</t>
  </si>
  <si>
    <t>PAD-4-LUA</t>
  </si>
  <si>
    <t>PAD4-BATT-BRKT</t>
  </si>
  <si>
    <t>SXL-EX-UK</t>
  </si>
  <si>
    <t>SLT-1-UK</t>
  </si>
  <si>
    <t>LED-UK</t>
  </si>
  <si>
    <t>5128C</t>
  </si>
  <si>
    <t>5230K</t>
  </si>
  <si>
    <t>TIK-5128</t>
  </si>
  <si>
    <t>DCT-1E</t>
  </si>
  <si>
    <t>DCT-P</t>
  </si>
  <si>
    <t>BTX-1</t>
  </si>
  <si>
    <t>BTX-2</t>
  </si>
  <si>
    <t>BTX-3</t>
  </si>
  <si>
    <t>BP-62</t>
  </si>
  <si>
    <t>PAD3-BATT-BRKT</t>
  </si>
  <si>
    <t>BB-55</t>
  </si>
  <si>
    <t>BB-55R</t>
  </si>
  <si>
    <t>CAB-BATT</t>
  </si>
  <si>
    <t>CAB-BATT-R</t>
  </si>
  <si>
    <t>CAB-55-BRKT</t>
  </si>
  <si>
    <t>CAB-100-BRKT</t>
  </si>
  <si>
    <t>FHA2032-U1</t>
  </si>
  <si>
    <t>FHA2042-U1</t>
  </si>
  <si>
    <t>FHA2044-U1</t>
  </si>
  <si>
    <t>FHA901-U1</t>
  </si>
  <si>
    <t>CP-35</t>
  </si>
  <si>
    <t>PS-35</t>
  </si>
  <si>
    <t>PS-35S</t>
  </si>
  <si>
    <t>PS-35/220</t>
  </si>
  <si>
    <t>PS-35C</t>
  </si>
  <si>
    <t>PM-32</t>
  </si>
  <si>
    <t>RC-30U</t>
  </si>
  <si>
    <t>SM-30</t>
  </si>
  <si>
    <t>TL-30U</t>
  </si>
  <si>
    <t>ZU-35</t>
  </si>
  <si>
    <t>ZU-35DS</t>
  </si>
  <si>
    <t>ZU-35TS</t>
  </si>
  <si>
    <t>ZN-31U</t>
  </si>
  <si>
    <t>ZN-34US</t>
  </si>
  <si>
    <t>AE-30U</t>
  </si>
  <si>
    <t>AA-30U</t>
  </si>
  <si>
    <t>RM-30U</t>
  </si>
  <si>
    <t>RM-30RU</t>
  </si>
  <si>
    <t>SR-30</t>
  </si>
  <si>
    <t>SR-32</t>
  </si>
  <si>
    <t>SR-35</t>
  </si>
  <si>
    <t>BC-35</t>
  </si>
  <si>
    <t>BE-35</t>
  </si>
  <si>
    <t>BI-35</t>
  </si>
  <si>
    <t>BK-33</t>
  </si>
  <si>
    <t>TC-30U</t>
  </si>
  <si>
    <t>EA-32</t>
  </si>
  <si>
    <t>EA-33</t>
  </si>
  <si>
    <t>EA-35</t>
  </si>
  <si>
    <t>EK-32</t>
  </si>
  <si>
    <t>EK-33</t>
  </si>
  <si>
    <t>EK-35</t>
  </si>
  <si>
    <t>EB-32</t>
  </si>
  <si>
    <t>EB-33</t>
  </si>
  <si>
    <t>EB-35</t>
  </si>
  <si>
    <t>ED-32</t>
  </si>
  <si>
    <t>ED-33</t>
  </si>
  <si>
    <t>ED-35</t>
  </si>
  <si>
    <t>ED-33R</t>
  </si>
  <si>
    <t>ED-35R</t>
  </si>
  <si>
    <t>ED-33DPSM</t>
  </si>
  <si>
    <t>SYS3-MPFO</t>
  </si>
  <si>
    <t>KU-1</t>
  </si>
  <si>
    <t>KZ-3</t>
  </si>
  <si>
    <t>BP-30</t>
  </si>
  <si>
    <t>MPI-2</t>
  </si>
  <si>
    <t>JA-5</t>
  </si>
  <si>
    <t>JA-24</t>
  </si>
  <si>
    <t>JA-48</t>
  </si>
  <si>
    <t>JA-96</t>
  </si>
  <si>
    <t>JS-24</t>
  </si>
  <si>
    <t>JS-64</t>
  </si>
  <si>
    <t>JS-98</t>
  </si>
  <si>
    <t>JP-PS</t>
  </si>
  <si>
    <t>PLM-35</t>
  </si>
  <si>
    <t>TXR-320</t>
  </si>
  <si>
    <t>TPR-300</t>
  </si>
  <si>
    <t>TRM-306</t>
  </si>
  <si>
    <t>TICAC</t>
  </si>
  <si>
    <t>TOCAC</t>
  </si>
  <si>
    <t>TCFG-300</t>
  </si>
  <si>
    <t>TSRM-312</t>
  </si>
  <si>
    <t>TRAM-208</t>
  </si>
  <si>
    <t>EL-300C</t>
  </si>
  <si>
    <t>EL-320</t>
  </si>
  <si>
    <t>CLR-1500</t>
  </si>
  <si>
    <t>XLS-500-ID-SP</t>
  </si>
  <si>
    <t>XLS-250-ID-SP</t>
  </si>
  <si>
    <t>XLS-250-CAB2-BD</t>
  </si>
  <si>
    <t>XLS-250-CAB3-BD</t>
  </si>
  <si>
    <t>XLS-250-ZIC4A-EP</t>
  </si>
  <si>
    <t>XLS-250-ZIC8B-EP</t>
  </si>
  <si>
    <t>PMI-DPU-ENC</t>
  </si>
  <si>
    <t>CC-5</t>
  </si>
  <si>
    <t>ZIC-4A</t>
  </si>
  <si>
    <t>DLC</t>
  </si>
  <si>
    <t>MLC</t>
  </si>
  <si>
    <t>CRC-6</t>
  </si>
  <si>
    <t>PSC-12</t>
  </si>
  <si>
    <t>PSC-ISO-CBL</t>
  </si>
  <si>
    <t>GPMI-2-HW-KEY</t>
  </si>
  <si>
    <t>GPMI-UK</t>
  </si>
  <si>
    <t>PMI-3</t>
  </si>
  <si>
    <t>PMI-3 LABEL KITS</t>
  </si>
  <si>
    <t>NIC-C</t>
  </si>
  <si>
    <t>NRC</t>
  </si>
  <si>
    <t>IIC</t>
  </si>
  <si>
    <t>PSX-12</t>
  </si>
  <si>
    <t>PTB</t>
  </si>
  <si>
    <t>CC-2</t>
  </si>
  <si>
    <t>ZIC-8B</t>
  </si>
  <si>
    <t>ZIC-2C</t>
  </si>
  <si>
    <t>CDC-4</t>
  </si>
  <si>
    <t>FN2006-U1</t>
  </si>
  <si>
    <t>FN2007-U1</t>
  </si>
  <si>
    <t>D2300CPS</t>
  </si>
  <si>
    <t>D2325CPS</t>
  </si>
  <si>
    <t>X-204-2</t>
  </si>
  <si>
    <t>X-204-2LD</t>
  </si>
  <si>
    <t>XND-M</t>
  </si>
  <si>
    <t>XDACT-ASSY</t>
  </si>
  <si>
    <t>FCA2015-U1</t>
  </si>
  <si>
    <t>CAB1</t>
  </si>
  <si>
    <t>CAB1R</t>
  </si>
  <si>
    <t>CAB1-TK</t>
  </si>
  <si>
    <t>CAB1R-TK</t>
  </si>
  <si>
    <t>CAB2-BB</t>
  </si>
  <si>
    <t>CAB2-RB</t>
  </si>
  <si>
    <t>CAB2-BD</t>
  </si>
  <si>
    <t>CAB2-TK</t>
  </si>
  <si>
    <t>CAB2-RD</t>
  </si>
  <si>
    <t>CAB2R-TK</t>
  </si>
  <si>
    <t>CAB2-XBD</t>
  </si>
  <si>
    <t>CAB2-XRD</t>
  </si>
  <si>
    <t>CAB2-BD-OD-LP</t>
  </si>
  <si>
    <t>CAB3-BB</t>
  </si>
  <si>
    <t>CAB3-RB</t>
  </si>
  <si>
    <t>CAB3-BD</t>
  </si>
  <si>
    <t>CAB3-TK</t>
  </si>
  <si>
    <t>CAB3-RD</t>
  </si>
  <si>
    <t>CAB3R-TK</t>
  </si>
  <si>
    <t>CAB3-XBD</t>
  </si>
  <si>
    <t>CAB3-XRD</t>
  </si>
  <si>
    <t>CAB3-BD-OD-LP</t>
  </si>
  <si>
    <t>OD-LP</t>
  </si>
  <si>
    <t>OD-BP</t>
  </si>
  <si>
    <t>OD-BP-R</t>
  </si>
  <si>
    <t>OD-GP</t>
  </si>
  <si>
    <t>OD-GP-R</t>
  </si>
  <si>
    <t>ID-SP</t>
  </si>
  <si>
    <t>ID-MP</t>
  </si>
  <si>
    <t>HTSW-1</t>
  </si>
  <si>
    <t>MOM2-XMP</t>
  </si>
  <si>
    <t>MOM-2</t>
  </si>
  <si>
    <t>D2300-MP</t>
  </si>
  <si>
    <t>CAB-MP</t>
  </si>
  <si>
    <t>REMBOX2</t>
  </si>
  <si>
    <t>REMBOX4</t>
  </si>
  <si>
    <t>REMBOX2R</t>
  </si>
  <si>
    <t>REMBOX4R</t>
  </si>
  <si>
    <t>REMBOX2-MP</t>
  </si>
  <si>
    <t>REMBOX4-MP</t>
  </si>
  <si>
    <t>RNI</t>
  </si>
  <si>
    <t>RNI-CAB-BRKT</t>
  </si>
  <si>
    <t>RNI-CBL</t>
  </si>
  <si>
    <t>MPF-RK</t>
  </si>
  <si>
    <t>MPR-RK</t>
  </si>
  <si>
    <t>PTB-RK</t>
  </si>
  <si>
    <t>BP-RK</t>
  </si>
  <si>
    <t>XLS-RK19</t>
  </si>
  <si>
    <t>XLS-MSE2-ADPT</t>
  </si>
  <si>
    <t>XLS-MSE2R-ADPT</t>
  </si>
  <si>
    <t>XLS-MME3-ADPT</t>
  </si>
  <si>
    <t>XLS-MME3R-ADPT</t>
  </si>
  <si>
    <t>XLS-MLE6-ADPT</t>
  </si>
  <si>
    <t>XLS-MLE6R-ADPT</t>
  </si>
  <si>
    <t>XLS-MSE3-ADPT</t>
  </si>
  <si>
    <t>XLS-MSE3R-ADPT</t>
  </si>
  <si>
    <t>XLS-RCC1-ADPT</t>
  </si>
  <si>
    <t>XLS-RCC13F-ADPT</t>
  </si>
  <si>
    <t>XLS-RCC13FR-ADPT</t>
  </si>
  <si>
    <t>XLS-EXT-CABLE-PKG</t>
  </si>
  <si>
    <t>OCM-16</t>
  </si>
  <si>
    <t>SIM-16</t>
  </si>
  <si>
    <t>FCM-6</t>
  </si>
  <si>
    <t>SCM-8</t>
  </si>
  <si>
    <t>LCM-8</t>
  </si>
  <si>
    <t>BCM</t>
  </si>
  <si>
    <t>CSB</t>
  </si>
  <si>
    <t>CSB-BRKT</t>
  </si>
  <si>
    <t>RPM</t>
  </si>
  <si>
    <t>PAL-1</t>
  </si>
  <si>
    <t>TSP-40-PP</t>
  </si>
  <si>
    <t>XMI</t>
  </si>
  <si>
    <t>NIM-1M</t>
  </si>
  <si>
    <t>TSP-XC</t>
  </si>
  <si>
    <t>TSP-XB</t>
  </si>
  <si>
    <t>NIM-1W</t>
  </si>
  <si>
    <t>K-CBL</t>
  </si>
  <si>
    <t>SSD</t>
  </si>
  <si>
    <t>SSD-C</t>
  </si>
  <si>
    <t>SSD-C-REM</t>
  </si>
  <si>
    <t>SSD-INT</t>
  </si>
  <si>
    <t>SSD-C-INT</t>
  </si>
  <si>
    <t>CCL</t>
  </si>
  <si>
    <t>ZIC-JMPR</t>
  </si>
  <si>
    <t>ANTI-INTERFERENCE CAP PKG</t>
  </si>
  <si>
    <t>PSC-CBL-24</t>
  </si>
  <si>
    <t>BCL</t>
  </si>
  <si>
    <t>EXTRA-LONG CABLE</t>
  </si>
  <si>
    <t>AC-ADPT</t>
  </si>
  <si>
    <t>PMI-UK</t>
  </si>
  <si>
    <t>VPM</t>
  </si>
  <si>
    <t>VPM-MP</t>
  </si>
  <si>
    <t>VESDA-HLI-KIT</t>
  </si>
  <si>
    <t>PS-5A</t>
  </si>
  <si>
    <t>SNU-ASSY</t>
  </si>
  <si>
    <t>PMI-1 UPLD-CBL</t>
  </si>
  <si>
    <t>ENCL-01</t>
  </si>
  <si>
    <t>SNU-Kit</t>
  </si>
  <si>
    <t>DAC-NET</t>
  </si>
  <si>
    <t>XDMC</t>
  </si>
  <si>
    <t>LPB</t>
  </si>
  <si>
    <t>ZAC-40</t>
  </si>
  <si>
    <t>ZAM-180</t>
  </si>
  <si>
    <t>AIC</t>
  </si>
  <si>
    <t>LVM</t>
  </si>
  <si>
    <t>DFM</t>
  </si>
  <si>
    <t>DFM-BRK</t>
  </si>
  <si>
    <t>COM-BRK</t>
  </si>
  <si>
    <t>ALCC</t>
  </si>
  <si>
    <t>VNT-PC</t>
  </si>
  <si>
    <t>VNT-MP</t>
  </si>
  <si>
    <t>LIA</t>
  </si>
  <si>
    <t>FMT</t>
  </si>
  <si>
    <t>FMT-A-ADPT</t>
  </si>
  <si>
    <t>TZC-8B</t>
  </si>
  <si>
    <t>FTS</t>
  </si>
  <si>
    <t>FTS-P</t>
  </si>
  <si>
    <t>FTS-C</t>
  </si>
  <si>
    <t>FTS-CL</t>
  </si>
  <si>
    <t>FTS-PCL</t>
  </si>
  <si>
    <t>PFT</t>
  </si>
  <si>
    <t>PFT-P</t>
  </si>
  <si>
    <t>FJ-303</t>
  </si>
  <si>
    <t>FJ-304</t>
  </si>
  <si>
    <t>FJ-303SS</t>
  </si>
  <si>
    <t>FJ-304SS</t>
  </si>
  <si>
    <t>FB-300</t>
  </si>
  <si>
    <t>FB-301S</t>
  </si>
  <si>
    <t>FC-300S</t>
  </si>
  <si>
    <t>FT-GLS</t>
  </si>
  <si>
    <t>C-Mod-250-ZIC4A-EP</t>
  </si>
  <si>
    <t>C-Mod-250-ZIC8B-EP</t>
  </si>
  <si>
    <t>XDLC</t>
  </si>
  <si>
    <t>CP-GPMI-KIT</t>
  </si>
  <si>
    <t>FCM2041-U3</t>
  </si>
  <si>
    <t>PAD-5-MB</t>
  </si>
  <si>
    <t>PAD-5-CLSA</t>
  </si>
  <si>
    <t>PAD-5-CDC</t>
  </si>
  <si>
    <t>PAB-ENCL</t>
  </si>
  <si>
    <t>PAB-ENCL-R</t>
  </si>
  <si>
    <t>PAB2-ENCL</t>
  </si>
  <si>
    <t>PAB2-ENCL-R</t>
  </si>
  <si>
    <t>P3AP</t>
  </si>
  <si>
    <t>P4AP</t>
  </si>
  <si>
    <t>BAAP</t>
  </si>
  <si>
    <t>PAD5-6A</t>
  </si>
  <si>
    <t>PAD5-6A-R</t>
  </si>
  <si>
    <t>PAD5-9A</t>
  </si>
  <si>
    <t>PAD5-9A-R</t>
  </si>
  <si>
    <t>FC922-US</t>
  </si>
  <si>
    <t>FC924-US</t>
  </si>
  <si>
    <t>FC922-UE</t>
  </si>
  <si>
    <t>FC924-UE</t>
  </si>
  <si>
    <t>FT924-US</t>
  </si>
  <si>
    <t>FT924-UE</t>
  </si>
  <si>
    <t>FC922-UT</t>
  </si>
  <si>
    <t>FC924-UT</t>
  </si>
  <si>
    <t>FC922-UF</t>
  </si>
  <si>
    <t>FC924-UF</t>
  </si>
  <si>
    <t>FHK2001-U3</t>
  </si>
  <si>
    <t>FHK2001-R3</t>
  </si>
  <si>
    <t>FHK2002-U3</t>
  </si>
  <si>
    <t>FHK2002-R3</t>
  </si>
  <si>
    <t>FHK2003-U3</t>
  </si>
  <si>
    <t>FHK2003-R3</t>
  </si>
  <si>
    <t>FHA2056-U1</t>
  </si>
  <si>
    <t>FHA2056-R1</t>
  </si>
  <si>
    <t>FCM2018-U3</t>
  </si>
  <si>
    <t>FCM2019-U3</t>
  </si>
  <si>
    <t>FCI2016-U1</t>
  </si>
  <si>
    <t>FCI2017-U1</t>
  </si>
  <si>
    <t>FHB2001-U1</t>
  </si>
  <si>
    <t>FHB2001-R1</t>
  </si>
  <si>
    <t>FHB2002-U1</t>
  </si>
  <si>
    <t>FHB2002-R1</t>
  </si>
  <si>
    <t>FHD2001-U3</t>
  </si>
  <si>
    <t>FHD2001-R3</t>
  </si>
  <si>
    <t>FHD2002-U3</t>
  </si>
  <si>
    <t>FHD2002-R3</t>
  </si>
  <si>
    <t>FHD2003-U3</t>
  </si>
  <si>
    <t>FHD2003-R3</t>
  </si>
  <si>
    <t>FHD2004-U1</t>
  </si>
  <si>
    <t>FHD2005-U1</t>
  </si>
  <si>
    <t>FHD2006-U1</t>
  </si>
  <si>
    <t>FHA2031-U1</t>
  </si>
  <si>
    <t>FHA2035-U1</t>
  </si>
  <si>
    <t>FHA2035-R1</t>
  </si>
  <si>
    <t>FHA2036-U1</t>
  </si>
  <si>
    <t>FHA2036-R1</t>
  </si>
  <si>
    <t>FCM2022-U3</t>
  </si>
  <si>
    <t>FCM2023-U3</t>
  </si>
  <si>
    <t>FCI2011-U1</t>
  </si>
  <si>
    <t>FCI2020-U1</t>
  </si>
  <si>
    <t>FTI2001-U1</t>
  </si>
  <si>
    <t>FCA2016-U1</t>
  </si>
  <si>
    <t>FCA2018-U1</t>
  </si>
  <si>
    <t>FT2014-U3</t>
  </si>
  <si>
    <t>FT2014-R3</t>
  </si>
  <si>
    <t>FT2015-U3</t>
  </si>
  <si>
    <t>FT2015-R3</t>
  </si>
  <si>
    <t>XCI2001-U1</t>
  </si>
  <si>
    <t>FN2001-U1</t>
  </si>
  <si>
    <t>FT2007-U1</t>
  </si>
  <si>
    <t>FT2008-U1</t>
  </si>
  <si>
    <t>FT2008-R1</t>
  </si>
  <si>
    <t>FT2009-U1</t>
  </si>
  <si>
    <t>FT2009-R1</t>
  </si>
  <si>
    <t>FT2003-U1</t>
  </si>
  <si>
    <t>FHD2012-U1</t>
  </si>
  <si>
    <t>FCA2032-U1</t>
  </si>
  <si>
    <t>FCA2033-A1</t>
  </si>
  <si>
    <t>FCA2034-A1</t>
  </si>
  <si>
    <t>FCA2035-A1</t>
  </si>
  <si>
    <t>FH-2071-UM</t>
  </si>
  <si>
    <t>USCG-HPLATE</t>
  </si>
  <si>
    <t>FV920-EK</t>
  </si>
  <si>
    <t>FHK2004-U3</t>
  </si>
  <si>
    <t>FHK2004-R3</t>
  </si>
  <si>
    <t>VCC2001-A1</t>
  </si>
  <si>
    <t>VCC2002-A1</t>
  </si>
  <si>
    <t>VCI2001-U1</t>
  </si>
  <si>
    <t>VCA2002-A1</t>
  </si>
  <si>
    <t>FCA2031-A1</t>
  </si>
  <si>
    <t>FHB2005-U1</t>
  </si>
  <si>
    <t>FHB2005-R1</t>
  </si>
  <si>
    <t>FHD2007-U3</t>
  </si>
  <si>
    <t>FHD2007-R3</t>
  </si>
  <si>
    <t>FHD2009-U1</t>
  </si>
  <si>
    <t>FHD2009-R1</t>
  </si>
  <si>
    <t>FHA2041-R1</t>
  </si>
  <si>
    <t>FHA2043-U1</t>
  </si>
  <si>
    <t>FHA2043-R1</t>
  </si>
  <si>
    <t>VTO2001-U3</t>
  </si>
  <si>
    <t>VTO2004-U3</t>
  </si>
  <si>
    <t>FP2013-U1</t>
  </si>
  <si>
    <t>VR2005-U3</t>
  </si>
  <si>
    <t>VR2005-R3</t>
  </si>
  <si>
    <t>VN2001-A1</t>
  </si>
  <si>
    <t>VN2002-A1</t>
  </si>
  <si>
    <t>VN2003-A1</t>
  </si>
  <si>
    <t>VTA2001-A1</t>
  </si>
  <si>
    <t>FN2012-A1</t>
  </si>
  <si>
    <t>VCI2003-A1</t>
  </si>
  <si>
    <t>EBA2001-U1</t>
  </si>
  <si>
    <t>EBA2001-R1</t>
  </si>
  <si>
    <t>EBA2004-A1</t>
  </si>
  <si>
    <t>FH2016-U1</t>
  </si>
  <si>
    <t>FH2016-R1</t>
  </si>
  <si>
    <t>FHA2054-U1</t>
  </si>
  <si>
    <t>FC901-U3</t>
  </si>
  <si>
    <t>FCM901-U3</t>
  </si>
  <si>
    <t>FH901-U3</t>
  </si>
  <si>
    <t>FH901-R3</t>
  </si>
  <si>
    <t>FSD901-U3</t>
  </si>
  <si>
    <t>FSD901-R3</t>
  </si>
  <si>
    <t>FHA902-U1</t>
  </si>
  <si>
    <t>FHA902-R1</t>
  </si>
  <si>
    <t>FX901-U3</t>
  </si>
  <si>
    <t>FXA901-U1</t>
  </si>
  <si>
    <t>FCA901-U1</t>
  </si>
  <si>
    <t>OOHC941</t>
  </si>
  <si>
    <t>OOH941</t>
  </si>
  <si>
    <t>OH921</t>
  </si>
  <si>
    <t>OP921</t>
  </si>
  <si>
    <t>HI921</t>
  </si>
  <si>
    <t>FDCIO422</t>
  </si>
  <si>
    <t>DB-11</t>
  </si>
  <si>
    <t>DB-11E</t>
  </si>
  <si>
    <t>SBGA-34</t>
  </si>
  <si>
    <t>ABHW-4B</t>
  </si>
  <si>
    <t>ABHW-4BZ</t>
  </si>
  <si>
    <t>ABHW-4S</t>
  </si>
  <si>
    <t>ABHW-4SZ</t>
  </si>
  <si>
    <t>ABHW-INSERT</t>
  </si>
  <si>
    <t>ADBH-11</t>
  </si>
  <si>
    <t>ADB-BOX</t>
  </si>
  <si>
    <t>DB2-HR</t>
  </si>
  <si>
    <t>RL-HC</t>
  </si>
  <si>
    <t>RL-HW</t>
  </si>
  <si>
    <t>ILED-HC</t>
  </si>
  <si>
    <t>ILED-HW</t>
  </si>
  <si>
    <t>ILED-XW</t>
  </si>
  <si>
    <t>ILED-XC</t>
  </si>
  <si>
    <t>DGH-11</t>
  </si>
  <si>
    <t>DB11-SEAL</t>
  </si>
  <si>
    <t>DB-11-DP</t>
  </si>
  <si>
    <t>LK-11</t>
  </si>
  <si>
    <t>HMS-S</t>
  </si>
  <si>
    <t>HMS-SZ</t>
  </si>
  <si>
    <t>HMS-D</t>
  </si>
  <si>
    <t>HMS-DZ</t>
  </si>
  <si>
    <t>HMS-SE</t>
  </si>
  <si>
    <t>HMS-DE</t>
  </si>
  <si>
    <t>HMS-SP</t>
  </si>
  <si>
    <t>HMS-DP</t>
  </si>
  <si>
    <t>HMS-M</t>
  </si>
  <si>
    <t>MS-FD</t>
  </si>
  <si>
    <t>HTRI-S</t>
  </si>
  <si>
    <t>HTRI-SZ</t>
  </si>
  <si>
    <t>HTRI-D</t>
  </si>
  <si>
    <t>HTRI-DZ</t>
  </si>
  <si>
    <t>HTRI-R</t>
  </si>
  <si>
    <t>HTRI-RZ</t>
  </si>
  <si>
    <t>HTRI-M</t>
  </si>
  <si>
    <t>HTRI-MZ</t>
  </si>
  <si>
    <t>XTRI-R</t>
  </si>
  <si>
    <t>XTRI-D</t>
  </si>
  <si>
    <t>XTRI-S</t>
  </si>
  <si>
    <t>XTRI-M</t>
  </si>
  <si>
    <t>HLIM</t>
  </si>
  <si>
    <t>HLIM-Z</t>
  </si>
  <si>
    <t>HZM</t>
  </si>
  <si>
    <t>HZM-Z</t>
  </si>
  <si>
    <t>HCP</t>
  </si>
  <si>
    <t>HCP-Z</t>
  </si>
  <si>
    <t>DPU</t>
  </si>
  <si>
    <t>DPU-RPT</t>
  </si>
  <si>
    <t>DPU-C1</t>
  </si>
  <si>
    <t>DPU-PRT</t>
  </si>
  <si>
    <t>DPU-PROG</t>
  </si>
  <si>
    <t>FDCIO-EOL</t>
  </si>
  <si>
    <t>TB-EOL</t>
  </si>
  <si>
    <t>FDBZ492</t>
  </si>
  <si>
    <t>FDBZ492-HR</t>
  </si>
  <si>
    <t>FDBZ-WT</t>
  </si>
  <si>
    <t>AD-TGN</t>
  </si>
  <si>
    <t>ST-10</t>
  </si>
  <si>
    <t>FDBZ492-RTL</t>
  </si>
  <si>
    <t>ST-25</t>
  </si>
  <si>
    <t>ST-50</t>
  </si>
  <si>
    <t>ST-100</t>
  </si>
  <si>
    <t>OH121</t>
  </si>
  <si>
    <t>OP121</t>
  </si>
  <si>
    <t>HI121</t>
  </si>
  <si>
    <t>TM121</t>
  </si>
  <si>
    <t>FDBZ492-R</t>
  </si>
  <si>
    <t>FDBZ492-PR</t>
  </si>
  <si>
    <t>DMS-CATB-PKG-SM</t>
  </si>
  <si>
    <t>DMS-CATB-PKG-LM</t>
  </si>
  <si>
    <t>UHW-CATA-01</t>
  </si>
  <si>
    <t>UHW-CATB-01</t>
  </si>
  <si>
    <t>UHW-CATC-01</t>
  </si>
  <si>
    <t>UHW-CATD-01</t>
  </si>
  <si>
    <t>UHW-0000-22L-L</t>
  </si>
  <si>
    <t>UHW-0000-42L-L</t>
  </si>
  <si>
    <t>SNC</t>
  </si>
  <si>
    <t>MOSA</t>
  </si>
  <si>
    <t>XND</t>
  </si>
  <si>
    <t>S2E</t>
  </si>
  <si>
    <t>CBL-M</t>
  </si>
  <si>
    <t>CCA-STD-FSET</t>
  </si>
  <si>
    <t>CCA-CMPT-DMS</t>
  </si>
  <si>
    <t>CCA-OP-GRAPH-ED</t>
  </si>
  <si>
    <t>CCA-CMPT-DMS-U</t>
  </si>
  <si>
    <t>CCA-1-CL</t>
  </si>
  <si>
    <t>CCA-MAX-CL</t>
  </si>
  <si>
    <t>CCA-100-FIRE</t>
  </si>
  <si>
    <t>CCA-500-FIRE</t>
  </si>
  <si>
    <t>CCA-5000-FIRE</t>
  </si>
  <si>
    <t>CCA-10000-FIRE</t>
  </si>
  <si>
    <t>CCA-V-16MON</t>
  </si>
  <si>
    <t>CCA-V-128MON</t>
  </si>
  <si>
    <t>CCA-V-16EXTC</t>
  </si>
  <si>
    <t>CCA-V-128EXTC</t>
  </si>
  <si>
    <t>CCA-V-PLUS</t>
  </si>
  <si>
    <t>CCA-V-16EMBC</t>
  </si>
  <si>
    <t>CCA-100-SCADA</t>
  </si>
  <si>
    <t>CCA-500-SCADA</t>
  </si>
  <si>
    <t>CCA-100-VALID</t>
  </si>
  <si>
    <t>CCA-1-ARCHGRP</t>
  </si>
  <si>
    <t>DMS-SW-PKG-3P0</t>
  </si>
  <si>
    <t>CCA-ENG</t>
  </si>
  <si>
    <t>CMD.04</t>
  </si>
  <si>
    <t>CCA-DEMO</t>
  </si>
  <si>
    <t>CCA-STARTUP-BASE</t>
  </si>
  <si>
    <t>CCA-OP-RENO</t>
  </si>
  <si>
    <t>CCA-OP-OPC</t>
  </si>
  <si>
    <t>CCA-OP-AS-TR</t>
  </si>
  <si>
    <t>CCA-OP-RE-PR</t>
  </si>
  <si>
    <t>CCA-OP-LOG-V</t>
  </si>
  <si>
    <t>CCA-OP-WS-LIVE</t>
  </si>
  <si>
    <t>CCA-OP-WS-CMD</t>
  </si>
  <si>
    <t>CCA-OP-WS-ADD</t>
  </si>
  <si>
    <t>CCA-EXT-FSET-SUR</t>
  </si>
  <si>
    <t>CCA-STD-FSET-SUR</t>
  </si>
  <si>
    <t>CCA-CMPT-DMS-SUR</t>
  </si>
  <si>
    <t>CCA-OP-GRAPH-ED-SUR</t>
  </si>
  <si>
    <t>CCA-CMPT-DMS-U-SUR</t>
  </si>
  <si>
    <t>CCA-1-CL-SUR</t>
  </si>
  <si>
    <t>CCA-MAX-CL-SUR</t>
  </si>
  <si>
    <t>CCA-100-FIRE-SUR</t>
  </si>
  <si>
    <t>CCA-500-FIRE-SUR</t>
  </si>
  <si>
    <t>CCA-1000-FIRE-SUR</t>
  </si>
  <si>
    <t>CCA-5000-FIRE-SUR</t>
  </si>
  <si>
    <t>CCA-10000-FIRE-SUR</t>
  </si>
  <si>
    <t>CCA-V-PLUS-SUR</t>
  </si>
  <si>
    <t>CCA-V-16MON-SUR</t>
  </si>
  <si>
    <t>CCA-V-128MON-SUR</t>
  </si>
  <si>
    <t>CCA-V-16EXTC-SUR</t>
  </si>
  <si>
    <t>CCA-V-128EXTC-SUR</t>
  </si>
  <si>
    <t>CCA-V-16EMBC-SUR</t>
  </si>
  <si>
    <t>CCA-100-SCADA-SUR</t>
  </si>
  <si>
    <t>CCA-500-SCADA-SUR</t>
  </si>
  <si>
    <t>CCA-1000-SCADA-SUR</t>
  </si>
  <si>
    <t>CCA-100-VALID-SUR</t>
  </si>
  <si>
    <t>CCA-1-ARCHGRP-SUR</t>
  </si>
  <si>
    <t>CCA-OP-RENO-SUR</t>
  </si>
  <si>
    <t>CCA-OP-OPC-SUR</t>
  </si>
  <si>
    <t>CCA-OP-AS-TR-SUR</t>
  </si>
  <si>
    <t>CCA-OP-RE-PR-SUR</t>
  </si>
  <si>
    <t>CCA-OP-LOG-V-SUR</t>
  </si>
  <si>
    <t>CCA-OP-WS-LIVE-SUR</t>
  </si>
  <si>
    <t>CCA-OP-WS-CMD-SUR</t>
  </si>
  <si>
    <t>CCA-OP-WS-ADD-SUR</t>
  </si>
  <si>
    <t>CCA-EXT-FSET-SUS</t>
  </si>
  <si>
    <t>CCA-STD-FSET-SUS</t>
  </si>
  <si>
    <t>CCA-CMPT-DMS-SUS</t>
  </si>
  <si>
    <t>CCA-OP-GRAPH-ED-SUS</t>
  </si>
  <si>
    <t>CCA-CMPT-DMS-U-SUS</t>
  </si>
  <si>
    <t>CCA-1-CL-SUS</t>
  </si>
  <si>
    <t>CCA-MAX-CL-SUS</t>
  </si>
  <si>
    <t>CCA-100-FIRE-SUS</t>
  </si>
  <si>
    <t>CCA-500-FIRE-SUS</t>
  </si>
  <si>
    <t>CCA-1000-FIRE-SUS</t>
  </si>
  <si>
    <t>CCA-5000-FIRE-SUS</t>
  </si>
  <si>
    <t>CCA-10000-FIRE-SUS</t>
  </si>
  <si>
    <t>CCA-V-PLUS-SUS</t>
  </si>
  <si>
    <t>CCA-V-16MON-SUS</t>
  </si>
  <si>
    <t>CCA-V-128MON-SUS</t>
  </si>
  <si>
    <t>CCA-V-16EXTC-SUS</t>
  </si>
  <si>
    <t>CCA-V-128EXTC-SUS</t>
  </si>
  <si>
    <t>CCA-V-16EMBC-SUS</t>
  </si>
  <si>
    <t>CCA-100-SCADA-SUS</t>
  </si>
  <si>
    <t>CCA-500-SCADA-SUS</t>
  </si>
  <si>
    <t>CCA-1000-SCADA-SUS</t>
  </si>
  <si>
    <t>CCA-100-VALID-SUS</t>
  </si>
  <si>
    <t>CCA-1-ARCHGRP-SUS</t>
  </si>
  <si>
    <t>CCA-OP-RENO-SUS</t>
  </si>
  <si>
    <t>CCA-OP-OPC-SUS</t>
  </si>
  <si>
    <t>CCA-OP-AS-TR-SUS</t>
  </si>
  <si>
    <t>CCA-OP-RE-PR-SUS</t>
  </si>
  <si>
    <t>CCA-OP-LOG-V-SUS</t>
  </si>
  <si>
    <t>CCA-OP-WS-LIVE-SUS</t>
  </si>
  <si>
    <t>CCA-OP-WS-CMD-SUS</t>
  </si>
  <si>
    <t>CCA-OP-WS-ADD-SUS</t>
  </si>
  <si>
    <t>CCA-STD-FSET-PSM</t>
  </si>
  <si>
    <t>CCA-1-CL-PSM</t>
  </si>
  <si>
    <t>CCA-MAX-CL-PSM</t>
  </si>
  <si>
    <t>CCA-100-FIRE-PSM</t>
  </si>
  <si>
    <t>CCA-500-FIRE-PSM</t>
  </si>
  <si>
    <t>CCA-5000-FIRE-PSM</t>
  </si>
  <si>
    <t>CCA-10000-FIRE-PSM</t>
  </si>
  <si>
    <t>CCA-100-SCADA-PSM</t>
  </si>
  <si>
    <t>CCA-500-SCADA-PSM</t>
  </si>
  <si>
    <t>CCA-100-VALID-PSM</t>
  </si>
  <si>
    <t>CCA-1-ARCHGRP-PSM</t>
  </si>
  <si>
    <t>CCA-STD-FSET-SSM</t>
  </si>
  <si>
    <t>CCA-1-CL-SSM</t>
  </si>
  <si>
    <t>CCA-MAX-CL-SSM</t>
  </si>
  <si>
    <t>CCA-100-FIRE-SSM</t>
  </si>
  <si>
    <t>CCA-500-FIRE-SSM</t>
  </si>
  <si>
    <t>CCA-5000-FIRE-SSM</t>
  </si>
  <si>
    <t>CCA-10000-FIRE-SSM</t>
  </si>
  <si>
    <t>CCA-100-SCADA-SSM</t>
  </si>
  <si>
    <t>CCA-500-SCADA-SSM</t>
  </si>
  <si>
    <t>CCA-100-VALID-SSM</t>
  </si>
  <si>
    <t>CCA-1-ARCHGRP-SSM</t>
  </si>
  <si>
    <t>NCCW7I7GL-22L</t>
  </si>
  <si>
    <t>NCCW7I71G-22L</t>
  </si>
  <si>
    <t>NCCW7I72G-22L</t>
  </si>
  <si>
    <t>NCCW7I73G-22L</t>
  </si>
  <si>
    <t>NCCW7I74G-22L</t>
  </si>
  <si>
    <t>NCCW7I7GL-22TL</t>
  </si>
  <si>
    <t>NCCW7I71G-22TL</t>
  </si>
  <si>
    <t>NCCW7I72G-22TL</t>
  </si>
  <si>
    <t>NCCW7I73G-22TL</t>
  </si>
  <si>
    <t>NCCW7I74G-22TL</t>
  </si>
  <si>
    <t>NCCW7I7WAN1G-22L</t>
  </si>
  <si>
    <t>NCCW7I7WAN2G-22L</t>
  </si>
  <si>
    <t>NCCW7I7WAN3G-22</t>
  </si>
  <si>
    <t>NCCW7I7WAN4G-22L</t>
  </si>
  <si>
    <t>NCCW7I7WAN5G-22L</t>
  </si>
  <si>
    <t>NCCW7I7WAN6G-22L</t>
  </si>
  <si>
    <t>NCCW7I7WAN1G-22TL</t>
  </si>
  <si>
    <t>NCCW7I7WAN2G-22TL</t>
  </si>
  <si>
    <t>NCCW7I7WAN3G-22TL</t>
  </si>
  <si>
    <t>NCCW7I7WAN4G-22TL</t>
  </si>
  <si>
    <t>NCCW7I7WAN5G-22TL</t>
  </si>
  <si>
    <t>NCCW7I7WAN6G-22TL</t>
  </si>
  <si>
    <t>NCC-GL</t>
  </si>
  <si>
    <t>NCC-1G</t>
  </si>
  <si>
    <t>NCC-2G</t>
  </si>
  <si>
    <t>NCC-3G</t>
  </si>
  <si>
    <t>NCC-4G</t>
  </si>
  <si>
    <t>NCCMP8-UK</t>
  </si>
  <si>
    <t>NCC-W7I7-00R-M</t>
  </si>
  <si>
    <t>NCC-W7I7WAN-00R-M</t>
  </si>
  <si>
    <t>UHW-0000-22T-L</t>
  </si>
  <si>
    <t>UHW-0000-42T-L</t>
  </si>
  <si>
    <t>NCC-GL-KEY</t>
  </si>
  <si>
    <t>NCC-G1-KEY</t>
  </si>
  <si>
    <t>NCC-G2-KEY</t>
  </si>
  <si>
    <t>NCC-G3-KEY</t>
  </si>
  <si>
    <t>NCC-G4-KEY</t>
  </si>
  <si>
    <t>NCC-G5-KEY</t>
  </si>
  <si>
    <t>NCC-G6-KEY</t>
  </si>
  <si>
    <t>NCC-G7-KEY</t>
  </si>
  <si>
    <t>NCC-G16-KEY</t>
  </si>
  <si>
    <t>REP-1</t>
  </si>
  <si>
    <t>HUB-4</t>
  </si>
  <si>
    <t>CAB1-X</t>
  </si>
  <si>
    <t>HUB-RS-485</t>
  </si>
  <si>
    <t>MODEM BLOCK</t>
  </si>
  <si>
    <t>WAIO</t>
  </si>
  <si>
    <t>DA-303</t>
  </si>
  <si>
    <t>DA-304</t>
  </si>
  <si>
    <t>EAD-3</t>
  </si>
  <si>
    <t>RSW-1</t>
  </si>
  <si>
    <t>DT-135R</t>
  </si>
  <si>
    <t>DT-200R</t>
  </si>
  <si>
    <t>DT-135F</t>
  </si>
  <si>
    <t>DT-200F</t>
  </si>
  <si>
    <t>DT-135WP</t>
  </si>
  <si>
    <t>DT-200WP</t>
  </si>
  <si>
    <t>DT-140EP</t>
  </si>
  <si>
    <t>DT-160EP</t>
  </si>
  <si>
    <t>DT-190EP</t>
  </si>
  <si>
    <t>DT-225EP</t>
  </si>
  <si>
    <t>DT-275EP</t>
  </si>
  <si>
    <t>DT-325EP</t>
  </si>
  <si>
    <t>DT-360EP</t>
  </si>
  <si>
    <t>DT-450EP</t>
  </si>
  <si>
    <t>DT-600EP</t>
  </si>
  <si>
    <t>DT-725EP</t>
  </si>
  <si>
    <t>ADAPT PLATE</t>
  </si>
  <si>
    <t>PBA-1191</t>
  </si>
  <si>
    <t>PBB-1191</t>
  </si>
  <si>
    <t>PBR-1191</t>
  </si>
  <si>
    <t>PBR-1192</t>
  </si>
  <si>
    <t>PBR-1193</t>
  </si>
  <si>
    <t>PBL-1191</t>
  </si>
  <si>
    <t>PBH-1191</t>
  </si>
  <si>
    <t>PBF-1191B</t>
  </si>
  <si>
    <t>PBF-1191A</t>
  </si>
  <si>
    <t>OSI-10</t>
  </si>
  <si>
    <t>OSI-90</t>
  </si>
  <si>
    <t>OSE-SP-01</t>
  </si>
  <si>
    <t>OSE-SPW</t>
  </si>
  <si>
    <t>OSE-HPW</t>
  </si>
  <si>
    <t>OSP-001</t>
  </si>
  <si>
    <t>OSP-002</t>
  </si>
  <si>
    <t>VKT-301</t>
  </si>
  <si>
    <t>OSID-INST</t>
  </si>
  <si>
    <t>OSE-ACF</t>
  </si>
  <si>
    <t>OSEH-ACF</t>
  </si>
  <si>
    <t>OSE-RBA</t>
  </si>
  <si>
    <t>OSID-EHE</t>
  </si>
  <si>
    <t>OSID-EHI</t>
  </si>
  <si>
    <t>OSID-WG</t>
  </si>
  <si>
    <t>VP-CLIP</t>
  </si>
  <si>
    <t>20/20MI-11SF</t>
  </si>
  <si>
    <t>20/20MI-12SF</t>
  </si>
  <si>
    <t>20/20MI-31SF</t>
  </si>
  <si>
    <t>20/20MI-32SF</t>
  </si>
  <si>
    <t>20/20ML-11SF</t>
  </si>
  <si>
    <t>20/20ML-12SF</t>
  </si>
  <si>
    <t>40/40I-112SF</t>
  </si>
  <si>
    <t>40/40I-122SF</t>
  </si>
  <si>
    <t>40/40I-212SF</t>
  </si>
  <si>
    <t>40/40I-222SF</t>
  </si>
  <si>
    <t>40/40M-112SF</t>
  </si>
  <si>
    <t>40/40M-122SF</t>
  </si>
  <si>
    <t>40/40M-212SF</t>
  </si>
  <si>
    <t>40/40M-222SF</t>
  </si>
  <si>
    <t>40/40R-112SF</t>
  </si>
  <si>
    <t>40/40R-122SF</t>
  </si>
  <si>
    <t>40/40R-212SF</t>
  </si>
  <si>
    <t>40/40R-222SF</t>
  </si>
  <si>
    <t>40/40L-112SF</t>
  </si>
  <si>
    <t>40/40L-122SF</t>
  </si>
  <si>
    <t>40/40L-212SF</t>
  </si>
  <si>
    <t>40/40L-222SF</t>
  </si>
  <si>
    <t>40/40LB-112SF</t>
  </si>
  <si>
    <t>40/40LB-122SF</t>
  </si>
  <si>
    <t>40/40LB-212SF</t>
  </si>
  <si>
    <t>40/40LB-222SF</t>
  </si>
  <si>
    <t>40/40L4-112SF</t>
  </si>
  <si>
    <t>40/40L4-122SF</t>
  </si>
  <si>
    <t>40/40L4-212SF</t>
  </si>
  <si>
    <t>40/40L4-222SF</t>
  </si>
  <si>
    <t>40/40L4B-112SF</t>
  </si>
  <si>
    <t>40/40L4B-122SF</t>
  </si>
  <si>
    <t>40/40L4B-212SF</t>
  </si>
  <si>
    <t>40/40L4B-222SF</t>
  </si>
  <si>
    <t>40/40U-112SF</t>
  </si>
  <si>
    <t>40/40U-122SF</t>
  </si>
  <si>
    <t>40/40U-212SF</t>
  </si>
  <si>
    <t>40/40U-222SF</t>
  </si>
  <si>
    <t>40/40UB-112SF</t>
  </si>
  <si>
    <t>40/40UB-122SF</t>
  </si>
  <si>
    <t>40/40UB-212SF</t>
  </si>
  <si>
    <t>40/40UB-222SF</t>
  </si>
  <si>
    <t>20/20-787</t>
  </si>
  <si>
    <t>794079-3</t>
  </si>
  <si>
    <t>FS-1200</t>
  </si>
  <si>
    <t>FS-1100</t>
  </si>
  <si>
    <t>20/20-005</t>
  </si>
  <si>
    <t>40/40-001</t>
  </si>
  <si>
    <t>FS-1300</t>
  </si>
  <si>
    <t>FS-1400</t>
  </si>
  <si>
    <t>789260-2</t>
  </si>
  <si>
    <t>789260-1</t>
  </si>
  <si>
    <t>F5000</t>
  </si>
  <si>
    <t>F5000-031</t>
  </si>
  <si>
    <t>5000-004</t>
  </si>
  <si>
    <t>0209</t>
  </si>
  <si>
    <t>5000-005</t>
  </si>
  <si>
    <t>5000-006</t>
  </si>
  <si>
    <t>5000-007</t>
  </si>
  <si>
    <t>5000-008</t>
  </si>
  <si>
    <t>5000-009</t>
  </si>
  <si>
    <t>5000-010</t>
  </si>
  <si>
    <t>5000-011</t>
  </si>
  <si>
    <t>5000-012</t>
  </si>
  <si>
    <t>5000-014</t>
  </si>
  <si>
    <t>ADB-11</t>
  </si>
  <si>
    <t>DB-3S</t>
  </si>
  <si>
    <t>RA-ADB</t>
  </si>
  <si>
    <t>DB-ADPT</t>
  </si>
  <si>
    <t>DB-LK</t>
  </si>
  <si>
    <t>RLW-11</t>
  </si>
  <si>
    <t>RLC-11</t>
  </si>
  <si>
    <t>DMK-11</t>
  </si>
  <si>
    <t>RL-30</t>
  </si>
  <si>
    <t>RL-40</t>
  </si>
  <si>
    <t>MS-151</t>
  </si>
  <si>
    <t>MS-51</t>
  </si>
  <si>
    <t>MS-501</t>
  </si>
  <si>
    <t>MS-FB</t>
  </si>
  <si>
    <t>1734097100</t>
  </si>
  <si>
    <t>MS-NY</t>
  </si>
  <si>
    <t>SB-15</t>
  </si>
  <si>
    <t>SB-5R</t>
  </si>
  <si>
    <t>MC-5K</t>
  </si>
  <si>
    <t>SB-5AP</t>
  </si>
  <si>
    <t>LTP</t>
  </si>
  <si>
    <t>MSM-K</t>
  </si>
  <si>
    <t>MSM-KD</t>
  </si>
  <si>
    <t>MSM-K-WP</t>
  </si>
  <si>
    <t>MSM-KD-WP</t>
  </si>
  <si>
    <t>MSM-EXP</t>
  </si>
  <si>
    <t>MSM-INST</t>
  </si>
  <si>
    <t>MSM-BOX</t>
  </si>
  <si>
    <t>MSM-GR</t>
  </si>
  <si>
    <t>MSM-K-15</t>
  </si>
  <si>
    <t>MSM-KD-30</t>
  </si>
  <si>
    <t>AW-1</t>
  </si>
  <si>
    <t>MH-501</t>
  </si>
  <si>
    <t>HFPO-11</t>
  </si>
  <si>
    <t>HFP-11</t>
  </si>
  <si>
    <t>HFPT-11</t>
  </si>
  <si>
    <t>DB-HR</t>
  </si>
  <si>
    <t>HMS-2S</t>
  </si>
  <si>
    <t>HMS-SA</t>
  </si>
  <si>
    <t>WP-2000</t>
  </si>
  <si>
    <t>FP-11</t>
  </si>
  <si>
    <t>FPT-11</t>
  </si>
  <si>
    <t>ILP-1</t>
  </si>
  <si>
    <t>MSI-10B</t>
  </si>
  <si>
    <t>MSI-20B</t>
  </si>
  <si>
    <t>MSI-B6F</t>
  </si>
  <si>
    <t>TRI-S</t>
  </si>
  <si>
    <t>TRI-D</t>
  </si>
  <si>
    <t>TRI-R</t>
  </si>
  <si>
    <t>ALI-8</t>
  </si>
  <si>
    <t>ALI-8B</t>
  </si>
  <si>
    <t>TRI-B6M</t>
  </si>
  <si>
    <t>ISI-1</t>
  </si>
  <si>
    <t>CZM-1B6</t>
  </si>
  <si>
    <t>ICP-B6</t>
  </si>
  <si>
    <t>LIM-1</t>
  </si>
  <si>
    <t>DB-X11RS</t>
  </si>
  <si>
    <t>DB-X3RS</t>
  </si>
  <si>
    <t>ADBX-11</t>
  </si>
  <si>
    <t>ADBI-60A</t>
  </si>
  <si>
    <t>AD-3I</t>
  </si>
  <si>
    <t>DA-X3SR</t>
  </si>
  <si>
    <t>RSM-1</t>
  </si>
  <si>
    <t>RSM-2</t>
  </si>
  <si>
    <t>RSM-3</t>
  </si>
  <si>
    <t>RSM-4</t>
  </si>
  <si>
    <t>RSM-IK</t>
  </si>
  <si>
    <t>TSM-1</t>
  </si>
  <si>
    <t>TSM-1X</t>
  </si>
  <si>
    <t>AD-3ILP</t>
  </si>
  <si>
    <t>AD-3ILPC</t>
  </si>
  <si>
    <t>AD-11UK</t>
  </si>
  <si>
    <t>STA-2</t>
  </si>
  <si>
    <t>STA-3</t>
  </si>
  <si>
    <t>STA-6</t>
  </si>
  <si>
    <t>STA-10</t>
  </si>
  <si>
    <t>RLI-1</t>
  </si>
  <si>
    <t>RLI-2</t>
  </si>
  <si>
    <t>DSC</t>
  </si>
  <si>
    <t>DSC-W</t>
  </si>
  <si>
    <t>LFS-F-R</t>
  </si>
  <si>
    <t>LFS-F-W</t>
  </si>
  <si>
    <t>LFS-AL-R</t>
  </si>
  <si>
    <t>LFS-N-R</t>
  </si>
  <si>
    <t>LFS-N-W</t>
  </si>
  <si>
    <t>LFSBB-R</t>
  </si>
  <si>
    <t>LFSBB-W</t>
  </si>
  <si>
    <t>ZR-MC-R</t>
  </si>
  <si>
    <t>ZR-MC-W</t>
  </si>
  <si>
    <t>ZR-HMC-R</t>
  </si>
  <si>
    <t>ZR-HMC-W</t>
  </si>
  <si>
    <t>ZR-MC-CR</t>
  </si>
  <si>
    <t>ZR-MC-CW</t>
  </si>
  <si>
    <t>ZR-HMC-CR</t>
  </si>
  <si>
    <t>ZR-HMC-CW</t>
  </si>
  <si>
    <t>ST-HMC-CW</t>
  </si>
  <si>
    <t>ST-MC-CW</t>
  </si>
  <si>
    <t>ST-MC-RETRO-R</t>
  </si>
  <si>
    <t>ST-75-CR-WP</t>
  </si>
  <si>
    <t>ST-75-CW-WP</t>
  </si>
  <si>
    <t>ST-75-R-WP</t>
  </si>
  <si>
    <t>ST-75-W-WP</t>
  </si>
  <si>
    <t>ST-HMC-CR-WP</t>
  </si>
  <si>
    <t>ST-HMC-CW-WP</t>
  </si>
  <si>
    <t>ST-HMC-R-WP</t>
  </si>
  <si>
    <t>ST-HMC-W-WP</t>
  </si>
  <si>
    <t>SECH-R</t>
  </si>
  <si>
    <t>SECH-W</t>
  </si>
  <si>
    <t>SEH-HMC-CR</t>
  </si>
  <si>
    <t>SEH-HMC-CW</t>
  </si>
  <si>
    <t>SEH-HMC-R</t>
  </si>
  <si>
    <t>SEH-HMC-W</t>
  </si>
  <si>
    <t>SEH-MC-CR</t>
  </si>
  <si>
    <t>SEH-MC-CW</t>
  </si>
  <si>
    <t>SEH-MC-R</t>
  </si>
  <si>
    <t>SEH-MC-W</t>
  </si>
  <si>
    <t>SEH-R</t>
  </si>
  <si>
    <t>SEH-W</t>
  </si>
  <si>
    <t>SEH-AMC-CW-ALERT</t>
  </si>
  <si>
    <t>SEH-AMC-W-ALERT</t>
  </si>
  <si>
    <t>SEH-CW-ALERT</t>
  </si>
  <si>
    <t>SEH-HMC-W-ALERT</t>
  </si>
  <si>
    <t>SEH-MC-CW-ALERT</t>
  </si>
  <si>
    <t>SEH-MC-CW-BLANK</t>
  </si>
  <si>
    <t>SEH-MC-R-ALERT</t>
  </si>
  <si>
    <t>SEH-MC-W-ALERT</t>
  </si>
  <si>
    <t>SEH-MC-W-BLANK</t>
  </si>
  <si>
    <t>SEH-W-ALERT</t>
  </si>
  <si>
    <t>SE-MC-R</t>
  </si>
  <si>
    <t>SE-MC-W</t>
  </si>
  <si>
    <t>SE-HMC-R</t>
  </si>
  <si>
    <t>SE-HMC-W</t>
  </si>
  <si>
    <t>SE-R</t>
  </si>
  <si>
    <t>SE-W</t>
  </si>
  <si>
    <t>SE-MC-CR</t>
  </si>
  <si>
    <t>SE-MC-CW</t>
  </si>
  <si>
    <t>SE-HMC-CR</t>
  </si>
  <si>
    <t>SE-HMC-CW</t>
  </si>
  <si>
    <t>SEC-R</t>
  </si>
  <si>
    <t>SEC-W</t>
  </si>
  <si>
    <t>SEF-MC-R</t>
  </si>
  <si>
    <t>SEF-MC-W</t>
  </si>
  <si>
    <t>SEF-HMC-R</t>
  </si>
  <si>
    <t>SEF-HMC-W</t>
  </si>
  <si>
    <t>SEF-R</t>
  </si>
  <si>
    <t>SEF-W</t>
  </si>
  <si>
    <t>SEF-MC-CW</t>
  </si>
  <si>
    <t>SEF-HMC-CW</t>
  </si>
  <si>
    <t>SEF-CR</t>
  </si>
  <si>
    <t>SEF-CW</t>
  </si>
  <si>
    <t>SEFH-CR</t>
  </si>
  <si>
    <t>SEFH-CW</t>
  </si>
  <si>
    <t>SEFH-HMC-CW</t>
  </si>
  <si>
    <t>SEFH-HMC-R</t>
  </si>
  <si>
    <t>SEFH-HMC-W</t>
  </si>
  <si>
    <t>SEFH-MC-CW</t>
  </si>
  <si>
    <t>SEFH-MC-R</t>
  </si>
  <si>
    <t>SEFH-MC-W</t>
  </si>
  <si>
    <t>SEFH-R</t>
  </si>
  <si>
    <t>SEFH-W</t>
  </si>
  <si>
    <t>SEFH-AHMC-CW-ALERT</t>
  </si>
  <si>
    <t>SEFH-AMC-CW-ALERT</t>
  </si>
  <si>
    <t>SEFH-AMC-W-ALERT</t>
  </si>
  <si>
    <t>SEFH-HMC-CR</t>
  </si>
  <si>
    <t>SEFH-HMC-CR-ALERT</t>
  </si>
  <si>
    <t>SEFH-HMC-CW-ALERT</t>
  </si>
  <si>
    <t>SEFH-MC-CR</t>
  </si>
  <si>
    <t>SEFH-MC-CR-ALERT</t>
  </si>
  <si>
    <t>SEFH-MC-CW-ALERT</t>
  </si>
  <si>
    <t>SEFH-MC-CW-BLANK</t>
  </si>
  <si>
    <t>SEFH-MC-R-ALERT</t>
  </si>
  <si>
    <t>SEFH-MC-W-ALERT</t>
  </si>
  <si>
    <t>SEFH-MC-W-BLANK</t>
  </si>
  <si>
    <t>SET-MC-R</t>
  </si>
  <si>
    <t>SET-MC-W</t>
  </si>
  <si>
    <t>SET-HMC-R</t>
  </si>
  <si>
    <t>SET-HMC-W</t>
  </si>
  <si>
    <t>SET-R</t>
  </si>
  <si>
    <t>SET-W</t>
  </si>
  <si>
    <t>SET-MC-CR</t>
  </si>
  <si>
    <t>SET-MC-CW</t>
  </si>
  <si>
    <t>SET-HMC-CR</t>
  </si>
  <si>
    <t>SET-HMC-CW</t>
  </si>
  <si>
    <t>SET-CR</t>
  </si>
  <si>
    <t>SET-CW</t>
  </si>
  <si>
    <t>SET-S17-CW-WP</t>
  </si>
  <si>
    <t>SET-S17-R-WP</t>
  </si>
  <si>
    <t>SET-S17-W-WP</t>
  </si>
  <si>
    <t>SET-177-CR-WP</t>
  </si>
  <si>
    <t>SET-177-CW-WP</t>
  </si>
  <si>
    <t>SET-185-R-WP</t>
  </si>
  <si>
    <t>SET-185-W-WP</t>
  </si>
  <si>
    <t>S-HQ-MC-W</t>
  </si>
  <si>
    <t>SE-1</t>
  </si>
  <si>
    <t>SB-W</t>
  </si>
  <si>
    <t>S-HQ</t>
  </si>
  <si>
    <t>S-15WR</t>
  </si>
  <si>
    <t>SETSF-VR</t>
  </si>
  <si>
    <t>SETSF-VW</t>
  </si>
  <si>
    <t>SETFL-VR</t>
  </si>
  <si>
    <t>SETFL-VW</t>
  </si>
  <si>
    <t>SET-MC-VR</t>
  </si>
  <si>
    <t>SET-MC-VW</t>
  </si>
  <si>
    <t>MH-R</t>
  </si>
  <si>
    <t>MH-W</t>
  </si>
  <si>
    <t>MTH-R</t>
  </si>
  <si>
    <t>MTH-W</t>
  </si>
  <si>
    <t>MTH-MC-R</t>
  </si>
  <si>
    <t>MTH-MC-W</t>
  </si>
  <si>
    <t>MTH-15-115-R-WP</t>
  </si>
  <si>
    <t>MTH-15-115-W-WP</t>
  </si>
  <si>
    <t>MTH-75-R-WP</t>
  </si>
  <si>
    <t>MTH-HMC-CR-WP</t>
  </si>
  <si>
    <t>MTH-HMC-CW-WP</t>
  </si>
  <si>
    <t>MTH-HMC-R-WP</t>
  </si>
  <si>
    <t>MTH-HMC-W-WP</t>
  </si>
  <si>
    <t>CH-W</t>
  </si>
  <si>
    <t>CH-MC-R</t>
  </si>
  <si>
    <t>CH-MC-W</t>
  </si>
  <si>
    <t>CH-R</t>
  </si>
  <si>
    <t>CH-MC-CR</t>
  </si>
  <si>
    <t>CH-MC-CW</t>
  </si>
  <si>
    <t>CH-HMC-CW</t>
  </si>
  <si>
    <t>CH-CW</t>
  </si>
  <si>
    <t>B10-115-R</t>
  </si>
  <si>
    <t>B6-24AC-R</t>
  </si>
  <si>
    <t>MH115-R</t>
  </si>
  <si>
    <t>MBDC-10</t>
  </si>
  <si>
    <t>MBDC-6</t>
  </si>
  <si>
    <t>AH-R</t>
  </si>
  <si>
    <t>AH-W</t>
  </si>
  <si>
    <t>AS-MC-CR</t>
  </si>
  <si>
    <t>AS-MC-CW</t>
  </si>
  <si>
    <t>AS-HMC-CR</t>
  </si>
  <si>
    <t>AS-HMC-CW</t>
  </si>
  <si>
    <t>AS-MC-R</t>
  </si>
  <si>
    <t>AS-MC-W</t>
  </si>
  <si>
    <t>AS-HMC-R</t>
  </si>
  <si>
    <t>AS-HMC-W</t>
  </si>
  <si>
    <t>NH-CW</t>
  </si>
  <si>
    <t>NS-MC-CR</t>
  </si>
  <si>
    <t>NS-MC-CW</t>
  </si>
  <si>
    <t>NS-HMC-CR</t>
  </si>
  <si>
    <t>NS-HMC-CW</t>
  </si>
  <si>
    <t>ZH-R</t>
  </si>
  <si>
    <t>ZH-W</t>
  </si>
  <si>
    <t>ZH-MC-R</t>
  </si>
  <si>
    <t>ZH-MC-W</t>
  </si>
  <si>
    <t>ZH-HMC-R</t>
  </si>
  <si>
    <t>ZH-HMC-W</t>
  </si>
  <si>
    <t>ZH-MC-CR</t>
  </si>
  <si>
    <t>ZH-MC-CW</t>
  </si>
  <si>
    <t>ZH-HMC-CR</t>
  </si>
  <si>
    <t>ZH-HMC-CW</t>
  </si>
  <si>
    <t>AH-R-WP</t>
  </si>
  <si>
    <t>AS-HMC-CR-WP</t>
  </si>
  <si>
    <t>AS-HMC-CW-WP</t>
  </si>
  <si>
    <t>AS-HMC-R-WP</t>
  </si>
  <si>
    <t>AS-HMC-W-WP</t>
  </si>
  <si>
    <t>AS-75-CR-WP</t>
  </si>
  <si>
    <t>AS-75-R-WP</t>
  </si>
  <si>
    <t>HS-R</t>
  </si>
  <si>
    <t>HS-W</t>
  </si>
  <si>
    <t>HS-MC-R</t>
  </si>
  <si>
    <t>HS-MC-W</t>
  </si>
  <si>
    <t>HS-HMC-R</t>
  </si>
  <si>
    <t>HS-HMC-W</t>
  </si>
  <si>
    <t>APS-R</t>
  </si>
  <si>
    <t>BBS-R</t>
  </si>
  <si>
    <t>DBBS-R</t>
  </si>
  <si>
    <t>MT-SUR-BOX</t>
  </si>
  <si>
    <t>MT-SUR-BOX-W</t>
  </si>
  <si>
    <t>SBBS-R</t>
  </si>
  <si>
    <t>SBBS-W</t>
  </si>
  <si>
    <t>SBL2S-R</t>
  </si>
  <si>
    <t>SERS-R</t>
  </si>
  <si>
    <t>SERS-W</t>
  </si>
  <si>
    <t>SFPS-R</t>
  </si>
  <si>
    <t>SFPS-W</t>
  </si>
  <si>
    <t>SHBBS-R</t>
  </si>
  <si>
    <t>SHBBS-W</t>
  </si>
  <si>
    <t>SHMPS-R</t>
  </si>
  <si>
    <t>SPEXT-R</t>
  </si>
  <si>
    <t>SPEXT-W</t>
  </si>
  <si>
    <t>SPSB-R</t>
  </si>
  <si>
    <t>SPSB-W</t>
  </si>
  <si>
    <t>SPSSB-R</t>
  </si>
  <si>
    <t>SPSSB-W</t>
  </si>
  <si>
    <t>WBBS-R</t>
  </si>
  <si>
    <t>WBBS-R-3/4T-3/4B</t>
  </si>
  <si>
    <t>WBBS-W</t>
  </si>
  <si>
    <t>WBBS-W-3/4T-3/4B</t>
  </si>
  <si>
    <t>WFPAS-R</t>
  </si>
  <si>
    <t>WFPAS-W</t>
  </si>
  <si>
    <t>WFPS-R</t>
  </si>
  <si>
    <t>WFPS-W</t>
  </si>
  <si>
    <t>WPBBS-R</t>
  </si>
  <si>
    <t>WPSBBS-R</t>
  </si>
  <si>
    <t>WPSBBS-W</t>
  </si>
  <si>
    <t>WPS-KIT</t>
  </si>
  <si>
    <t>ZB-R</t>
  </si>
  <si>
    <t>ZB-W</t>
  </si>
  <si>
    <t>BF-F</t>
  </si>
  <si>
    <t>BS-AL</t>
  </si>
  <si>
    <t>BS-SS</t>
  </si>
  <si>
    <t>BT-SS-AC</t>
  </si>
  <si>
    <t>SDH-2A</t>
  </si>
  <si>
    <t>SDH-3A</t>
  </si>
  <si>
    <t>SDH-4A</t>
  </si>
  <si>
    <t>SDH-5A</t>
  </si>
  <si>
    <t>SDH-6A</t>
  </si>
  <si>
    <t>SDH-7A</t>
  </si>
  <si>
    <t>SDH-8A</t>
  </si>
  <si>
    <t>SDH-2D</t>
  </si>
  <si>
    <t>SDH-3D</t>
  </si>
  <si>
    <t>SDH-5D</t>
  </si>
  <si>
    <t>SDH-6D</t>
  </si>
  <si>
    <t>SDH-7D</t>
  </si>
  <si>
    <t>SDH-8D</t>
  </si>
  <si>
    <t>SLSWR-F</t>
  </si>
  <si>
    <t>SLSWW-F</t>
  </si>
  <si>
    <t>SLSWW-FB</t>
  </si>
  <si>
    <t>SLSWR-FB</t>
  </si>
  <si>
    <t>SLSWR-A</t>
  </si>
  <si>
    <t>SLSWW-AL</t>
  </si>
  <si>
    <t>SLSWR-AL</t>
  </si>
  <si>
    <t>SLSWW-ALA</t>
  </si>
  <si>
    <t>SLSWR-ALA</t>
  </si>
  <si>
    <t>SLSWR-NA</t>
  </si>
  <si>
    <t>SLSWW-NA</t>
  </si>
  <si>
    <t>SLSWW-N</t>
  </si>
  <si>
    <t>SLSWR-N</t>
  </si>
  <si>
    <t>SLHSWR-F</t>
  </si>
  <si>
    <t>SLHSWW-F</t>
  </si>
  <si>
    <t>SLHSWR-FB</t>
  </si>
  <si>
    <t>SLHSWW-FB</t>
  </si>
  <si>
    <t>SLHSWR-A</t>
  </si>
  <si>
    <t>SLHSWW-A</t>
  </si>
  <si>
    <t>SLHSWW-AL</t>
  </si>
  <si>
    <t>SLHSWR-AL</t>
  </si>
  <si>
    <t>SLHSWR-N</t>
  </si>
  <si>
    <t>SLHSWW-N</t>
  </si>
  <si>
    <t>SLHWR-N</t>
  </si>
  <si>
    <t>SLHWW-N</t>
  </si>
  <si>
    <t>SLSCW-F</t>
  </si>
  <si>
    <t>SLSCR-F</t>
  </si>
  <si>
    <t>SLSCW-FB</t>
  </si>
  <si>
    <t>SLSCR-FB</t>
  </si>
  <si>
    <t>SLSCW-AL</t>
  </si>
  <si>
    <t>SLSCR-AL</t>
  </si>
  <si>
    <t>SLSCW-ALA</t>
  </si>
  <si>
    <t>SLSCR-ALA</t>
  </si>
  <si>
    <t>SLSCW-NA</t>
  </si>
  <si>
    <t>SLSCR-NA</t>
  </si>
  <si>
    <t>SLSCW-N</t>
  </si>
  <si>
    <t>SLSCR-N</t>
  </si>
  <si>
    <t>SLSCW-A</t>
  </si>
  <si>
    <t>SLSCR-A</t>
  </si>
  <si>
    <t>SLHSCW-F</t>
  </si>
  <si>
    <t>SLHSCR-F</t>
  </si>
  <si>
    <t>SLHSCR-FB</t>
  </si>
  <si>
    <t>SLHSCW-FB</t>
  </si>
  <si>
    <t>SLHSCR-A</t>
  </si>
  <si>
    <t>SLHSCW-A</t>
  </si>
  <si>
    <t>SLHSCR-AL</t>
  </si>
  <si>
    <t>SLHSCW-AL</t>
  </si>
  <si>
    <t>SLHSCR-N</t>
  </si>
  <si>
    <t>SLHSCW-N</t>
  </si>
  <si>
    <t>SLHCR-N</t>
  </si>
  <si>
    <t>SLHCW-N</t>
  </si>
  <si>
    <t>SLFSSWR-F</t>
  </si>
  <si>
    <t>SLFSSWW-F</t>
  </si>
  <si>
    <t>SLFSSWR-CO</t>
  </si>
  <si>
    <t>SLFSSWW-CO</t>
  </si>
  <si>
    <t>SLFSSWR-AL</t>
  </si>
  <si>
    <t>SLFSSWW-AL</t>
  </si>
  <si>
    <t>SLFSSWR-N</t>
  </si>
  <si>
    <t>SLFSSWW-N</t>
  </si>
  <si>
    <t>SLFSWR-F</t>
  </si>
  <si>
    <t>SLFSWW-F</t>
  </si>
  <si>
    <t>SLFSWR-CO</t>
  </si>
  <si>
    <t>SLFSWW-CO</t>
  </si>
  <si>
    <t>SLFSWR-AL</t>
  </si>
  <si>
    <t>SLFSWW-AL</t>
  </si>
  <si>
    <t>SLFSWR-N</t>
  </si>
  <si>
    <t>SLFSWW-N</t>
  </si>
  <si>
    <t>SLSPSWW-F</t>
  </si>
  <si>
    <t>SLSPSWR-F</t>
  </si>
  <si>
    <t>SLSPSWR-NA</t>
  </si>
  <si>
    <t>SLSPSWW-NA</t>
  </si>
  <si>
    <t>SLSPSWR-ALA</t>
  </si>
  <si>
    <t>SLSPSWW-ALA</t>
  </si>
  <si>
    <t>SLSPSWW-AL</t>
  </si>
  <si>
    <t>SLSPSWR-AL</t>
  </si>
  <si>
    <t>SLSPSWW-N</t>
  </si>
  <si>
    <t>SLSPSWR-N</t>
  </si>
  <si>
    <t>SLSPSWW-M</t>
  </si>
  <si>
    <t>SLSPSWR-M</t>
  </si>
  <si>
    <t>SLSPWR-F</t>
  </si>
  <si>
    <t>SLSPWW-F</t>
  </si>
  <si>
    <t>SLSPWW-AL</t>
  </si>
  <si>
    <t>SLSPWR-AL</t>
  </si>
  <si>
    <t>SLSPWR-N</t>
  </si>
  <si>
    <t>SLSPWW-N</t>
  </si>
  <si>
    <t>SLSPSCW-F</t>
  </si>
  <si>
    <t>SLSPSCR-F</t>
  </si>
  <si>
    <t>SLSPSCW-AL</t>
  </si>
  <si>
    <t>SLSPSCR-AL</t>
  </si>
  <si>
    <t>SLSPSCW-A</t>
  </si>
  <si>
    <t>SLSPSCR-A</t>
  </si>
  <si>
    <t>SLSPSCW-ALA</t>
  </si>
  <si>
    <t>SLSPSCR-ALA</t>
  </si>
  <si>
    <t>SLSPSCW-NA</t>
  </si>
  <si>
    <t>SLSPSCR-NA</t>
  </si>
  <si>
    <t>SLSPCW-F</t>
  </si>
  <si>
    <t>SLSPCR-F</t>
  </si>
  <si>
    <t>SLSPCR-AL</t>
  </si>
  <si>
    <t>SLSPCW-AL</t>
  </si>
  <si>
    <t>SLSPCW-A</t>
  </si>
  <si>
    <t>SLSPCR-N</t>
  </si>
  <si>
    <t>SLSPCW-N</t>
  </si>
  <si>
    <t>SLSGP-R</t>
  </si>
  <si>
    <t>SLSGP-W</t>
  </si>
  <si>
    <t>SLSBBR</t>
  </si>
  <si>
    <t>SLSBBW</t>
  </si>
  <si>
    <t>SLSSBBCR</t>
  </si>
  <si>
    <t>SLSSBBCW</t>
  </si>
  <si>
    <t>ST-AMC-W-MNS-ALERT</t>
  </si>
  <si>
    <t>ST-AMC-CW-MNS-ALRT</t>
  </si>
  <si>
    <t>ST-AMC-RETRO-W-MNS</t>
  </si>
  <si>
    <t>ST-AMC-R-MNS-ALERT</t>
  </si>
  <si>
    <t>ST-AMC-CR-MNS-ALRT</t>
  </si>
  <si>
    <t>ST-AMC-RETRO-R-MNS</t>
  </si>
  <si>
    <t>ST-CMC-W-MNS-ALERT</t>
  </si>
  <si>
    <t>ST-CMC-CW-MNS-ALRT</t>
  </si>
  <si>
    <t>ST-CMC-RETRO-W-MNS</t>
  </si>
  <si>
    <t>ST-CMC-R-MNS-ALERT</t>
  </si>
  <si>
    <t>ST-CMC-CR-MNS-ALRT</t>
  </si>
  <si>
    <t>ST-CMC-RETRO-R-MNS</t>
  </si>
  <si>
    <t>SET-AMC-W-MNS-ALRT</t>
  </si>
  <si>
    <t>SET-AMC-CW-MNS-ALR</t>
  </si>
  <si>
    <t>SET-AMC-R-MNS-ALRT</t>
  </si>
  <si>
    <t>SET-AMC-CR-MNS-ALR</t>
  </si>
  <si>
    <t>SET-CMC-W-MNS-ALRT</t>
  </si>
  <si>
    <t>SET-CMC-CW-MNS-ALR</t>
  </si>
  <si>
    <t>SET-CMC-R-MNS-ALRT</t>
  </si>
  <si>
    <t>SET-CMC-CR-MNS-ALR</t>
  </si>
  <si>
    <t>VLP-400</t>
  </si>
  <si>
    <t>VLP-002</t>
  </si>
  <si>
    <t>VLP-012</t>
  </si>
  <si>
    <t>VLS-600</t>
  </si>
  <si>
    <t>VLS-700</t>
  </si>
  <si>
    <t>VLS-204</t>
  </si>
  <si>
    <t>VLS-304</t>
  </si>
  <si>
    <t>VLS-214</t>
  </si>
  <si>
    <t>VLS-314</t>
  </si>
  <si>
    <t>VLC-505</t>
  </si>
  <si>
    <t>VLC-500</t>
  </si>
  <si>
    <t>VRT-K00</t>
  </si>
  <si>
    <t>VRT-J00</t>
  </si>
  <si>
    <t>VLC-500-EX-US</t>
  </si>
  <si>
    <t>VLC-505-EX-US</t>
  </si>
  <si>
    <t>VLF-250</t>
  </si>
  <si>
    <t>VLF-500</t>
  </si>
  <si>
    <t>VSP-722</t>
  </si>
  <si>
    <t>VRT-Q00</t>
  </si>
  <si>
    <t>VRT-T00</t>
  </si>
  <si>
    <t>VSP-030</t>
  </si>
  <si>
    <t>VSP-031</t>
  </si>
  <si>
    <t>VSP-032</t>
  </si>
  <si>
    <t>VSP-033</t>
  </si>
  <si>
    <t>VSP-034</t>
  </si>
  <si>
    <t>VLI-880</t>
  </si>
  <si>
    <t>VLI-885</t>
  </si>
  <si>
    <t>VEU-A00</t>
  </si>
  <si>
    <t>VEU-A10</t>
  </si>
  <si>
    <t>VEU-A20</t>
  </si>
  <si>
    <t>VSW-600</t>
  </si>
  <si>
    <t>VSW-800</t>
  </si>
  <si>
    <t>VSW-801</t>
  </si>
  <si>
    <t>VSW-802</t>
  </si>
  <si>
    <t>VSW-803</t>
  </si>
  <si>
    <t>VEA-040-A00</t>
  </si>
  <si>
    <t>VEA-040-A10</t>
  </si>
  <si>
    <t>VEA-A40-40-STX</t>
  </si>
  <si>
    <t>VSP-990</t>
  </si>
  <si>
    <t>VSP-991</t>
  </si>
  <si>
    <t>VSP-980-W</t>
  </si>
  <si>
    <t>VSP-981-W</t>
  </si>
  <si>
    <t>VSP-980-W22</t>
  </si>
  <si>
    <t>VSP-981-W22</t>
  </si>
  <si>
    <t>VSP-982-W</t>
  </si>
  <si>
    <t>VSP-982-B</t>
  </si>
  <si>
    <t>VSP-982-W22</t>
  </si>
  <si>
    <t>VSP-982-B22</t>
  </si>
  <si>
    <t>VSP-998</t>
  </si>
  <si>
    <t>VSP-1000</t>
  </si>
  <si>
    <t>VSP-1001</t>
  </si>
  <si>
    <t>VSP-1002</t>
  </si>
  <si>
    <t>VSP-1003</t>
  </si>
  <si>
    <t>VSP-1004</t>
  </si>
  <si>
    <t>VSP-960</t>
  </si>
  <si>
    <t>VSP-961</t>
  </si>
  <si>
    <t>VSP-962</t>
  </si>
  <si>
    <t>VSP-963</t>
  </si>
  <si>
    <t>VSP-964</t>
  </si>
  <si>
    <t>VRT-X00</t>
  </si>
  <si>
    <t>VSP-965</t>
  </si>
  <si>
    <t>VEP-A00-P</t>
  </si>
  <si>
    <t>VEP-A10-P</t>
  </si>
  <si>
    <t>VEP-A00-1P</t>
  </si>
  <si>
    <t>VPS-VEA-115UL</t>
  </si>
  <si>
    <t>VPS-VEA-230UL</t>
  </si>
  <si>
    <t>XAS-1-US-SIE</t>
  </si>
  <si>
    <t>XAS-2-US-SIE</t>
  </si>
  <si>
    <t>LF-42249</t>
  </si>
  <si>
    <t>LF-42250</t>
  </si>
  <si>
    <t>LF-42285</t>
  </si>
  <si>
    <t>LF-42286</t>
  </si>
  <si>
    <t>LF-42287</t>
  </si>
  <si>
    <t>LF-42288</t>
  </si>
  <si>
    <t>LF-42289</t>
  </si>
  <si>
    <t>LF-42290</t>
  </si>
  <si>
    <t>LF-42241</t>
  </si>
  <si>
    <t>LF-42243</t>
  </si>
  <si>
    <t>LF-42282</t>
  </si>
  <si>
    <t>LF-42283</t>
  </si>
  <si>
    <t>02-FL53</t>
  </si>
  <si>
    <t>06-0000</t>
  </si>
  <si>
    <t>06-SE10</t>
  </si>
  <si>
    <t>VPS-100US-120</t>
  </si>
  <si>
    <t>ECO-D-B-11</t>
  </si>
  <si>
    <t>ECO-D-B-12</t>
  </si>
  <si>
    <t>ECO-D-B-13</t>
  </si>
  <si>
    <t>ECO-D-B-31</t>
  </si>
  <si>
    <t>ECO-D-B-41</t>
  </si>
  <si>
    <t>ECO-D-B-42</t>
  </si>
  <si>
    <t>ECO-D-B-43</t>
  </si>
  <si>
    <t>ECO-D-B-45</t>
  </si>
  <si>
    <t>ECO-D-B-11-EX</t>
  </si>
  <si>
    <t>ECO-D-B-12-EX</t>
  </si>
  <si>
    <t>ECO-D-B-13-31-EX</t>
  </si>
  <si>
    <t>ECO-D-B-13-EX</t>
  </si>
  <si>
    <t>ECO-D-B-14</t>
  </si>
  <si>
    <t>ECO-D-B-14-EX</t>
  </si>
  <si>
    <t>ECO-D-B-15</t>
  </si>
  <si>
    <t>ECO-D-B-15-EX</t>
  </si>
  <si>
    <t>ECO-D-B-16</t>
  </si>
  <si>
    <t>ECO-D-B-16-EX</t>
  </si>
  <si>
    <t>ECO-D-B-19</t>
  </si>
  <si>
    <t>ECO-D-B-19-EX</t>
  </si>
  <si>
    <t>ECO-D-B-20</t>
  </si>
  <si>
    <t>ECO-D-B-20-EX</t>
  </si>
  <si>
    <t>ECO-D-B-31-EX</t>
  </si>
  <si>
    <t>ECO-D-B-32</t>
  </si>
  <si>
    <t>ECO-D-B-32-EX</t>
  </si>
  <si>
    <t>ECO-D-B-41-EX</t>
  </si>
  <si>
    <t>ECO-D-B-42-EX</t>
  </si>
  <si>
    <t>ECO-D-B-43-EX</t>
  </si>
  <si>
    <t>ECO-D-B-44-EX</t>
  </si>
  <si>
    <t>ECO-D-B-45-EX</t>
  </si>
  <si>
    <t>ECO-D-B-47</t>
  </si>
  <si>
    <t>ECO-D-B-47-EX</t>
  </si>
  <si>
    <t>ECO-D-B-49</t>
  </si>
  <si>
    <t>ECO-D-B-49-EX</t>
  </si>
  <si>
    <t>ECO-D-B-11-31</t>
  </si>
  <si>
    <t>ECO-D-B-12-31</t>
  </si>
  <si>
    <t>ECO-D-B-12-41</t>
  </si>
  <si>
    <t>ECO-D-B-13-31</t>
  </si>
  <si>
    <t>ECO-D-B-31-41</t>
  </si>
  <si>
    <t>ECO-D-B-41-43</t>
  </si>
  <si>
    <t>ECO-D-B-41-45</t>
  </si>
  <si>
    <t>ECO-D-B-12-43-EX</t>
  </si>
  <si>
    <t>ECO-SC-11</t>
  </si>
  <si>
    <t>ECO-SC-12</t>
  </si>
  <si>
    <t>ECO-SC-13</t>
  </si>
  <si>
    <t>ECO-SC-14</t>
  </si>
  <si>
    <t>ECO-SC-31</t>
  </si>
  <si>
    <t>ECO-SC-41</t>
  </si>
  <si>
    <t>ECO-SC-42</t>
  </si>
  <si>
    <t>ECO-SC-43</t>
  </si>
  <si>
    <t>ECO-SC-44</t>
  </si>
  <si>
    <t>ECO-SC-45</t>
  </si>
  <si>
    <t>ECO-SC-11-EX</t>
  </si>
  <si>
    <t>ECO-SC-12-EX</t>
  </si>
  <si>
    <t>ECO-SC-13-31</t>
  </si>
  <si>
    <t>ECO-SC-13-31-EX</t>
  </si>
  <si>
    <t>ECO-SC-13-EX</t>
  </si>
  <si>
    <t>ECO-SC-14-EX</t>
  </si>
  <si>
    <t>ECO-SC-15</t>
  </si>
  <si>
    <t>ECO-SC-15-EX</t>
  </si>
  <si>
    <t>ECO-SC-16</t>
  </si>
  <si>
    <t>ECO-SC-16-EX</t>
  </si>
  <si>
    <t>ECO-SC-19</t>
  </si>
  <si>
    <t>ECO-SC-19-EX</t>
  </si>
  <si>
    <t>ECO-SC-20</t>
  </si>
  <si>
    <t>ECO-SC-20-EX</t>
  </si>
  <si>
    <t>ECO-SC-31-EX</t>
  </si>
  <si>
    <t>ECO-SC-32</t>
  </si>
  <si>
    <t>ECO-SC-32-EX</t>
  </si>
  <si>
    <t>ECO-SC-41-EX</t>
  </si>
  <si>
    <t>ECO-SC-42-EX</t>
  </si>
  <si>
    <t>ECO-SC-43-EX</t>
  </si>
  <si>
    <t>ECO-SC-44-EX</t>
  </si>
  <si>
    <t>ECO-SC-45-EX</t>
  </si>
  <si>
    <t>ECO-SC-47</t>
  </si>
  <si>
    <t>ECO-SC-47-EX</t>
  </si>
  <si>
    <t>ECO-SC-49</t>
  </si>
  <si>
    <t>ECO-SC-49-EX</t>
  </si>
  <si>
    <t>ECO-D-SC-11-31</t>
  </si>
  <si>
    <t>ECO-D-SC-12-31</t>
  </si>
  <si>
    <t>ECO-D-SC-12-41</t>
  </si>
  <si>
    <t>ECO-D-SC-13-31</t>
  </si>
  <si>
    <t>ECO-D-SC-31-41</t>
  </si>
  <si>
    <t>ECO-D-SC-41-43</t>
  </si>
  <si>
    <t>ECO-D-SC-41-45</t>
  </si>
  <si>
    <t>ECO-SC-12-41</t>
  </si>
  <si>
    <t>ECO-SC-12-43</t>
  </si>
  <si>
    <t>ECO-SC-12-43-EX</t>
  </si>
  <si>
    <t>ECO-SC-31-41</t>
  </si>
  <si>
    <t>ECO-SC-41-43</t>
  </si>
  <si>
    <t>ECO-SC-41-45</t>
  </si>
  <si>
    <t>VSW-356-ECO</t>
  </si>
  <si>
    <t>VKT-601</t>
  </si>
  <si>
    <t>VPS-100US-220</t>
  </si>
  <si>
    <t>VPS-300US-120</t>
  </si>
  <si>
    <t>VPS-300US-220</t>
  </si>
  <si>
    <t>VPS-400US-48</t>
  </si>
  <si>
    <t>VBT-012</t>
  </si>
  <si>
    <t>VBC-001</t>
  </si>
  <si>
    <t>VSR-0000</t>
  </si>
  <si>
    <t>VRE-100</t>
  </si>
  <si>
    <t>VRE-001</t>
  </si>
  <si>
    <t>VRE-002</t>
  </si>
  <si>
    <t>VRT-100</t>
  </si>
  <si>
    <t>VRT-200</t>
  </si>
  <si>
    <t>VRT-600</t>
  </si>
  <si>
    <t>VRT-V00</t>
  </si>
  <si>
    <t>VRT-400</t>
  </si>
  <si>
    <t>VRT-800</t>
  </si>
  <si>
    <t>VRT-300</t>
  </si>
  <si>
    <t>VRT-500</t>
  </si>
  <si>
    <t>VRT-501</t>
  </si>
  <si>
    <t>VRT-900</t>
  </si>
  <si>
    <t>VRT-S07</t>
  </si>
  <si>
    <t>VRT-A10</t>
  </si>
  <si>
    <t>VHX-0200</t>
  </si>
  <si>
    <t>VHH-100</t>
  </si>
  <si>
    <t>CPY-HLI</t>
  </si>
  <si>
    <t>CPY-HLICABLE</t>
  </si>
  <si>
    <t>VIC-010</t>
  </si>
  <si>
    <t>VIC-020</t>
  </si>
  <si>
    <t>VIC-030</t>
  </si>
  <si>
    <t>VSW-206</t>
  </si>
  <si>
    <t>VSW-216</t>
  </si>
  <si>
    <t>VSW-226</t>
  </si>
  <si>
    <t>VSW-346</t>
  </si>
  <si>
    <t>VSW-356</t>
  </si>
  <si>
    <t>VSW-366</t>
  </si>
  <si>
    <t>VSW-502</t>
  </si>
  <si>
    <t>VSW-508</t>
  </si>
  <si>
    <t>VRT-000</t>
  </si>
  <si>
    <t>VHX-0300</t>
  </si>
  <si>
    <t>VHX-0009</t>
  </si>
  <si>
    <t>VHX-1200</t>
  </si>
  <si>
    <t>VSP-000</t>
  </si>
  <si>
    <t>VSP-300</t>
  </si>
  <si>
    <t>VSP-001</t>
  </si>
  <si>
    <t>VSP-002</t>
  </si>
  <si>
    <t>VSP-003</t>
  </si>
  <si>
    <t>VSP-004</t>
  </si>
  <si>
    <t>VSP-005</t>
  </si>
  <si>
    <t>VSP-006</t>
  </si>
  <si>
    <t>VSP-007</t>
  </si>
  <si>
    <t>VSP-008</t>
  </si>
  <si>
    <t>VSP-009</t>
  </si>
  <si>
    <t>VSP-011</t>
  </si>
  <si>
    <t>VSP-012</t>
  </si>
  <si>
    <t>VSP-013</t>
  </si>
  <si>
    <t>VSP-014</t>
  </si>
  <si>
    <t>VSP-015</t>
  </si>
  <si>
    <t>VSP-016</t>
  </si>
  <si>
    <t>VSP-018</t>
  </si>
  <si>
    <t>VSP-019</t>
  </si>
  <si>
    <t>VSP-020</t>
  </si>
  <si>
    <t>VSP-021</t>
  </si>
  <si>
    <t>VSP-025</t>
  </si>
  <si>
    <t>VSP-100</t>
  </si>
  <si>
    <t>VSP-100US-PCB</t>
  </si>
  <si>
    <t>VSP-TRAN-120</t>
  </si>
  <si>
    <t>VSP-102</t>
  </si>
  <si>
    <t>VSP-103</t>
  </si>
  <si>
    <t>VSP-200</t>
  </si>
  <si>
    <t>VSP-208</t>
  </si>
  <si>
    <t>VSP-501</t>
  </si>
  <si>
    <t>VSP-502</t>
  </si>
  <si>
    <t>VSP-509</t>
  </si>
  <si>
    <t>VSP-510</t>
  </si>
  <si>
    <t>VSP-515</t>
  </si>
  <si>
    <t>VSP-715</t>
  </si>
  <si>
    <t>VSP-540</t>
  </si>
  <si>
    <t>VSP-EXHAUST</t>
  </si>
  <si>
    <t>E700-FIL-ASSY</t>
  </si>
  <si>
    <t>VSP-850-G</t>
  </si>
  <si>
    <t>VRT-700</t>
  </si>
  <si>
    <t>VSP-028</t>
  </si>
  <si>
    <t>VSP-850-R</t>
  </si>
  <si>
    <t>VSP-855-20</t>
  </si>
  <si>
    <t>VSP-855-4</t>
  </si>
  <si>
    <t>VP-P-210*</t>
  </si>
  <si>
    <t>VP-P-420*</t>
  </si>
  <si>
    <t>VP-ELB-90*</t>
  </si>
  <si>
    <t>VP-ELB-45*</t>
  </si>
  <si>
    <t>VP-COUP*</t>
  </si>
  <si>
    <t>VP-UNION*</t>
  </si>
  <si>
    <t>VP-EC*</t>
  </si>
  <si>
    <t>VP-TEE*</t>
  </si>
  <si>
    <t>VP-TEE-FPT*</t>
  </si>
  <si>
    <t>VP-CEMENT</t>
  </si>
  <si>
    <t>E-700-SP</t>
  </si>
  <si>
    <t>E-700-TUBE</t>
  </si>
  <si>
    <t>E-700-CAP</t>
  </si>
  <si>
    <t>E-700-SP-DCL-PT</t>
  </si>
  <si>
    <t>E-700-SPLR</t>
  </si>
  <si>
    <t>E-700-SPLG</t>
  </si>
  <si>
    <t>E-700-SP-DCL</t>
  </si>
  <si>
    <t>E-700-SPDCLPIPE</t>
  </si>
  <si>
    <t>TUBING-250</t>
  </si>
  <si>
    <t>PIP-015</t>
  </si>
  <si>
    <t>CAP-KIT</t>
  </si>
  <si>
    <t>VKT-002-US</t>
  </si>
  <si>
    <t>VKT-004-US</t>
  </si>
  <si>
    <t>VKT-020-US</t>
  </si>
  <si>
    <t>VKT-050-US</t>
  </si>
  <si>
    <t>VKT-020</t>
  </si>
  <si>
    <t>VKT-050</t>
  </si>
  <si>
    <t>VTT-100</t>
  </si>
  <si>
    <t>VP-UNION</t>
  </si>
  <si>
    <t>CPY-PAS</t>
  </si>
  <si>
    <t>CPY-PAS2</t>
  </si>
  <si>
    <t>CPYEC-2-24</t>
  </si>
  <si>
    <t>CPY-LMC</t>
  </si>
  <si>
    <t>CPY-LMC2</t>
  </si>
  <si>
    <t>CPY-PSS1</t>
  </si>
  <si>
    <t>CPY-POS</t>
  </si>
  <si>
    <t>CPY-MFH24</t>
  </si>
  <si>
    <t>CPY-MFH36</t>
  </si>
  <si>
    <t>CPY-PE</t>
  </si>
  <si>
    <t>CPY-PT</t>
  </si>
  <si>
    <t>CPY-SV</t>
  </si>
  <si>
    <t>CPY-FH1</t>
  </si>
  <si>
    <t>CPY-FH1.5</t>
  </si>
  <si>
    <t>CPY-FH2.5</t>
  </si>
  <si>
    <t>CPY-FH4</t>
  </si>
  <si>
    <t>CPY-CV1</t>
  </si>
  <si>
    <t>CPY-FCV2</t>
  </si>
  <si>
    <t>CPY-FCV3</t>
  </si>
  <si>
    <t>CPY-FCV-4</t>
  </si>
  <si>
    <t>CPY-TGF-1.5</t>
  </si>
  <si>
    <t>CPY-TGF-2.5</t>
  </si>
  <si>
    <t>CPY-TGF-4</t>
  </si>
  <si>
    <t>CPY-RA1</t>
  </si>
  <si>
    <t>CPY-RA1.5</t>
  </si>
  <si>
    <t>CPY-RA2.5</t>
  </si>
  <si>
    <t>CPY-VSK1</t>
  </si>
  <si>
    <t>CPY-VSK1.5</t>
  </si>
  <si>
    <t>CPY-VSK2.5</t>
  </si>
  <si>
    <t>CPY-VSK4</t>
  </si>
  <si>
    <t>CPY-PG</t>
  </si>
  <si>
    <t>CPY-MRS</t>
  </si>
  <si>
    <t>CPY-TD</t>
  </si>
  <si>
    <t>CPY-SGN1</t>
  </si>
  <si>
    <t>CPY-SGN2</t>
  </si>
  <si>
    <t>CPY-SGN3</t>
  </si>
  <si>
    <t>CPY-SGN4</t>
  </si>
  <si>
    <t>CPY-SGN5</t>
  </si>
  <si>
    <t>CPY-SGN6</t>
  </si>
  <si>
    <t>CPY-SGN7</t>
  </si>
  <si>
    <t>CPY-SGN8</t>
  </si>
  <si>
    <t>CPY-RA4</t>
  </si>
  <si>
    <t>CPY-227-REFILL</t>
  </si>
  <si>
    <t>CPY-MTS</t>
  </si>
  <si>
    <t>ST-MC-R-AR</t>
  </si>
  <si>
    <t>MTH-MC-R-AR</t>
  </si>
  <si>
    <t>CPY-227-1230SW</t>
  </si>
  <si>
    <t>REL-EOL</t>
  </si>
  <si>
    <t>CPYEC-6</t>
  </si>
  <si>
    <t>CPYEC-12</t>
  </si>
  <si>
    <t>CPYEC-24</t>
  </si>
  <si>
    <t>CPYEC-6-EXP</t>
  </si>
  <si>
    <t>CPYEC-12-EXP</t>
  </si>
  <si>
    <t>CPYEC-24-EXP</t>
  </si>
  <si>
    <t>CPYCS-35/70</t>
  </si>
  <si>
    <t>CPYCS-150</t>
  </si>
  <si>
    <t>CPYCS-250/375</t>
  </si>
  <si>
    <t>CPYCS-560</t>
  </si>
  <si>
    <t>CPYCS-900</t>
  </si>
  <si>
    <t>CPYCS-1200</t>
  </si>
  <si>
    <t>500-649842BG</t>
  </si>
  <si>
    <t>500-649843BG</t>
  </si>
  <si>
    <t>CPY-SRST</t>
  </si>
  <si>
    <t>CPY-PLT</t>
  </si>
  <si>
    <t>CPY-35-00-3-0016</t>
  </si>
  <si>
    <t>CPY-35-00-3-0017</t>
  </si>
  <si>
    <t>CPY-35-00-3-0018</t>
  </si>
  <si>
    <t>CPY-35-00-3-0019</t>
  </si>
  <si>
    <t>CPY-35-00-3-0020</t>
  </si>
  <si>
    <t>CPY-35-00-3-0021</t>
  </si>
  <si>
    <t>CPY-35-00-3-0022</t>
  </si>
  <si>
    <t>CPY-35-00-3-0023</t>
  </si>
  <si>
    <t>CPY-35-00-3-0024</t>
  </si>
  <si>
    <t>CPY-35-00-3-0025</t>
  </si>
  <si>
    <t>CPY-35-00-3-0026</t>
  </si>
  <si>
    <t>CPY-35-00-3-0027</t>
  </si>
  <si>
    <t>CPY-35-00-3-0028</t>
  </si>
  <si>
    <t>CPY-35-00-3-0029</t>
  </si>
  <si>
    <t>CPY-35-00-3-0030</t>
  </si>
  <si>
    <t>CPY-35-00-3-0031</t>
  </si>
  <si>
    <t>CPY-35-00-3-0032</t>
  </si>
  <si>
    <t>CPY-35-00-3-0033</t>
  </si>
  <si>
    <t>CPY-35-00-3-0034</t>
  </si>
  <si>
    <t>CPY-35-00-3-0035</t>
  </si>
  <si>
    <t>CPY-70-00-3-0031</t>
  </si>
  <si>
    <t>CPY-70-00-3-0032</t>
  </si>
  <si>
    <t>CPY-70-00-3-0033</t>
  </si>
  <si>
    <t>CPY-70-00-3-0034</t>
  </si>
  <si>
    <t>CPY-70-00-3-0035</t>
  </si>
  <si>
    <t>CPY-70-00-3-0036</t>
  </si>
  <si>
    <t>CPY-70-00-3-0037</t>
  </si>
  <si>
    <t>CPY-70-00-3-0038</t>
  </si>
  <si>
    <t>CPY-70-00-3-0039</t>
  </si>
  <si>
    <t>CPY-70-00-3-0040</t>
  </si>
  <si>
    <t>CPY-70-00-3-0041</t>
  </si>
  <si>
    <t>CPY-70-00-3-0042</t>
  </si>
  <si>
    <t>CPY-70-00-3-0043</t>
  </si>
  <si>
    <t>CPY-70-00-3-0044</t>
  </si>
  <si>
    <t>CPY-70-00-3-0045</t>
  </si>
  <si>
    <t>CPY-70-00-3-0046</t>
  </si>
  <si>
    <t>CPY-70-00-3-0047</t>
  </si>
  <si>
    <t>CPY-70-00-3-0048</t>
  </si>
  <si>
    <t>CPY-70-00-3-0049</t>
  </si>
  <si>
    <t>CPY-70-00-3-0050</t>
  </si>
  <si>
    <t>CPY-70-00-3-0051</t>
  </si>
  <si>
    <t>CPY-70-00-3-0052</t>
  </si>
  <si>
    <t>CPY-70-00-3-0053</t>
  </si>
  <si>
    <t>CPY-70-00-3-0054</t>
  </si>
  <si>
    <t>CPY-70-00-3-0055</t>
  </si>
  <si>
    <t>CPY-70-00-3-0056</t>
  </si>
  <si>
    <t>CPY-70-00-3-0057</t>
  </si>
  <si>
    <t>CPY-70-00-3-0058</t>
  </si>
  <si>
    <t>CPY-70-00-3-0059</t>
  </si>
  <si>
    <t>CPY-70-00-3-0060</t>
  </si>
  <si>
    <t>CPY-70-00-3-0061</t>
  </si>
  <si>
    <t>CPY-70-00-3-0062</t>
  </si>
  <si>
    <t>CPY-70-00-3-0063</t>
  </si>
  <si>
    <t>CPY-70-00-3-0064</t>
  </si>
  <si>
    <t>CPY-70-00-3-0065</t>
  </si>
  <si>
    <t>CPY-70-00-3-0066</t>
  </si>
  <si>
    <t>CPY-70-00-3-0067</t>
  </si>
  <si>
    <t>CPY-70-00-3-0068</t>
  </si>
  <si>
    <t>CPY-70-00-3-0069</t>
  </si>
  <si>
    <t>CPY-70-00-3-0070</t>
  </si>
  <si>
    <t>CPY-150-00-3-0066</t>
  </si>
  <si>
    <t>CPY-150-00-3-0067</t>
  </si>
  <si>
    <t>CPY-150-00-3-0068</t>
  </si>
  <si>
    <t>CPY-150-00-3-0069</t>
  </si>
  <si>
    <t>CPY-150-00-3-0070</t>
  </si>
  <si>
    <t>CPY-150-00-3-0071</t>
  </si>
  <si>
    <t>CPY-150-00-3-0072</t>
  </si>
  <si>
    <t>CPY-150-00-3-0073</t>
  </si>
  <si>
    <t>CPY-150-00-3-0074</t>
  </si>
  <si>
    <t>CPY-150-00-3-0075</t>
  </si>
  <si>
    <t>CPY-150-00-3-0076</t>
  </si>
  <si>
    <t>CPY-150-00-3-0077</t>
  </si>
  <si>
    <t>CPY-150-00-3-0078</t>
  </si>
  <si>
    <t>CPY-150-00-3-0079</t>
  </si>
  <si>
    <t>CPY-150-00-3-0080</t>
  </si>
  <si>
    <t>CPY-150-00-3-0081</t>
  </si>
  <si>
    <t>CPY-150-00-3-0082</t>
  </si>
  <si>
    <t>CPY-150-00-3-0083</t>
  </si>
  <si>
    <t>CPY-150-00-3-0084</t>
  </si>
  <si>
    <t>CPY-150-00-3-0085</t>
  </si>
  <si>
    <t>CPY-150-00-3-0086</t>
  </si>
  <si>
    <t>CPY-150-00-3-0087</t>
  </si>
  <si>
    <t>CPY-150-00-3-0088</t>
  </si>
  <si>
    <t>CPY-150-00-3-0089</t>
  </si>
  <si>
    <t>CPY-150-00-3-0090</t>
  </si>
  <si>
    <t>CPY-150-00-3-0091</t>
  </si>
  <si>
    <t>CPY-150-00-3-0092</t>
  </si>
  <si>
    <t>CPY-150-00-3-0093</t>
  </si>
  <si>
    <t>CPY-150-00-3-0094</t>
  </si>
  <si>
    <t>CPY-150-00-3-0095</t>
  </si>
  <si>
    <t>CPY-150-00-3-0096</t>
  </si>
  <si>
    <t>CPY-150-00-3-0097</t>
  </si>
  <si>
    <t>CPY-150-00-3-0098</t>
  </si>
  <si>
    <t>CPY-150-00-3-0099</t>
  </si>
  <si>
    <t>CPY-150-00-3-0100</t>
  </si>
  <si>
    <t>CPY-150-00-3-0101</t>
  </si>
  <si>
    <t>CPY-150-00-3-0102</t>
  </si>
  <si>
    <t>CPY-150-00-3-0103</t>
  </si>
  <si>
    <t>CPY-150-00-3-0104</t>
  </si>
  <si>
    <t>CPY-150-00-3-0105</t>
  </si>
  <si>
    <t>CPY-150-00-3-0106</t>
  </si>
  <si>
    <t>CPY-150-00-3-0107</t>
  </si>
  <si>
    <t>CPY-150-00-3-0108</t>
  </si>
  <si>
    <t>CPY-150-00-3-0109</t>
  </si>
  <si>
    <t>CPY-150-00-3-0110</t>
  </si>
  <si>
    <t>CPY-150-00-3-0111</t>
  </si>
  <si>
    <t>CPY-150-00-3-0112</t>
  </si>
  <si>
    <t>CPY-150-00-3-0113</t>
  </si>
  <si>
    <t>CPY-150-00-3-0114</t>
  </si>
  <si>
    <t>CPY-150-00-3-0115</t>
  </si>
  <si>
    <t>CPY-150-00-3-0116</t>
  </si>
  <si>
    <t>CPY-150-00-3-0117</t>
  </si>
  <si>
    <t>CPY-150-00-3-0118</t>
  </si>
  <si>
    <t>CPY-150-00-3-0119</t>
  </si>
  <si>
    <t>CPY-150-00-3-0120</t>
  </si>
  <si>
    <t>CPY-150-00-3-0121</t>
  </si>
  <si>
    <t>CPY-150-00-3-0122</t>
  </si>
  <si>
    <t>CPY-150-00-3-0123</t>
  </si>
  <si>
    <t>CPY-150-00-3-0124</t>
  </si>
  <si>
    <t>CPY-150-00-3-0125</t>
  </si>
  <si>
    <t>CPY-150-00-3-0126</t>
  </si>
  <si>
    <t>CPY-150-00-3-0127</t>
  </si>
  <si>
    <t>CPY-150-00-3-0128</t>
  </si>
  <si>
    <t>CPY-150-00-3-0129</t>
  </si>
  <si>
    <t>CPY-150-00-3-0130</t>
  </si>
  <si>
    <t>CPY-150-00-3-0131</t>
  </si>
  <si>
    <t>CPY-150-00-3-0132</t>
  </si>
  <si>
    <t>CPY-150-00-3-0133</t>
  </si>
  <si>
    <t>CPY-150-00-3-0134</t>
  </si>
  <si>
    <t>CPY-150-00-3-0135</t>
  </si>
  <si>
    <t>CPY-150-00-3-0136</t>
  </si>
  <si>
    <t>CPY-150-00-3-0137</t>
  </si>
  <si>
    <t>CPY-150-00-3-0138</t>
  </si>
  <si>
    <t>CPY-150-00-3-0139</t>
  </si>
  <si>
    <t>CPY-150-00-3-0140</t>
  </si>
  <si>
    <t>CPY-150-00-3-0141</t>
  </si>
  <si>
    <t>CPY-150-00-3-0142</t>
  </si>
  <si>
    <t>CPY-150-00-3-0143</t>
  </si>
  <si>
    <t>CPY-150-00-3-0144</t>
  </si>
  <si>
    <t>CPY-150-00-3-0145</t>
  </si>
  <si>
    <t>CPY-150-00-3-0146</t>
  </si>
  <si>
    <t>CPY-150-00-3-0147</t>
  </si>
  <si>
    <t>CPY-150-00-3-0148</t>
  </si>
  <si>
    <t>CPY-150-00-3-0149</t>
  </si>
  <si>
    <t>CPY-150-00-3-0150</t>
  </si>
  <si>
    <t>CPY-250-00-3-0109</t>
  </si>
  <si>
    <t>CPY-250-00-3-0110</t>
  </si>
  <si>
    <t>CPY-250-00-3-0115</t>
  </si>
  <si>
    <t>CPY-250-00-3-0120</t>
  </si>
  <si>
    <t>CPY-250-00-3-0125</t>
  </si>
  <si>
    <t>CPY-250-00-3-0130</t>
  </si>
  <si>
    <t>CPY-250-00-3-0135</t>
  </si>
  <si>
    <t>CPY-250-00-3-0140</t>
  </si>
  <si>
    <t>CPY-250-00-3-0145</t>
  </si>
  <si>
    <t>CPY-250-00-3-0150</t>
  </si>
  <si>
    <t>CPY-250-00-3-0155</t>
  </si>
  <si>
    <t>CPY-250-00-3-0160</t>
  </si>
  <si>
    <t>CPY-250-00-3-0165</t>
  </si>
  <si>
    <t>CPY-250-00-3-0170</t>
  </si>
  <si>
    <t>CPY-250-00-3-0175</t>
  </si>
  <si>
    <t>CPY-250-00-3-0180</t>
  </si>
  <si>
    <t>CPY-250-00-3-0185</t>
  </si>
  <si>
    <t>CPY-250-00-3-0190</t>
  </si>
  <si>
    <t>CPY-250-00-3-0195</t>
  </si>
  <si>
    <t>CPY-250-00-3-0200</t>
  </si>
  <si>
    <t>CPY-250-00-3-0205</t>
  </si>
  <si>
    <t>CPY-250-00-3-0210</t>
  </si>
  <si>
    <t>CPY-250-00-3-0215</t>
  </si>
  <si>
    <t>CPY-250-00-3-0220</t>
  </si>
  <si>
    <t>CPY-250-00-3-0225</t>
  </si>
  <si>
    <t>CPY-250-00-3-0230</t>
  </si>
  <si>
    <t>CPY-250-00-3-0235</t>
  </si>
  <si>
    <t>CPY-250-00-3-0240</t>
  </si>
  <si>
    <t>CPY-250-00-3-0245</t>
  </si>
  <si>
    <t>CPY-250-00-3-0250</t>
  </si>
  <si>
    <t>CPY-375-00-3-0163</t>
  </si>
  <si>
    <t>CPY-375-00-3-0165</t>
  </si>
  <si>
    <t>CPY-375-00-3-0170</t>
  </si>
  <si>
    <t>CPY-375-00-3-0175</t>
  </si>
  <si>
    <t>CPY-375-00-3-0180</t>
  </si>
  <si>
    <t>CPY-375-00-3-0185</t>
  </si>
  <si>
    <t>CPY-375-00-3-0190</t>
  </si>
  <si>
    <t>CPY-375-00-3-0195</t>
  </si>
  <si>
    <t>CPY-375-00-3-0200</t>
  </si>
  <si>
    <t>CPY-375-00-3-0205</t>
  </si>
  <si>
    <t>CPY-375-00-3-0210</t>
  </si>
  <si>
    <t>CPY-375-00-3-0215</t>
  </si>
  <si>
    <t>CPY-375-00-3-0220</t>
  </si>
  <si>
    <t>CPY-375-00-3-0225</t>
  </si>
  <si>
    <t>CPY-375-00-3-0230</t>
  </si>
  <si>
    <t>CPY-375-00-3-0235</t>
  </si>
  <si>
    <t>CPY-375-00-3-0240</t>
  </si>
  <si>
    <t>CPY-375-00-3-0245</t>
  </si>
  <si>
    <t>CPY-375-00-3-0250</t>
  </si>
  <si>
    <t>CPY-375-00-3-0255</t>
  </si>
  <si>
    <t>CPY-375-00-3-0260</t>
  </si>
  <si>
    <t>CPY-375-00-3-0265</t>
  </si>
  <si>
    <t>CPY-375-00-3-0270</t>
  </si>
  <si>
    <t>CPY-375-00-3-0275</t>
  </si>
  <si>
    <t>CPY-375-00-3-0280</t>
  </si>
  <si>
    <t>CPY-375-00-3-0285</t>
  </si>
  <si>
    <t>CPY-375-00-3-0290</t>
  </si>
  <si>
    <t>CPY-375-00-3-0295</t>
  </si>
  <si>
    <t>CPY-375-00-3-0300</t>
  </si>
  <si>
    <t>CPY-375-00-3-0305</t>
  </si>
  <si>
    <t>CPY-375-00-3-0310</t>
  </si>
  <si>
    <t>CPY-375-00-3-0315</t>
  </si>
  <si>
    <t>CPY-375-00-3-0320</t>
  </si>
  <si>
    <t>CPY-375-00-3-0325</t>
  </si>
  <si>
    <t>CPY-375-00-3-0330</t>
  </si>
  <si>
    <t>CPY-375-00-3-0335</t>
  </si>
  <si>
    <t>CPY-375-00-3-0340</t>
  </si>
  <si>
    <t>CPY-375-00-3-0345</t>
  </si>
  <si>
    <t>CPY-375-00-3-0350</t>
  </si>
  <si>
    <t>CPY-375-00-3-0355</t>
  </si>
  <si>
    <t>CPY-375-00-3-0360</t>
  </si>
  <si>
    <t>CPY-375-00-3-0365</t>
  </si>
  <si>
    <t>CPY-375-00-3-0370</t>
  </si>
  <si>
    <t>CPY-375-00-3-0375</t>
  </si>
  <si>
    <t>CPY-560-00-3-0241</t>
  </si>
  <si>
    <t>CPY-560-00-3-0245</t>
  </si>
  <si>
    <t>CPY-560-00-3-0250</t>
  </si>
  <si>
    <t>CPY-560-00-3-0255</t>
  </si>
  <si>
    <t>CPY-560-00-3-0260</t>
  </si>
  <si>
    <t>CPY-560-00-3-0265</t>
  </si>
  <si>
    <t>CPY-560-00-3-0270</t>
  </si>
  <si>
    <t>CPY-560-00-3-0275</t>
  </si>
  <si>
    <t>CPY-560-00-3-0280</t>
  </si>
  <si>
    <t>CPY-560-00-3-0285</t>
  </si>
  <si>
    <t>CPY-560-00-3-0290</t>
  </si>
  <si>
    <t>CPY-560-00-3-0295</t>
  </si>
  <si>
    <t>CPY-560-00-3-0300</t>
  </si>
  <si>
    <t>CPY-560-00-3-0305</t>
  </si>
  <si>
    <t>CPY-560-00-3-0310</t>
  </si>
  <si>
    <t>CPY-560-00-3-0315</t>
  </si>
  <si>
    <t>CPY-560-00-3-0320</t>
  </si>
  <si>
    <t>CPY-560-00-3-0325</t>
  </si>
  <si>
    <t>CPY-560-00-3-0330</t>
  </si>
  <si>
    <t>CPY-560-00-3-0335</t>
  </si>
  <si>
    <t>CPY-560-00-3-0340</t>
  </si>
  <si>
    <t>CPY-560-00-3-0345</t>
  </si>
  <si>
    <t>CPY-560-00-3-0350</t>
  </si>
  <si>
    <t>CPY-560-00-3-0355</t>
  </si>
  <si>
    <t>CPY-560-00-3-0360</t>
  </si>
  <si>
    <t>CPY-560-00-3-0365</t>
  </si>
  <si>
    <t>CPY-560-00-3-0370</t>
  </si>
  <si>
    <t>CPY-560-00-3-0375</t>
  </si>
  <si>
    <t>CPY-560-00-3-0380</t>
  </si>
  <si>
    <t>CPY-560-00-3-0385</t>
  </si>
  <si>
    <t>CPY-560-00-3-0390</t>
  </si>
  <si>
    <t>CPY-560-00-3-0395</t>
  </si>
  <si>
    <t>CPY-560-00-3-0400</t>
  </si>
  <si>
    <t>CPY-560-00-3-0405</t>
  </si>
  <si>
    <t>CPY-560-00-3-0410</t>
  </si>
  <si>
    <t>CPY-560-00-3-0415</t>
  </si>
  <si>
    <t>CPY-560-00-3-0420</t>
  </si>
  <si>
    <t>CPY-560-00-3-0425</t>
  </si>
  <si>
    <t>CPY-560-00-3-0430</t>
  </si>
  <si>
    <t>CPY-560-00-3-0435</t>
  </si>
  <si>
    <t>CPY-560-00-3-0440</t>
  </si>
  <si>
    <t>CPY-560-00-3-0445</t>
  </si>
  <si>
    <t>CPY-560-00-3-0450</t>
  </si>
  <si>
    <t>CPY-560-00-3-0455</t>
  </si>
  <si>
    <t>CPY-560-00-3-0460</t>
  </si>
  <si>
    <t>CPY-560-00-3-0465</t>
  </si>
  <si>
    <t>CPY-560-00-3-0470</t>
  </si>
  <si>
    <t>CPY-560-00-3-0475</t>
  </si>
  <si>
    <t>CPY-560-00-3-0480</t>
  </si>
  <si>
    <t>CPY-560-00-3-0485</t>
  </si>
  <si>
    <t>CPY-560-00-3-0490</t>
  </si>
  <si>
    <t>CPY-560-00-3-0495</t>
  </si>
  <si>
    <t>CPY-560-00-3-0500</t>
  </si>
  <si>
    <t>CPY-560-00-3-0505</t>
  </si>
  <si>
    <t>CPY-560-00-3-0510</t>
  </si>
  <si>
    <t>CPY-560-00-3-0515</t>
  </si>
  <si>
    <t>CPY-560-00-3-0520</t>
  </si>
  <si>
    <t>CPY-560-00-3-0525</t>
  </si>
  <si>
    <t>CPY-560-00-3-0530</t>
  </si>
  <si>
    <t>CPY-560-00-3-0535</t>
  </si>
  <si>
    <t>CPY-560-00-3-0540</t>
  </si>
  <si>
    <t>CPY-560-00-3-0545</t>
  </si>
  <si>
    <t>CPY-560-00-3-0550</t>
  </si>
  <si>
    <t>CPY-560-00-3-0555</t>
  </si>
  <si>
    <t>CPY-560-00-3-0560</t>
  </si>
  <si>
    <t>CPY-900-00-3-0387</t>
  </si>
  <si>
    <t>CPY-900-00-3-0390</t>
  </si>
  <si>
    <t>CPY-900-00-3-0395</t>
  </si>
  <si>
    <t>CPY-900-00-3-0400</t>
  </si>
  <si>
    <t>CPY-900-00-3-0405</t>
  </si>
  <si>
    <t>CPY-900-00-3-0410</t>
  </si>
  <si>
    <t>CPY-900-00-3-0415</t>
  </si>
  <si>
    <t>CPY-900-00-3-0420</t>
  </si>
  <si>
    <t>CPY-900-00-3-0425</t>
  </si>
  <si>
    <t>CPY-900-00-3-0430</t>
  </si>
  <si>
    <t>CPY-900-00-3-0435</t>
  </si>
  <si>
    <t>CPY-900-00-3-0440</t>
  </si>
  <si>
    <t>CPY-900-00-3-0445</t>
  </si>
  <si>
    <t>CPY-900-00-3-0450</t>
  </si>
  <si>
    <t>CPY-900-00-3-0455</t>
  </si>
  <si>
    <t>CPY-900-00-3-0460</t>
  </si>
  <si>
    <t>CPY-900-00-3-0465</t>
  </si>
  <si>
    <t>CPY-900-00-3-0470</t>
  </si>
  <si>
    <t>CPY-900-00-3-0475</t>
  </si>
  <si>
    <t>CPY-900-00-3-0480</t>
  </si>
  <si>
    <t>CPY-900-00-3-0485</t>
  </si>
  <si>
    <t>CPY-900-00-3-0490</t>
  </si>
  <si>
    <t>CPY-900-00-3-0495</t>
  </si>
  <si>
    <t>CPY-900-00-3-0500</t>
  </si>
  <si>
    <t>CPY-900-00-3-0505</t>
  </si>
  <si>
    <t>CPY-900-00-3-0510</t>
  </si>
  <si>
    <t>CPY-900-00-3-0515</t>
  </si>
  <si>
    <t>CPY-900-00-3-0520</t>
  </si>
  <si>
    <t>CPY-900-00-3-0525</t>
  </si>
  <si>
    <t>CPY-900-00-3-0530</t>
  </si>
  <si>
    <t>CPY-900-00-3-0535</t>
  </si>
  <si>
    <t>CPY-900-00-3-0540</t>
  </si>
  <si>
    <t>CPY-900-00-3-0545</t>
  </si>
  <si>
    <t>CPY-900-00-3-0550</t>
  </si>
  <si>
    <t>CPY-900-00-3-0555</t>
  </si>
  <si>
    <t>CPY-900-00-3-0560</t>
  </si>
  <si>
    <t>CPY-900-00-3-0565</t>
  </si>
  <si>
    <t>CPY-900-00-3-0570</t>
  </si>
  <si>
    <t>CPY-900-00-3-0575</t>
  </si>
  <si>
    <t>CPY-900-00-3-0580</t>
  </si>
  <si>
    <t>CPY-900-00-3-0585</t>
  </si>
  <si>
    <t>CPY-900-00-3-0590</t>
  </si>
  <si>
    <t>CPY-900-00-3-0595</t>
  </si>
  <si>
    <t>CPY-900-00-3-0600</t>
  </si>
  <si>
    <t>CPY-900-00-3-0605</t>
  </si>
  <si>
    <t>CPY-900-00-3-0610</t>
  </si>
  <si>
    <t>CPY-900-00-3-0615</t>
  </si>
  <si>
    <t>CPY-900-00-3-0620</t>
  </si>
  <si>
    <t>CPY-900-00-3-0625</t>
  </si>
  <si>
    <t>CPY-900-00-3-0630</t>
  </si>
  <si>
    <t>CPY-900-00-3-0635</t>
  </si>
  <si>
    <t>CPY-900-00-3-0640</t>
  </si>
  <si>
    <t>CPY-900-00-3-0645</t>
  </si>
  <si>
    <t>CPY-900-00-3-0650</t>
  </si>
  <si>
    <t>CPY-900-00-3-0655</t>
  </si>
  <si>
    <t>CPY-900-00-3-0660</t>
  </si>
  <si>
    <t>CPY-900-00-3-0665</t>
  </si>
  <si>
    <t>CPY-900-00-3-0670</t>
  </si>
  <si>
    <t>CPY-900-00-3-0675</t>
  </si>
  <si>
    <t>CPY-900-00-3-0680</t>
  </si>
  <si>
    <t>CPY-900-00-3-0685</t>
  </si>
  <si>
    <t>CPY-900-00-3-0690</t>
  </si>
  <si>
    <t>CPY-900-00-3-0695</t>
  </si>
  <si>
    <t>CPY-900-00-3-0700</t>
  </si>
  <si>
    <t>CPY-900-00-3-0705</t>
  </si>
  <si>
    <t>CPY-900-00-3-0710</t>
  </si>
  <si>
    <t>CPY-900-00-3-0715</t>
  </si>
  <si>
    <t>CPY-900-00-3-0720</t>
  </si>
  <si>
    <t>CPY-900-00-3-0725</t>
  </si>
  <si>
    <t>CPY-900-00-3-0730</t>
  </si>
  <si>
    <t>CPY-900-00-3-0735</t>
  </si>
  <si>
    <t>CPY-900-00-3-0740</t>
  </si>
  <si>
    <t>CPY-900-00-3-0745</t>
  </si>
  <si>
    <t>CPY-900-00-3-0750</t>
  </si>
  <si>
    <t>CPY-900-00-3-0755</t>
  </si>
  <si>
    <t>CPY-900-00-3-0760</t>
  </si>
  <si>
    <t>CPY-900-00-3-0765</t>
  </si>
  <si>
    <t>CPY-900-00-3-0770</t>
  </si>
  <si>
    <t>CPY-900-00-3-0775</t>
  </si>
  <si>
    <t>CPY-900-00-3-0780</t>
  </si>
  <si>
    <t>CPY-900-00-3-0785</t>
  </si>
  <si>
    <t>CPY-900-00-3-0790</t>
  </si>
  <si>
    <t>CPY-900-00-3-0795</t>
  </si>
  <si>
    <t>CPY-900-00-3-0800</t>
  </si>
  <si>
    <t>CPY-900-00-3-0805</t>
  </si>
  <si>
    <t>CPY-900-00-3-0810</t>
  </si>
  <si>
    <t>CPY-900-00-3-0815</t>
  </si>
  <si>
    <t>CPY-900-00-3-0820</t>
  </si>
  <si>
    <t>CPY-900-00-3-0825</t>
  </si>
  <si>
    <t>CPY-900-00-3-0830</t>
  </si>
  <si>
    <t>CPY-900-00-3-0835</t>
  </si>
  <si>
    <t>CPY-900-00-3-0840</t>
  </si>
  <si>
    <t>CPY-900-00-3-0845</t>
  </si>
  <si>
    <t>CPY-900-00-3-0850</t>
  </si>
  <si>
    <t>CPY-900-00-3-0855</t>
  </si>
  <si>
    <t>CPY-900-00-3-0860</t>
  </si>
  <si>
    <t>CPY-900-00-3-0865</t>
  </si>
  <si>
    <t>CPY-900-00-3-0870</t>
  </si>
  <si>
    <t>CPY-900-00-3-0875</t>
  </si>
  <si>
    <t>CPY-900-00-3-0880</t>
  </si>
  <si>
    <t>CPY-900-00-3-0885</t>
  </si>
  <si>
    <t>CPY-900-00-3-0890</t>
  </si>
  <si>
    <t>CPY-900-00-3-0895</t>
  </si>
  <si>
    <t>CPY-900-00-3-0900</t>
  </si>
  <si>
    <t>CPY-1200-00-3-0519</t>
  </si>
  <si>
    <t>CPY-1200-00-3-0520</t>
  </si>
  <si>
    <t>CPY-1200-00-3-0525</t>
  </si>
  <si>
    <t>CPY-1200-00-3-0530</t>
  </si>
  <si>
    <t>CPY-1200-00-3-0535</t>
  </si>
  <si>
    <t>CPY-1200-00-3-0540</t>
  </si>
  <si>
    <t>CPY-1200-00-3-0545</t>
  </si>
  <si>
    <t>CPY-1200-00-3-0550</t>
  </si>
  <si>
    <t>CPY-1200-00-3-0555</t>
  </si>
  <si>
    <t>CPY-1200-00-3-0560</t>
  </si>
  <si>
    <t>CPY-1200-00-3-0565</t>
  </si>
  <si>
    <t>CPY-1200-00-3-0570</t>
  </si>
  <si>
    <t>CPY-1200-00-3-0575</t>
  </si>
  <si>
    <t>CPY-1200-00-3-0580</t>
  </si>
  <si>
    <t>CPY-1200-00-3-0585</t>
  </si>
  <si>
    <t>CPY-1200-00-3-0590</t>
  </si>
  <si>
    <t>CPY-1200-00-3-0595</t>
  </si>
  <si>
    <t>CPY-1200-00-3-0600</t>
  </si>
  <si>
    <t>CPY-1200-00-3-0605</t>
  </si>
  <si>
    <t>CPY-1200-00-3-0610</t>
  </si>
  <si>
    <t>CPY-1200-00-3-0615</t>
  </si>
  <si>
    <t>CPY-1200-00-3-0620</t>
  </si>
  <si>
    <t>CPY-1200-00-3-0625</t>
  </si>
  <si>
    <t>CPY-1200-00-3-0630</t>
  </si>
  <si>
    <t>CPY-1200-00-3-0635</t>
  </si>
  <si>
    <t>CPY-1200-00-3-0640</t>
  </si>
  <si>
    <t>CPY-1200-00-3-0645</t>
  </si>
  <si>
    <t>CPY-1200-00-3-0650</t>
  </si>
  <si>
    <t>CPY-1200-00-3-0655</t>
  </si>
  <si>
    <t>CPY-1200-00-3-0660</t>
  </si>
  <si>
    <t>CPY-1200-00-3-0665</t>
  </si>
  <si>
    <t>CPY-1200-00-3-0670</t>
  </si>
  <si>
    <t>CPY-1200-00-3-0675</t>
  </si>
  <si>
    <t>CPY-1200-00-3-0680</t>
  </si>
  <si>
    <t>CPY-1200-00-3-0685</t>
  </si>
  <si>
    <t>CPY-1200-00-3-0690</t>
  </si>
  <si>
    <t>CPY-1200-00-3-0695</t>
  </si>
  <si>
    <t>CPY-1200-00-3-0700</t>
  </si>
  <si>
    <t>CPY-1200-00-3-0705</t>
  </si>
  <si>
    <t>CPY-1200-00-3-0710</t>
  </si>
  <si>
    <t>CPY-1200-00-3-0715</t>
  </si>
  <si>
    <t>CPY-1200-00-3-0720</t>
  </si>
  <si>
    <t>CPY-1200-00-3-0725</t>
  </si>
  <si>
    <t>CPY-1200-00-3-0730</t>
  </si>
  <si>
    <t>CPY-1200-00-3-0735</t>
  </si>
  <si>
    <t>CPY-1200-00-3-0740</t>
  </si>
  <si>
    <t>CPY-1200-00-3-0745</t>
  </si>
  <si>
    <t>CPY-1200-00-3-0750</t>
  </si>
  <si>
    <t>CPY-1200-00-3-0755</t>
  </si>
  <si>
    <t>CPY-1200-00-3-0760</t>
  </si>
  <si>
    <t>CPY-1200-00-3-0765</t>
  </si>
  <si>
    <t>CPY-1200-00-3-0770</t>
  </si>
  <si>
    <t>CPY-1200-00-3-0775</t>
  </si>
  <si>
    <t>CPY-1200-00-3-0780</t>
  </si>
  <si>
    <t>CPY-1200-00-3-0785</t>
  </si>
  <si>
    <t>CPY-1200-00-3-0790</t>
  </si>
  <si>
    <t>CPY-1200-00-3-0795</t>
  </si>
  <si>
    <t>CPY-1200-00-3-0800</t>
  </si>
  <si>
    <t>CPY-1200-00-3-0805</t>
  </si>
  <si>
    <t>CPY-1200-00-3-0810</t>
  </si>
  <si>
    <t>CPY-1200-00-3-0815</t>
  </si>
  <si>
    <t>CPY-1200-00-3-0820</t>
  </si>
  <si>
    <t>CPY-1200-00-3-0825</t>
  </si>
  <si>
    <t>CPY-1200-00-3-0830</t>
  </si>
  <si>
    <t>CPY-1200-00-3-0835</t>
  </si>
  <si>
    <t>CPY-1200-00-3-0840</t>
  </si>
  <si>
    <t>CPY-1200-00-3-0845</t>
  </si>
  <si>
    <t>CPY-1200-00-3-0850</t>
  </si>
  <si>
    <t>CPY-1200-00-3-0855</t>
  </si>
  <si>
    <t>CPY-1200-00-3-0860</t>
  </si>
  <si>
    <t>CPY-1200-00-3-0865</t>
  </si>
  <si>
    <t>CPY-1200-00-3-0870</t>
  </si>
  <si>
    <t>CPY-1200-00-3-0875</t>
  </si>
  <si>
    <t>CPY-1200-00-3-0880</t>
  </si>
  <si>
    <t>CPY-1200-00-3-0885</t>
  </si>
  <si>
    <t>CPY-1200-00-3-0890</t>
  </si>
  <si>
    <t>CPY-1200-00-3-0895</t>
  </si>
  <si>
    <t>CPY-1200-00-3-0900</t>
  </si>
  <si>
    <t>CPY-1200-00-3-0905</t>
  </si>
  <si>
    <t>CPY-1200-00-3-0910</t>
  </si>
  <si>
    <t>CPY-1200-00-3-0915</t>
  </si>
  <si>
    <t>CPY-1200-00-3-0920</t>
  </si>
  <si>
    <t>CPY-1200-00-3-0925</t>
  </si>
  <si>
    <t>CPY-1200-00-3-0930</t>
  </si>
  <si>
    <t>CPY-1200-00-3-0935</t>
  </si>
  <si>
    <t>CPY-1200-00-3-0940</t>
  </si>
  <si>
    <t>CPY-1200-00-3-0945</t>
  </si>
  <si>
    <t>CPY-1200-00-3-0950</t>
  </si>
  <si>
    <t>CPY-1200-00-3-0955</t>
  </si>
  <si>
    <t>CPY-1200-00-3-0960</t>
  </si>
  <si>
    <t>CPY-1200-00-3-0965</t>
  </si>
  <si>
    <t>CPY-1200-00-3-0970</t>
  </si>
  <si>
    <t>CPY-1200-00-3-0975</t>
  </si>
  <si>
    <t>CPY-1200-00-3-0980</t>
  </si>
  <si>
    <t>CPY-1200-00-3-0985</t>
  </si>
  <si>
    <t>CPY-1200-00-3-0990</t>
  </si>
  <si>
    <t>CPY-1200-00-3-0995</t>
  </si>
  <si>
    <t>CPY-1200-00-3-1000</t>
  </si>
  <si>
    <t>CPY-1200-00-3-1005</t>
  </si>
  <si>
    <t>CPY-1200-00-3-1010</t>
  </si>
  <si>
    <t>CPY-1200-00-3-1015</t>
  </si>
  <si>
    <t>CPY-1200-00-3-1020</t>
  </si>
  <si>
    <t>CPY-1200-00-3-1025</t>
  </si>
  <si>
    <t>CPY-1200-00-3-1030</t>
  </si>
  <si>
    <t>CPY-1200-00-3-1035</t>
  </si>
  <si>
    <t>CPY-1200-00-3-1040</t>
  </si>
  <si>
    <t>CPY-1200-00-3-1045</t>
  </si>
  <si>
    <t>CPY-1200-00-3-1050</t>
  </si>
  <si>
    <t>CPY-1200-00-3-1055</t>
  </si>
  <si>
    <t>CPY-1200-00-3-1060</t>
  </si>
  <si>
    <t>CPY-1200-00-3-1065</t>
  </si>
  <si>
    <t>CPY-1200-00-3-1070</t>
  </si>
  <si>
    <t>CPY-1200-00-3-1075</t>
  </si>
  <si>
    <t>CPY-1200-00-3-1080</t>
  </si>
  <si>
    <t>CPY-1200-00-3-1085</t>
  </si>
  <si>
    <t>CPY-1200-00-3-1090</t>
  </si>
  <si>
    <t>CPY-1200-00-3-1095</t>
  </si>
  <si>
    <t>CPY-1200-00-3-1100</t>
  </si>
  <si>
    <t>CPY-1200-00-3-1105</t>
  </si>
  <si>
    <t>CPY-1200-00-3-1110</t>
  </si>
  <si>
    <t>CPY-1200-00-3-1115</t>
  </si>
  <si>
    <t>CPY-1200-00-3-1120</t>
  </si>
  <si>
    <t>CPY-1200-00-3-1125</t>
  </si>
  <si>
    <t>CPY-1200-00-3-1130</t>
  </si>
  <si>
    <t>CPY-1200-00-3-1135</t>
  </si>
  <si>
    <t>CPY-1200-00-3-1140</t>
  </si>
  <si>
    <t>CPY-1200-00-3-1145</t>
  </si>
  <si>
    <t>CPY-1200-00-3-1150</t>
  </si>
  <si>
    <t>CPY-1200-00-3-1155</t>
  </si>
  <si>
    <t>CPY-1200-00-3-1160</t>
  </si>
  <si>
    <t>CPY-1200-00-3-1165</t>
  </si>
  <si>
    <t>CPY-1200-00-3-1170</t>
  </si>
  <si>
    <t>CPY-1200-00-3-1175</t>
  </si>
  <si>
    <t>CPY-1200-00-3-1180</t>
  </si>
  <si>
    <t>CPY-1200-00-3-1185</t>
  </si>
  <si>
    <t>CPY-1200-00-3-1190</t>
  </si>
  <si>
    <t>CPY-1200-00-3-1195</t>
  </si>
  <si>
    <t>CPY-1200-00-3-1200</t>
  </si>
  <si>
    <t>CPYEN-1-0.0781</t>
  </si>
  <si>
    <t>CPYEN-1-0.0785</t>
  </si>
  <si>
    <t>CPYEN-1-0.0810</t>
  </si>
  <si>
    <t>CPYEN-1-0.0820</t>
  </si>
  <si>
    <t>CPYEN-1-0.0860</t>
  </si>
  <si>
    <t>CPYEN-1-0.0890</t>
  </si>
  <si>
    <t>CPYEN-1-0.0935</t>
  </si>
  <si>
    <t>CPYEN-1-0.0937</t>
  </si>
  <si>
    <t>CPYEN-1-0.0960</t>
  </si>
  <si>
    <t>CPYEN-1-0.0980</t>
  </si>
  <si>
    <t>CPYEN-1-0.0995</t>
  </si>
  <si>
    <t>CPYEN-1-0.1015</t>
  </si>
  <si>
    <t>CPYEN-1-0.1040</t>
  </si>
  <si>
    <t>CPYEN-1-0.1065</t>
  </si>
  <si>
    <t>CPYEN-1-0.1094</t>
  </si>
  <si>
    <t>CPYEN-1-0.1100</t>
  </si>
  <si>
    <t>CPYEN-1-0.1110</t>
  </si>
  <si>
    <t>CPYEN-1-0.1130</t>
  </si>
  <si>
    <t>CPYEN-1-0.1160</t>
  </si>
  <si>
    <t>CPYEN-1-0.1200</t>
  </si>
  <si>
    <t>CPYEN-1-0.1250</t>
  </si>
  <si>
    <t>CPYEN-1-0.1285</t>
  </si>
  <si>
    <t>CPYEN-1-0.1360</t>
  </si>
  <si>
    <t>CPYEN-1-0.1406</t>
  </si>
  <si>
    <t>CPYEN-1-0.1440</t>
  </si>
  <si>
    <t>CPYEN-1-0.1470</t>
  </si>
  <si>
    <t>CPYEN-1-0.1495</t>
  </si>
  <si>
    <t>CPYEN-1-0.1520</t>
  </si>
  <si>
    <t>CPYEN-1-0.1540</t>
  </si>
  <si>
    <t>CPYEN-1-0.1562</t>
  </si>
  <si>
    <t>CPYEN-1-0.1570</t>
  </si>
  <si>
    <t>CPYEN-1-0.1590</t>
  </si>
  <si>
    <t>CPYEN-1-0.1610</t>
  </si>
  <si>
    <t>CPYEN-1-0.1660</t>
  </si>
  <si>
    <t>CPYEN-1-0.1695</t>
  </si>
  <si>
    <t>CPYEN-1-0.1719</t>
  </si>
  <si>
    <t>CPYEN-1-0.1730</t>
  </si>
  <si>
    <t>CPYEN-1-0.1770</t>
  </si>
  <si>
    <t>CPYEN-1-0.1800</t>
  </si>
  <si>
    <t>CPYEN-1-0.1820</t>
  </si>
  <si>
    <t>CPYEN-1-0.1850</t>
  </si>
  <si>
    <t>CPYEN-1-0.1875</t>
  </si>
  <si>
    <t>CPYEN-1-0.1890</t>
  </si>
  <si>
    <t>CPYEN-1-0.1910</t>
  </si>
  <si>
    <t>CPYEN-1-0.1935</t>
  </si>
  <si>
    <t>CPYEN-1-0.1960</t>
  </si>
  <si>
    <t>CPYEN-2-0.0781</t>
  </si>
  <si>
    <t>CPYEN-2-0.0785</t>
  </si>
  <si>
    <t>CPYEN-2-0.0810</t>
  </si>
  <si>
    <t>CPYEN-2-0.0820</t>
  </si>
  <si>
    <t>CPYEN-2-0.0860</t>
  </si>
  <si>
    <t>CPYEN-2-0.0890</t>
  </si>
  <si>
    <t>CPYEN-2-0.0935</t>
  </si>
  <si>
    <t>CPYEN-2-0.0937</t>
  </si>
  <si>
    <t>CPYEN-2-0.0960</t>
  </si>
  <si>
    <t>CPYEN-2-0.0980</t>
  </si>
  <si>
    <t>CPYEN-2-0.0995</t>
  </si>
  <si>
    <t>CPYEN-2-0.1015</t>
  </si>
  <si>
    <t>CPYEN-2-0.1040</t>
  </si>
  <si>
    <t>CPYEN-2-0.1065</t>
  </si>
  <si>
    <t>CPYEN-2-0.1094</t>
  </si>
  <si>
    <t>CPYEN-2-0.1100</t>
  </si>
  <si>
    <t>CPYEN-2-0.1110</t>
  </si>
  <si>
    <t>CPYEN-2-0.1130</t>
  </si>
  <si>
    <t>CPYEN-2-0.1160</t>
  </si>
  <si>
    <t>CPYEN-2-0.1200</t>
  </si>
  <si>
    <t>CPYEN-2-0.1250</t>
  </si>
  <si>
    <t>CPYEN-2-0.1285</t>
  </si>
  <si>
    <t>CPYEN-2-0.1360</t>
  </si>
  <si>
    <t>CPYEN-2-0.1406</t>
  </si>
  <si>
    <t>CPYEN-2-0.1440</t>
  </si>
  <si>
    <t>CPYEN-2-0.1470</t>
  </si>
  <si>
    <t>CPYEN-2-0.1495</t>
  </si>
  <si>
    <t>CPYEN-2-0.1520</t>
  </si>
  <si>
    <t>CPYEN-2-0.1540</t>
  </si>
  <si>
    <t>CPYEN-2-0.1562</t>
  </si>
  <si>
    <t>CPYEN-2-0.1570</t>
  </si>
  <si>
    <t>CPYEN-2-0.1590</t>
  </si>
  <si>
    <t>CPYEN-2-0.1610</t>
  </si>
  <si>
    <t>CPYEN-2-0.1660</t>
  </si>
  <si>
    <t>CPYEN-2-0.1695</t>
  </si>
  <si>
    <t>CPYEN-2-0.1719</t>
  </si>
  <si>
    <t>CPYEN-2-0.1730</t>
  </si>
  <si>
    <t>CPYEN-2-0.1770</t>
  </si>
  <si>
    <t>CPYEN-2-0.1800</t>
  </si>
  <si>
    <t>CPYEN-2-0.1820</t>
  </si>
  <si>
    <t>CPYEN-2-0.1850</t>
  </si>
  <si>
    <t>CPYEN-2-0.1875</t>
  </si>
  <si>
    <t>CPYEN-2-0.1890</t>
  </si>
  <si>
    <t>CPYEN-2-0.1910</t>
  </si>
  <si>
    <t>CPYEN-2-0.1935</t>
  </si>
  <si>
    <t>CPYEN-2-0.1960</t>
  </si>
  <si>
    <t>CPYEN-3-0.1360</t>
  </si>
  <si>
    <t>CPYEN-3-0.1406</t>
  </si>
  <si>
    <t>CPYEN-3-0.1440</t>
  </si>
  <si>
    <t>CPYEN-3-0.1470</t>
  </si>
  <si>
    <t>CPYEN-3-0.1495</t>
  </si>
  <si>
    <t>CPYEN-3-0.1520</t>
  </si>
  <si>
    <t>CPYEN-3-0.1540</t>
  </si>
  <si>
    <t>CPYEN-3-0.1562</t>
  </si>
  <si>
    <t>CPYEN-3-0.1570</t>
  </si>
  <si>
    <t>CPYEN-3-0.1590</t>
  </si>
  <si>
    <t>CPYEN-3-0.1610</t>
  </si>
  <si>
    <t>CPYEN-3-0.1660</t>
  </si>
  <si>
    <t>CPYEN-3-0.1695</t>
  </si>
  <si>
    <t>CPYEN-3-0.1719</t>
  </si>
  <si>
    <t>CPYEN-3-0.1730</t>
  </si>
  <si>
    <t>CPYEN-3-0.1770</t>
  </si>
  <si>
    <t>CPYEN-3-0.1800</t>
  </si>
  <si>
    <t>CPYEN-3-0.1820</t>
  </si>
  <si>
    <t>CPYEN-3-0.1850</t>
  </si>
  <si>
    <t>CPYEN-3-0.1875</t>
  </si>
  <si>
    <t>CPYEN-3-0.1890</t>
  </si>
  <si>
    <t>CPYEN-3-0.1910</t>
  </si>
  <si>
    <t>CPYEN-3-0.1935</t>
  </si>
  <si>
    <t>CPYEN-3-0.1960</t>
  </si>
  <si>
    <t>CPYEN-3-0.1990</t>
  </si>
  <si>
    <t>CPYEN-3-0.2010</t>
  </si>
  <si>
    <t>CPYEN-3-0.2031</t>
  </si>
  <si>
    <t>CPYEN-3-0.2040</t>
  </si>
  <si>
    <t>CPYEN-3-0.2055</t>
  </si>
  <si>
    <t>CPYEN-3-0.2090</t>
  </si>
  <si>
    <t>CPYEN-3-0.2130</t>
  </si>
  <si>
    <t>CPYEN-3-0.2187</t>
  </si>
  <si>
    <t>CPYEN-3-0.2210</t>
  </si>
  <si>
    <t>CPYEN-3-0.2280</t>
  </si>
  <si>
    <t>CPYEN-3-0.2344</t>
  </si>
  <si>
    <t>CPYEN-3-0.2380</t>
  </si>
  <si>
    <t>CPYEN-3-0.2420</t>
  </si>
  <si>
    <t>CPYEN-3-0.2460</t>
  </si>
  <si>
    <t>CPYEN-3-0.2500</t>
  </si>
  <si>
    <t>CPYEN-3-0.2570</t>
  </si>
  <si>
    <t>CPYEN-3-0.2610</t>
  </si>
  <si>
    <t>CPYEN-4-0.1360</t>
  </si>
  <si>
    <t>CPYEN-4-0.1406</t>
  </si>
  <si>
    <t>CPYEN-4-0.1440</t>
  </si>
  <si>
    <t>CPYEN-4-0.1470</t>
  </si>
  <si>
    <t>CPYEN-4-0.1495</t>
  </si>
  <si>
    <t>CPYEN-4-0.1520</t>
  </si>
  <si>
    <t>CPYEN-4-0.1540</t>
  </si>
  <si>
    <t>CPYEN-4-0.1562</t>
  </si>
  <si>
    <t>CPYEN-4-0.1570</t>
  </si>
  <si>
    <t>CPYEN-4-0.1590</t>
  </si>
  <si>
    <t>CPYEN-4-0.1610</t>
  </si>
  <si>
    <t>CPYEN-4-0.1660</t>
  </si>
  <si>
    <t>CPYEN-4-0.1695</t>
  </si>
  <si>
    <t>CPYEN-4-0.1719</t>
  </si>
  <si>
    <t>CPYEN-4-0.1730</t>
  </si>
  <si>
    <t>CPYEN-4-0.1770</t>
  </si>
  <si>
    <t>CPYEN-4-0.1800</t>
  </si>
  <si>
    <t>CPYEN-4-0.1820</t>
  </si>
  <si>
    <t>CPYEN-4-0.1850</t>
  </si>
  <si>
    <t>CPYEN-4-0.1875</t>
  </si>
  <si>
    <t>CPYEN-4-0.1890</t>
  </si>
  <si>
    <t>CPYEN-4-0.1910</t>
  </si>
  <si>
    <t>CPYEN-4-0.1935</t>
  </si>
  <si>
    <t>CPYEN-4-0.1960</t>
  </si>
  <si>
    <t>CPYEN-4-0.1990</t>
  </si>
  <si>
    <t>CPYEN-4-0.2010</t>
  </si>
  <si>
    <t>CPYEN-4-0.2031</t>
  </si>
  <si>
    <t>CPYEN-4-0.2040</t>
  </si>
  <si>
    <t>CPYEN-4-0.2055</t>
  </si>
  <si>
    <t>CPYEN-4-0.2090</t>
  </si>
  <si>
    <t>CPYEN-4-0.2130</t>
  </si>
  <si>
    <t>CPYEN-4-0.2187</t>
  </si>
  <si>
    <t>CPYEN-4-0.2210</t>
  </si>
  <si>
    <t>CPYEN-4-0.2280</t>
  </si>
  <si>
    <t>CPYEN-4-0.2344</t>
  </si>
  <si>
    <t>CPYEN-4-0.2380</t>
  </si>
  <si>
    <t>CPYEN-4-0.2420</t>
  </si>
  <si>
    <t>CPYEN-4-0.2460</t>
  </si>
  <si>
    <t>CPYEN-4-0.2500</t>
  </si>
  <si>
    <t>CPYEN-4-0.2570</t>
  </si>
  <si>
    <t>CPYEN-4-0.2610</t>
  </si>
  <si>
    <t>CPYEN-5-0.1660</t>
  </si>
  <si>
    <t>CPYEN-5-0.1695</t>
  </si>
  <si>
    <t>CPYEN-5-0.1719</t>
  </si>
  <si>
    <t>CPYEN-5-0.1730</t>
  </si>
  <si>
    <t>CPYEN-5-0.1770</t>
  </si>
  <si>
    <t>CPYEN-5-0.1800</t>
  </si>
  <si>
    <t>CPYEN-5-0.1820</t>
  </si>
  <si>
    <t>CPYEN-5-0.1850</t>
  </si>
  <si>
    <t>CPYEN-5-0.1875</t>
  </si>
  <si>
    <t>CPYEN-5-0.1890</t>
  </si>
  <si>
    <t>CPYEN-5-0.1910</t>
  </si>
  <si>
    <t>CPYEN-5-0.1935</t>
  </si>
  <si>
    <t>CPYEN-5-0.1960</t>
  </si>
  <si>
    <t>CPYEN-5-0.1990</t>
  </si>
  <si>
    <t>CPYEN-5-0.2010</t>
  </si>
  <si>
    <t>CPYEN-5-0.2031</t>
  </si>
  <si>
    <t>CPYEN-5-0.2040</t>
  </si>
  <si>
    <t>CPYEN-5-0.2055</t>
  </si>
  <si>
    <t>CPYEN-5-0.2090</t>
  </si>
  <si>
    <t>CPYEN-5-0.2130</t>
  </si>
  <si>
    <t>CPYEN-5-0.2187</t>
  </si>
  <si>
    <t>CPYEN-5-0.2210</t>
  </si>
  <si>
    <t>CPYEN-5-0.2340</t>
  </si>
  <si>
    <t>CPYEN-5-0.2344</t>
  </si>
  <si>
    <t>CPYEN-5-0.2380</t>
  </si>
  <si>
    <t>CPYEN-5-0.2420</t>
  </si>
  <si>
    <t>CPYEN-5-0.2460</t>
  </si>
  <si>
    <t>CPYEN-5-0.2500</t>
  </si>
  <si>
    <t>CPYEN-5-0.2570</t>
  </si>
  <si>
    <t>CPYEN-5-0.2610</t>
  </si>
  <si>
    <t>CPYEN-5-0.2656</t>
  </si>
  <si>
    <t>CPYEN-5-0.2660</t>
  </si>
  <si>
    <t>CPYEN-5-0.2720</t>
  </si>
  <si>
    <t>CPYEN-5-0.2770</t>
  </si>
  <si>
    <t>CPYEN-5-0.2810</t>
  </si>
  <si>
    <t>CPYEN-5-0.2812</t>
  </si>
  <si>
    <t>CPYEN-5-0.2900</t>
  </si>
  <si>
    <t>CPYEN-5-0.2950</t>
  </si>
  <si>
    <t>CPYEN-5-0.2969</t>
  </si>
  <si>
    <t>CPYEN-5-0.3020</t>
  </si>
  <si>
    <t>CPYEN-5-0.3125</t>
  </si>
  <si>
    <t>CPYEN-5-0.3160</t>
  </si>
  <si>
    <t>CPYEN-5-0.3230</t>
  </si>
  <si>
    <t>CPYEN-5-0.3281</t>
  </si>
  <si>
    <t>CPYEN-5-0.3320</t>
  </si>
  <si>
    <t>CPYEN-6-0.1660</t>
  </si>
  <si>
    <t>CPYEN-6-0.1695</t>
  </si>
  <si>
    <t>CPYEN-6-0.1719</t>
  </si>
  <si>
    <t>CPYEN-6-0.1730</t>
  </si>
  <si>
    <t>CPYEN-6-0.1770</t>
  </si>
  <si>
    <t>CPYEN-6-0.1800</t>
  </si>
  <si>
    <t>CPYEN-6-0.1820</t>
  </si>
  <si>
    <t>CPYEN-6-0.1850</t>
  </si>
  <si>
    <t>CPYEN-6-0.1875</t>
  </si>
  <si>
    <t>CPYEN-6-0.1890</t>
  </si>
  <si>
    <t>CPYEN-6-0.1910</t>
  </si>
  <si>
    <t>CPYEN-6-0.1935</t>
  </si>
  <si>
    <t>CPYEN-6-0.1960</t>
  </si>
  <si>
    <t>CPYEN-6-0.1990</t>
  </si>
  <si>
    <t>CPYEN-6-0.2010</t>
  </si>
  <si>
    <t>CPYEN-6-0.2031</t>
  </si>
  <si>
    <t>CPYEN-6-0.2040</t>
  </si>
  <si>
    <t>CPYEN-6-0.2055</t>
  </si>
  <si>
    <t>CPYEN-6-0.2090</t>
  </si>
  <si>
    <t>CPYEN-6-0.2130</t>
  </si>
  <si>
    <t>CPYEN-6-0.2187</t>
  </si>
  <si>
    <t>CPYEN-6-0.2210</t>
  </si>
  <si>
    <t>CPYEN-6-0.2340</t>
  </si>
  <si>
    <t>CPYEN-6-0.2344</t>
  </si>
  <si>
    <t>CPYEN-6-0.2380</t>
  </si>
  <si>
    <t>CPYEN-6-0.2420</t>
  </si>
  <si>
    <t>CPYEN-6-0.2460</t>
  </si>
  <si>
    <t>CPYEN-6-0.2500</t>
  </si>
  <si>
    <t>CPYEN-6-0.2570</t>
  </si>
  <si>
    <t>CPYEN-6-0.2610</t>
  </si>
  <si>
    <t>CPYEN-6-0.2656</t>
  </si>
  <si>
    <t>CPYEN-6-0.2660</t>
  </si>
  <si>
    <t>CPYEN-6-0.2720</t>
  </si>
  <si>
    <t>CPYEN-6-0.2770</t>
  </si>
  <si>
    <t>CPYEN-6-0.2810</t>
  </si>
  <si>
    <t>CPYEN-6-0.2812</t>
  </si>
  <si>
    <t>CPYEN-6-0.2900</t>
  </si>
  <si>
    <t>CPYEN-6-0.2950</t>
  </si>
  <si>
    <t>CPYEN-6-0.2969</t>
  </si>
  <si>
    <t>CPYEN-6-0.3020</t>
  </si>
  <si>
    <t>CPYEN-6-0.3125</t>
  </si>
  <si>
    <t>CPYEN-6-0.3160</t>
  </si>
  <si>
    <t>CPYEN-6-0.3230</t>
  </si>
  <si>
    <t>CPYEN-6-0.3281</t>
  </si>
  <si>
    <t>CPYEN-6-0.3320</t>
  </si>
  <si>
    <t>CPYEN-7-0.2187</t>
  </si>
  <si>
    <t>CPYEN-7-0.2210</t>
  </si>
  <si>
    <t>CPYEN-7-0.2340</t>
  </si>
  <si>
    <t>CPYEN-7-0.2344</t>
  </si>
  <si>
    <t>CPYEN-7-0.2380</t>
  </si>
  <si>
    <t>CPYEN-7-0.2420</t>
  </si>
  <si>
    <t>CPYEN-7-0.2460</t>
  </si>
  <si>
    <t>CPYEN-7-0.2500</t>
  </si>
  <si>
    <t>CPYEN-7-0.2570</t>
  </si>
  <si>
    <t>CPYEN-7-0.2610</t>
  </si>
  <si>
    <t>CPYEN-7-0.2656</t>
  </si>
  <si>
    <t>CPYEN-7-0.2660</t>
  </si>
  <si>
    <t>CPYEN-7-0.2720</t>
  </si>
  <si>
    <t>CPYEN-7-0.2770</t>
  </si>
  <si>
    <t>CPYEN-7-0.2810</t>
  </si>
  <si>
    <t>CPYEN-7-0.2812</t>
  </si>
  <si>
    <t>CPYEN-7-0.2900</t>
  </si>
  <si>
    <t>CPYEN-7-0.2950</t>
  </si>
  <si>
    <t>CPYEN-7-0.2969</t>
  </si>
  <si>
    <t>CPYEN-7-0.3020</t>
  </si>
  <si>
    <t>CPYEN-7-0.3125</t>
  </si>
  <si>
    <t>CPYEN-7-0.3160</t>
  </si>
  <si>
    <t>CPYEN-7-0.3230</t>
  </si>
  <si>
    <t>CPYEN-7-0.3281</t>
  </si>
  <si>
    <t>CPYEN-7-0.3320</t>
  </si>
  <si>
    <t>CPYEN-7-0.3390</t>
  </si>
  <si>
    <t>CPYEN-7-0.3437</t>
  </si>
  <si>
    <t>CPYEN-7-0.3480</t>
  </si>
  <si>
    <t>CPYEN-7-0.3580</t>
  </si>
  <si>
    <t>CPYEN-7-0.3594</t>
  </si>
  <si>
    <t>CPYEN-7-0.3680</t>
  </si>
  <si>
    <t>CPYEN-7-0.3750</t>
  </si>
  <si>
    <t>CPYEN-7-0.3770</t>
  </si>
  <si>
    <t>CPYEN-7-0.3860</t>
  </si>
  <si>
    <t>CPYEN-7-0.3906</t>
  </si>
  <si>
    <t>CPYEN-7-0.3970</t>
  </si>
  <si>
    <t>CPYEN-7-0.4040</t>
  </si>
  <si>
    <t>CPYEN-7-0.4062</t>
  </si>
  <si>
    <t>CPYEN-7-0.4130</t>
  </si>
  <si>
    <t>CPYEN-7-0.4219</t>
  </si>
  <si>
    <t>CPYEN-7-0.4375</t>
  </si>
  <si>
    <t>CPYEN-8-0.2187</t>
  </si>
  <si>
    <t>CPYEN-8-0.2210</t>
  </si>
  <si>
    <t>CPYEN-8-0.2340</t>
  </si>
  <si>
    <t>CPYEN-8-0.2344</t>
  </si>
  <si>
    <t>CPYEN-8-0.2380</t>
  </si>
  <si>
    <t>CPYEN-8-0.2420</t>
  </si>
  <si>
    <t>CPYEN-8-0.2460</t>
  </si>
  <si>
    <t>CPYEN-8-0.2500</t>
  </si>
  <si>
    <t>CPYEN-8-0.2570</t>
  </si>
  <si>
    <t>CPYEN-8-0.2610</t>
  </si>
  <si>
    <t>CPYEN-8-0.2656</t>
  </si>
  <si>
    <t>CPYEN-8-0.2660</t>
  </si>
  <si>
    <t>CPYEN-8-0.2720</t>
  </si>
  <si>
    <t>CPYEN-8-0.2770</t>
  </si>
  <si>
    <t>CPYEN-8-0.2810</t>
  </si>
  <si>
    <t>CPYEN-8-0.2812</t>
  </si>
  <si>
    <t>CPYEN-8-0.2900</t>
  </si>
  <si>
    <t>CPYEN-8-0.2950</t>
  </si>
  <si>
    <t>CPYEN-8-0.2969</t>
  </si>
  <si>
    <t>CPYEN-8-0.3020</t>
  </si>
  <si>
    <t>CPYEN-8-0.3125</t>
  </si>
  <si>
    <t>CPYEN-8-0.3160</t>
  </si>
  <si>
    <t>CPYEN-8-0.3230</t>
  </si>
  <si>
    <t>CPYEN-8-0.3281</t>
  </si>
  <si>
    <t>CPYEN-8-0.3320</t>
  </si>
  <si>
    <t>CPYEN-8-0.3390</t>
  </si>
  <si>
    <t>CPYEN-8-0.3437</t>
  </si>
  <si>
    <t>CPYEN-8-0.3480</t>
  </si>
  <si>
    <t>CPYEN-8-0.3580</t>
  </si>
  <si>
    <t>CPYEN-8-0.3594</t>
  </si>
  <si>
    <t>CPYEN-8-0.3680</t>
  </si>
  <si>
    <t>CPYEN-8-0.3750</t>
  </si>
  <si>
    <t>CPYEN-8-0.3770</t>
  </si>
  <si>
    <t>CPYEN-8-0.3860</t>
  </si>
  <si>
    <t>CPYEN-8-0.3906</t>
  </si>
  <si>
    <t>CPYEN-8-0.3970</t>
  </si>
  <si>
    <t>CPYEN-8-0.4040</t>
  </si>
  <si>
    <t>CPYEN-8-0.4062</t>
  </si>
  <si>
    <t>CPYEN-8-0.4130</t>
  </si>
  <si>
    <t>CPYEN-8-0.4219</t>
  </si>
  <si>
    <t>CPYEN-8-0.4375</t>
  </si>
  <si>
    <t>CPYEN-9-0.2570</t>
  </si>
  <si>
    <t>CPYEN-9-0.2610</t>
  </si>
  <si>
    <t>CPYEN-9-0.2656</t>
  </si>
  <si>
    <t>CPYEN-9-0.2660</t>
  </si>
  <si>
    <t>CPYEN-9-0.2720</t>
  </si>
  <si>
    <t>CPYEN-9-0.2770</t>
  </si>
  <si>
    <t>CPYEN-9-0.2810</t>
  </si>
  <si>
    <t>CPYEN-9-0.2812</t>
  </si>
  <si>
    <t>CPYEN-9-0.2900</t>
  </si>
  <si>
    <t>CPYEN-9-0.2950</t>
  </si>
  <si>
    <t>CPYEN-9-0.2969</t>
  </si>
  <si>
    <t>CPYEN-9-0.3020</t>
  </si>
  <si>
    <t>CPYEN-9-0.3125</t>
  </si>
  <si>
    <t>CPYEN-9-0.3160</t>
  </si>
  <si>
    <t>CPYEN-9-0.3230</t>
  </si>
  <si>
    <t>CPYEN-9-0.3281</t>
  </si>
  <si>
    <t>CPYEN-9-0.3320</t>
  </si>
  <si>
    <t>CPYEN-9-0.3390</t>
  </si>
  <si>
    <t>CPYEN-9-0.3437</t>
  </si>
  <si>
    <t>CPYEN-9-0.3480</t>
  </si>
  <si>
    <t>CPYEN-9-0.3580</t>
  </si>
  <si>
    <t>CPYEN-9-0.3594</t>
  </si>
  <si>
    <t>CPYEN-9-0.3680</t>
  </si>
  <si>
    <t>CPYEN-9-0.3750</t>
  </si>
  <si>
    <t>CPYEN-9-0.3770</t>
  </si>
  <si>
    <t>CPYEN-9-0.3860</t>
  </si>
  <si>
    <t>CPYEN-9-0.3906</t>
  </si>
  <si>
    <t>CPYEN-9-0.3970</t>
  </si>
  <si>
    <t>CPYEN-9-0.4040</t>
  </si>
  <si>
    <t>CPYEN-9-0.4062</t>
  </si>
  <si>
    <t>CPYEN-9-0.4130</t>
  </si>
  <si>
    <t>CPYEN-9-0.4219</t>
  </si>
  <si>
    <t>CPYEN-9-0.4375</t>
  </si>
  <si>
    <t>CPYEN-9-0.4531</t>
  </si>
  <si>
    <t>CPYEN-9-0.4688</t>
  </si>
  <si>
    <t>CPYEN-9-0.4844</t>
  </si>
  <si>
    <t>CPYEN-9-0.5000</t>
  </si>
  <si>
    <t>CPYEN-10-0.2570</t>
  </si>
  <si>
    <t>CPYEN-10-0.2610</t>
  </si>
  <si>
    <t>CPYEN-10-0.2656</t>
  </si>
  <si>
    <t>CPYEN-10-0.2660</t>
  </si>
  <si>
    <t>CPYEN-10-0.2720</t>
  </si>
  <si>
    <t>CPYEN-10-0.2770</t>
  </si>
  <si>
    <t>CPYEN-10-0.2810</t>
  </si>
  <si>
    <t>CPYEN-10-0.2812</t>
  </si>
  <si>
    <t>CPYEN-10-0.2900</t>
  </si>
  <si>
    <t>CPYEN-10-0.2950</t>
  </si>
  <si>
    <t>CPYEN-10-0.2969</t>
  </si>
  <si>
    <t>CPYEN-10-0.3020</t>
  </si>
  <si>
    <t>CPYEN-10-0.3125</t>
  </si>
  <si>
    <t>CPYEN-10-0.3160</t>
  </si>
  <si>
    <t>CPYEN-10-0.3230</t>
  </si>
  <si>
    <t>CPYEN-10-0.3281</t>
  </si>
  <si>
    <t>CPYEN-10-0.3320</t>
  </si>
  <si>
    <t>CPYEN-10-0.3390</t>
  </si>
  <si>
    <t>CPYEN-10-0.3437</t>
  </si>
  <si>
    <t>CPYEN-10-0.3480</t>
  </si>
  <si>
    <t>CPYEN-10-0.3580</t>
  </si>
  <si>
    <t>CPYEN-10-0.3594</t>
  </si>
  <si>
    <t>CPYEN-10-0.3680</t>
  </si>
  <si>
    <t>CPYEN-10-0.3750</t>
  </si>
  <si>
    <t>CPYEN-10-0.3770</t>
  </si>
  <si>
    <t>CPYEN-10-0.3860</t>
  </si>
  <si>
    <t>CPYEN-10-0.3906</t>
  </si>
  <si>
    <t>CPYEN-10-0.3970</t>
  </si>
  <si>
    <t>CPYEN-10-0.4040</t>
  </si>
  <si>
    <t>CPYEN-10-0.4062</t>
  </si>
  <si>
    <t>CPYEN-10-0.4130</t>
  </si>
  <si>
    <t>CPYEN-10-0.4219</t>
  </si>
  <si>
    <t>CPYEN-10-0.4375</t>
  </si>
  <si>
    <t>CPYEN-10-0.4531</t>
  </si>
  <si>
    <t>CPYEN-10-0.4688</t>
  </si>
  <si>
    <t>CPYEN-10-0.4844</t>
  </si>
  <si>
    <t>CPYEN-10-0.5000</t>
  </si>
  <si>
    <t>CPYEN-11-0.3281</t>
  </si>
  <si>
    <t>CPYEN-11-0.3320</t>
  </si>
  <si>
    <t>CPYEN-11-0.3390</t>
  </si>
  <si>
    <t>CPYEN-11-0.3437</t>
  </si>
  <si>
    <t>CPYEN-11-0.3480</t>
  </si>
  <si>
    <t>CPYEN-11-0.3580</t>
  </si>
  <si>
    <t>CPYEN-11-0.3594</t>
  </si>
  <si>
    <t>CPYEN-11-0.3680</t>
  </si>
  <si>
    <t>CPYEN-11-0.3750</t>
  </si>
  <si>
    <t>CPYEN-11-0.3770</t>
  </si>
  <si>
    <t>CPYEN-11-0.3860</t>
  </si>
  <si>
    <t>CPYEN-11-0.3906</t>
  </si>
  <si>
    <t>CPYEN-11-0.3970</t>
  </si>
  <si>
    <t>CPYEN-11-0.4040</t>
  </si>
  <si>
    <t>CPYEN-11-0.4062</t>
  </si>
  <si>
    <t>CPYEN-11-0.4130</t>
  </si>
  <si>
    <t>CPYEN-11-0.4219</t>
  </si>
  <si>
    <t>CPYEN-11-0.4375</t>
  </si>
  <si>
    <t>CPYEN-11-0.4531</t>
  </si>
  <si>
    <t>CPYEN-11-0.4688</t>
  </si>
  <si>
    <t>CPYEN-11-0.4844</t>
  </si>
  <si>
    <t>CPYEN-11-0.5000</t>
  </si>
  <si>
    <t>CPYEN-11-0.5156</t>
  </si>
  <si>
    <t>CPYEN-11-0.5313</t>
  </si>
  <si>
    <t>CPYEN-11-0.5469</t>
  </si>
  <si>
    <t>CPYEN-11-0.5625</t>
  </si>
  <si>
    <t>CPYEN-11-0.5781</t>
  </si>
  <si>
    <t>CPYEN-11-0.5938</t>
  </si>
  <si>
    <t>CPYEN-11-0.6094</t>
  </si>
  <si>
    <t>CPYEN-11-0.6250</t>
  </si>
  <si>
    <t>CPYEN-11-0.6406</t>
  </si>
  <si>
    <t>CPYEN-11-0.6563</t>
  </si>
  <si>
    <t>CPYEN-12-0.3281</t>
  </si>
  <si>
    <t>CPYEN-12-0.3320</t>
  </si>
  <si>
    <t>CPYEN-12-0.3390</t>
  </si>
  <si>
    <t>CPYEN-12-0.3437</t>
  </si>
  <si>
    <t>CPYEN-12-0.3480</t>
  </si>
  <si>
    <t>CPYEN-12-0.3580</t>
  </si>
  <si>
    <t>CPYEN-12-0.3594</t>
  </si>
  <si>
    <t>CPYEN-12-0.3680</t>
  </si>
  <si>
    <t>CPYEN-12-0.3750</t>
  </si>
  <si>
    <t>CPYEN-12-0.3770</t>
  </si>
  <si>
    <t>CPYEN-12-0.3860</t>
  </si>
  <si>
    <t>CPYEN-12-0.3906</t>
  </si>
  <si>
    <t>CPYEN-12-0.3970</t>
  </si>
  <si>
    <t>CPYEN-12-0.4040</t>
  </si>
  <si>
    <t>CPYEN-12-0.4062</t>
  </si>
  <si>
    <t>CPYEN-12-0.4130</t>
  </si>
  <si>
    <t>CPYEN-12-0.4219</t>
  </si>
  <si>
    <t>CPYEN-12-0.4375</t>
  </si>
  <si>
    <t>CPYEN-12-0.4531</t>
  </si>
  <si>
    <t>CPYEN-12-0.4688</t>
  </si>
  <si>
    <t>CPYEN-12-0.4844</t>
  </si>
  <si>
    <t>CPYEN-12-0.5000</t>
  </si>
  <si>
    <t>CPYEN-12-0.5156</t>
  </si>
  <si>
    <t>CPYEN-12-0.5313</t>
  </si>
  <si>
    <t>CPYEN-12-0.5469</t>
  </si>
  <si>
    <t>CPYEN-12-0.5625</t>
  </si>
  <si>
    <t>CPYEN-12-0.5781</t>
  </si>
  <si>
    <t>CPYEN-12-0.5938</t>
  </si>
  <si>
    <t>CPYEN-12-0.6094</t>
  </si>
  <si>
    <t>CPYEN-12-0.6250</t>
  </si>
  <si>
    <t>CPYEN-12-0.6406</t>
  </si>
  <si>
    <t>CPYEN-12-0.6563</t>
  </si>
  <si>
    <t>CPY-35-00-2-0016</t>
  </si>
  <si>
    <t>CPY-35-00-2-0017</t>
  </si>
  <si>
    <t>CPY-35-00-2-0018</t>
  </si>
  <si>
    <t>CPY-35-00-2-0019</t>
  </si>
  <si>
    <t>CPY-35-00-2-0020</t>
  </si>
  <si>
    <t>CPY-35-00-2-0021</t>
  </si>
  <si>
    <t>CPY-35-00-2-0022</t>
  </si>
  <si>
    <t>CPY-35-00-2-0023</t>
  </si>
  <si>
    <t>CPY-35-00-2-0024</t>
  </si>
  <si>
    <t>CPY-35-00-2-0025</t>
  </si>
  <si>
    <t>CPY-35-00-2-0026</t>
  </si>
  <si>
    <t>CPY-35-00-2-0027</t>
  </si>
  <si>
    <t>CPY-35-00-2-0028</t>
  </si>
  <si>
    <t>CPY-35-00-2-0029</t>
  </si>
  <si>
    <t>CPY-35-00-2-0030</t>
  </si>
  <si>
    <t>CPY-35-00-2-0031</t>
  </si>
  <si>
    <t>CPY-35-00-2-0032</t>
  </si>
  <si>
    <t>CPY-35-00-2-0033</t>
  </si>
  <si>
    <t>CPY-35-00-2-0034</t>
  </si>
  <si>
    <t>CPY-35-00-2-0035</t>
  </si>
  <si>
    <t>CPY-70-00-2-0031</t>
  </si>
  <si>
    <t>CPY-70-00-2-0032</t>
  </si>
  <si>
    <t>CPY-70-00-2-0033</t>
  </si>
  <si>
    <t>CPY-70-00-2-0034</t>
  </si>
  <si>
    <t>CPY-70-00-2-0035</t>
  </si>
  <si>
    <t>CPY-70-00-2-0036</t>
  </si>
  <si>
    <t>CPY-70-00-2-0037</t>
  </si>
  <si>
    <t>CPY-70-00-2-0038</t>
  </si>
  <si>
    <t>CPY-70-00-2-0039</t>
  </si>
  <si>
    <t>CPY-70-00-2-0040</t>
  </si>
  <si>
    <t>CPY-70-00-2-0041</t>
  </si>
  <si>
    <t>CPY-70-00-2-0042</t>
  </si>
  <si>
    <t>CPY-70-00-2-0043</t>
  </si>
  <si>
    <t>CPY-70-00-2-0044</t>
  </si>
  <si>
    <t>CPY-70-00-2-0045</t>
  </si>
  <si>
    <t>CPY-70-00-2-0046</t>
  </si>
  <si>
    <t>CPY-70-00-2-0047</t>
  </si>
  <si>
    <t>CPY-70-00-2-0048</t>
  </si>
  <si>
    <t>CPY-70-00-2-0049</t>
  </si>
  <si>
    <t>CPY-70-00-2-0050</t>
  </si>
  <si>
    <t>CPY-70-00-2-0051</t>
  </si>
  <si>
    <t>CPY-70-00-2-0052</t>
  </si>
  <si>
    <t>CPY-70-00-2-0053</t>
  </si>
  <si>
    <t>CPY-70-00-2-0054</t>
  </si>
  <si>
    <t>CPY-70-00-2-0055</t>
  </si>
  <si>
    <t>CPY-70-00-2-0056</t>
  </si>
  <si>
    <t>CPY-70-00-2-0057</t>
  </si>
  <si>
    <t>CPY-70-00-2-0058</t>
  </si>
  <si>
    <t>CPY-70-00-2-0059</t>
  </si>
  <si>
    <t>CPY-70-00-2-0060</t>
  </si>
  <si>
    <t>CPY-70-00-2-0061</t>
  </si>
  <si>
    <t>CPY-70-00-2-0062</t>
  </si>
  <si>
    <t>CPY-70-00-2-0063</t>
  </si>
  <si>
    <t>CPY-70-00-2-0064</t>
  </si>
  <si>
    <t>CPY-70-00-2-0065</t>
  </si>
  <si>
    <t>CPY-70-00-2-0066</t>
  </si>
  <si>
    <t>CPY-70-00-2-0067</t>
  </si>
  <si>
    <t>CPY-70-00-2-0068</t>
  </si>
  <si>
    <t>CPY-70-00-2-0069</t>
  </si>
  <si>
    <t>CPY-70-00-2-0070</t>
  </si>
  <si>
    <t>CPY-150-00-2-0066</t>
  </si>
  <si>
    <t>CPY-150-00-2-0067</t>
  </si>
  <si>
    <t>CPY-150-00-2-0068</t>
  </si>
  <si>
    <t>CPY-150-00-2-0069</t>
  </si>
  <si>
    <t>CPY-150-00-2-0070</t>
  </si>
  <si>
    <t>CPY-150-00-2-0071</t>
  </si>
  <si>
    <t>CPY-150-00-2-0072</t>
  </si>
  <si>
    <t>CPY-150-00-2-0073</t>
  </si>
  <si>
    <t>CPY-150-00-2-0074</t>
  </si>
  <si>
    <t>CPY-150-00-2-0075</t>
  </si>
  <si>
    <t>CPY-150-00-2-0076</t>
  </si>
  <si>
    <t>CPY-150-00-2-0077</t>
  </si>
  <si>
    <t>CPY-150-00-2-0078</t>
  </si>
  <si>
    <t>CPY-150-00-2-0079</t>
  </si>
  <si>
    <t>CPY-150-00-2-0080</t>
  </si>
  <si>
    <t>CPY-150-00-2-0081</t>
  </si>
  <si>
    <t>CPY-150-00-2-0082</t>
  </si>
  <si>
    <t>CPY-150-00-2-0083</t>
  </si>
  <si>
    <t>CPY-150-00-2-0084</t>
  </si>
  <si>
    <t>CPY-150-00-2-0085</t>
  </si>
  <si>
    <t>CPY-150-00-2-0086</t>
  </si>
  <si>
    <t>CPY-150-00-2-0087</t>
  </si>
  <si>
    <t>CPY-150-00-2-0088</t>
  </si>
  <si>
    <t>CPY-150-00-2-0089</t>
  </si>
  <si>
    <t>CPY-150-00-2-0090</t>
  </si>
  <si>
    <t>CPY-150-00-2-0091</t>
  </si>
  <si>
    <t>CPY-150-00-2-0092</t>
  </si>
  <si>
    <t>CPY-150-00-2-0093</t>
  </si>
  <si>
    <t>CPY-150-00-2-0094</t>
  </si>
  <si>
    <t>CPY-150-00-2-0095</t>
  </si>
  <si>
    <t>CPY-150-00-2-0096</t>
  </si>
  <si>
    <t>CPY-150-00-2-0097</t>
  </si>
  <si>
    <t>CPY-150-00-2-0098</t>
  </si>
  <si>
    <t>CPY-150-00-2-0099</t>
  </si>
  <si>
    <t>CPY-150-00-2-0100</t>
  </si>
  <si>
    <t>CPY-150-00-2-0101</t>
  </si>
  <si>
    <t>CPY-150-00-2-0102</t>
  </si>
  <si>
    <t>CPY-150-00-2-0103</t>
  </si>
  <si>
    <t>CPY-150-00-2-0104</t>
  </si>
  <si>
    <t>CPY-150-00-2-0105</t>
  </si>
  <si>
    <t>CPY-150-00-2-0106</t>
  </si>
  <si>
    <t>CPY-150-00-2-0107</t>
  </si>
  <si>
    <t>CPY-150-00-2-0108</t>
  </si>
  <si>
    <t>CPY-150-00-2-0109</t>
  </si>
  <si>
    <t>CPY-150-00-2-0110</t>
  </si>
  <si>
    <t>CPY-150-00-2-0111</t>
  </si>
  <si>
    <t>CPY-150-00-2-0112</t>
  </si>
  <si>
    <t>CPY-150-00-2-0113</t>
  </si>
  <si>
    <t>CPY-150-00-2-0114</t>
  </si>
  <si>
    <t>CPY-150-00-2-0115</t>
  </si>
  <si>
    <t>CPY-150-00-2-0116</t>
  </si>
  <si>
    <t>CPY-150-00-2-0117</t>
  </si>
  <si>
    <t>CPY-150-00-2-0118</t>
  </si>
  <si>
    <t>CPY-150-00-2-0119</t>
  </si>
  <si>
    <t>CPY-150-00-2-0120</t>
  </si>
  <si>
    <t>CPY-150-00-2-0121</t>
  </si>
  <si>
    <t>CPY-150-00-2-0122</t>
  </si>
  <si>
    <t>CPY-150-00-2-0123</t>
  </si>
  <si>
    <t>CPY-150-00-2-0124</t>
  </si>
  <si>
    <t>CPY-150-00-2-0125</t>
  </si>
  <si>
    <t>CPY-150-00-2-0126</t>
  </si>
  <si>
    <t>CPY-150-00-2-0127</t>
  </si>
  <si>
    <t>CPY-150-00-2-0128</t>
  </si>
  <si>
    <t>CPY-150-00-2-0129</t>
  </si>
  <si>
    <t>CPY-150-00-2-0130</t>
  </si>
  <si>
    <t>CPY-150-00-2-0131</t>
  </si>
  <si>
    <t>CPY-150-00-2-0132</t>
  </si>
  <si>
    <t>CPY-150-00-2-0133</t>
  </si>
  <si>
    <t>CPY-150-00-2-0134</t>
  </si>
  <si>
    <t>CPY-150-00-2-0135</t>
  </si>
  <si>
    <t>CPY-150-00-2-0136</t>
  </si>
  <si>
    <t>CPY-150-00-2-0137</t>
  </si>
  <si>
    <t>CPY-150-00-2-0138</t>
  </si>
  <si>
    <t>CPY-150-00-2-0139</t>
  </si>
  <si>
    <t>CPY-150-00-2-0140</t>
  </si>
  <si>
    <t>CPY-150-00-2-0141</t>
  </si>
  <si>
    <t>CPY-150-00-2-0142</t>
  </si>
  <si>
    <t>CPY-150-00-2-0143</t>
  </si>
  <si>
    <t>CPY-150-00-2-0144</t>
  </si>
  <si>
    <t>CPY-150-00-2-0145</t>
  </si>
  <si>
    <t>CPY-150-00-2-0146</t>
  </si>
  <si>
    <t>CPY-150-00-2-0147</t>
  </si>
  <si>
    <t>CPY-150-00-2-0148</t>
  </si>
  <si>
    <t>CPY-150-00-2-0149</t>
  </si>
  <si>
    <t>CPY-150-00-2-0150</t>
  </si>
  <si>
    <t>CPY-250-00-2-0109</t>
  </si>
  <si>
    <t>CPY-250-00-2-0110</t>
  </si>
  <si>
    <t>CPY-250-00-2-0115</t>
  </si>
  <si>
    <t>CPY-250-00-2-0120</t>
  </si>
  <si>
    <t>CPY-250-00-2-0125</t>
  </si>
  <si>
    <t>CPY-250-00-2-0130</t>
  </si>
  <si>
    <t>CPY-250-00-2-0135</t>
  </si>
  <si>
    <t>CPY-250-00-2-0140</t>
  </si>
  <si>
    <t>CPY-250-00-2-0145</t>
  </si>
  <si>
    <t>CPY-250-00-2-0150</t>
  </si>
  <si>
    <t>CPY-250-00-2-0155</t>
  </si>
  <si>
    <t>CPY-250-00-2-0160</t>
  </si>
  <si>
    <t>CPY-250-00-2-0165</t>
  </si>
  <si>
    <t>CPY-250-00-2-0170</t>
  </si>
  <si>
    <t>CPY-250-00-2-0175</t>
  </si>
  <si>
    <t>CPY-250-00-2-0180</t>
  </si>
  <si>
    <t>CPY-250-00-2-0185</t>
  </si>
  <si>
    <t>CPY-250-00-2-0190</t>
  </si>
  <si>
    <t>CPY-250-00-2-0195</t>
  </si>
  <si>
    <t>CPY-250-00-2-0200</t>
  </si>
  <si>
    <t>CPY-250-00-2-0205</t>
  </si>
  <si>
    <t>CPY-250-00-2-0210</t>
  </si>
  <si>
    <t>CPY-250-00-2-0215</t>
  </si>
  <si>
    <t>CPY-250-00-2-0220</t>
  </si>
  <si>
    <t>CPY-250-00-2-0225</t>
  </si>
  <si>
    <t>CPY-250-00-2-0230</t>
  </si>
  <si>
    <t>CPY-250-00-2-0235</t>
  </si>
  <si>
    <t>CPY-250-00-2-0240</t>
  </si>
  <si>
    <t>CPY-250-00-2-0245</t>
  </si>
  <si>
    <t>CPY-250-00-2-0250</t>
  </si>
  <si>
    <t>CPY-375-00-2-0163</t>
  </si>
  <si>
    <t>CPY-375-00-2-0165</t>
  </si>
  <si>
    <t>CPY-375-00-2-0170</t>
  </si>
  <si>
    <t>CPY-375-00-2-0175</t>
  </si>
  <si>
    <t>CPY-375-00-2-0180</t>
  </si>
  <si>
    <t>CPY-375-00-2-0185</t>
  </si>
  <si>
    <t>CPY-375-00-2-0190</t>
  </si>
  <si>
    <t>CPY-375-00-2-0195</t>
  </si>
  <si>
    <t>CPY-375-00-2-0200</t>
  </si>
  <si>
    <t>CPY-375-00-2-0205</t>
  </si>
  <si>
    <t>CPY-375-00-2-0210</t>
  </si>
  <si>
    <t>CPY-375-00-2-0215</t>
  </si>
  <si>
    <t>CPY-375-00-2-0220</t>
  </si>
  <si>
    <t>CPY-375-00-2-0225</t>
  </si>
  <si>
    <t>CPY-375-00-2-0230</t>
  </si>
  <si>
    <t>CPY-375-00-2-0235</t>
  </si>
  <si>
    <t>CPY-375-00-2-0240</t>
  </si>
  <si>
    <t>CPY-375-00-2-0245</t>
  </si>
  <si>
    <t>CPY-375-00-2-0250</t>
  </si>
  <si>
    <t>CPY-375-00-2-0255</t>
  </si>
  <si>
    <t>CPY-375-00-2-0260</t>
  </si>
  <si>
    <t>CPY-375-00-2-0265</t>
  </si>
  <si>
    <t>CPY-375-00-2-0270</t>
  </si>
  <si>
    <t>CPY-375-00-2-0275</t>
  </si>
  <si>
    <t>CPY-375-00-2-0280</t>
  </si>
  <si>
    <t>CPY-375-00-2-0285</t>
  </si>
  <si>
    <t>CPY-375-00-2-0290</t>
  </si>
  <si>
    <t>CPY-375-00-2-0295</t>
  </si>
  <si>
    <t>CPY-375-00-2-0300</t>
  </si>
  <si>
    <t>CPY-375-00-2-0305</t>
  </si>
  <si>
    <t>CPY-375-00-2-0310</t>
  </si>
  <si>
    <t>CPY-375-00-2-0315</t>
  </si>
  <si>
    <t>CPY-375-00-2-0320</t>
  </si>
  <si>
    <t>CPY-375-00-2-0325</t>
  </si>
  <si>
    <t>CPY-375-00-2-0330</t>
  </si>
  <si>
    <t>CPY-375-00-2-0335</t>
  </si>
  <si>
    <t>CPY-375-00-2-0340</t>
  </si>
  <si>
    <t>CPY-375-00-2-0345</t>
  </si>
  <si>
    <t>CPY-375-00-2-0350</t>
  </si>
  <si>
    <t>CPY-375-00-2-0355</t>
  </si>
  <si>
    <t>CPY-375-00-2-0360</t>
  </si>
  <si>
    <t>CPY-375-00-2-0365</t>
  </si>
  <si>
    <t>CPY-375-00-2-0370</t>
  </si>
  <si>
    <t>CPY-375-00-2-0375</t>
  </si>
  <si>
    <t>CPY-560-00-2-0241</t>
  </si>
  <si>
    <t>CPY-560-00-2-0245</t>
  </si>
  <si>
    <t>CPY-560-00-2-0250</t>
  </si>
  <si>
    <t>CPY-560-00-2-0255</t>
  </si>
  <si>
    <t>CPY-560-00-2-0260</t>
  </si>
  <si>
    <t>CPY-560-00-2-0265</t>
  </si>
  <si>
    <t>CPY-560-00-2-0270</t>
  </si>
  <si>
    <t>CPY-560-00-2-0275</t>
  </si>
  <si>
    <t>CPY-560-00-2-0280</t>
  </si>
  <si>
    <t>CPY-560-00-2-0285</t>
  </si>
  <si>
    <t>CPY-560-00-2-0290</t>
  </si>
  <si>
    <t>CPY-560-00-2-0295</t>
  </si>
  <si>
    <t>CPY-560-00-2-0300</t>
  </si>
  <si>
    <t>CPY-560-00-2-0305</t>
  </si>
  <si>
    <t>CPY-560-00-2-0310</t>
  </si>
  <si>
    <t>CPY-560-00-2-0315</t>
  </si>
  <si>
    <t>CPY-560-00-2-0320</t>
  </si>
  <si>
    <t>CPY-560-00-2-0325</t>
  </si>
  <si>
    <t>CPY-560-00-2-0330</t>
  </si>
  <si>
    <t>CPY-560-00-2-0335</t>
  </si>
  <si>
    <t>CPY-560-00-2-0340</t>
  </si>
  <si>
    <t>CPY-560-00-2-0345</t>
  </si>
  <si>
    <t>CPY-560-00-2-0350</t>
  </si>
  <si>
    <t>CPY-560-00-2-0355</t>
  </si>
  <si>
    <t>CPY-560-00-2-0360</t>
  </si>
  <si>
    <t>CPY-560-00-2-0365</t>
  </si>
  <si>
    <t>CPY-560-00-2-0370</t>
  </si>
  <si>
    <t>CPY-560-00-2-0375</t>
  </si>
  <si>
    <t>CPY-560-00-2-0380</t>
  </si>
  <si>
    <t>CPY-560-00-2-0385</t>
  </si>
  <si>
    <t>CPY-560-00-2-0390</t>
  </si>
  <si>
    <t>CPY-560-00-2-0395</t>
  </si>
  <si>
    <t>CPY-560-00-2-0400</t>
  </si>
  <si>
    <t>CPY-560-00-2-0405</t>
  </si>
  <si>
    <t>CPY-560-00-2-0410</t>
  </si>
  <si>
    <t>CPY-560-00-2-0415</t>
  </si>
  <si>
    <t>CPY-560-00-2-0420</t>
  </si>
  <si>
    <t>CPY-560-00-2-0425</t>
  </si>
  <si>
    <t>CPY-560-00-2-0430</t>
  </si>
  <si>
    <t>CPY-560-00-2-0435</t>
  </si>
  <si>
    <t>CPY-560-00-2-0440</t>
  </si>
  <si>
    <t>CPY-560-00-2-0445</t>
  </si>
  <si>
    <t>CPY-560-00-2-0450</t>
  </si>
  <si>
    <t>CPY-560-00-2-0455</t>
  </si>
  <si>
    <t>CPY-560-00-2-0460</t>
  </si>
  <si>
    <t>CPY-560-00-2-0465</t>
  </si>
  <si>
    <t>CPY-560-00-2-0470</t>
  </si>
  <si>
    <t>CPY-560-00-2-0475</t>
  </si>
  <si>
    <t>CPY-560-00-2-0480</t>
  </si>
  <si>
    <t>CPY-560-00-2-0485</t>
  </si>
  <si>
    <t>CPY-560-00-2-0490</t>
  </si>
  <si>
    <t>CPY-560-00-2-0495</t>
  </si>
  <si>
    <t>CPY-560-00-2-0500</t>
  </si>
  <si>
    <t>CPY-560-00-2-0505</t>
  </si>
  <si>
    <t>CPY-560-00-2-0510</t>
  </si>
  <si>
    <t>CPY-560-00-2-0515</t>
  </si>
  <si>
    <t>CPY-560-00-2-0520</t>
  </si>
  <si>
    <t>CPY-560-00-2-0525</t>
  </si>
  <si>
    <t>CPY-560-00-2-0530</t>
  </si>
  <si>
    <t>CPY-560-00-2-0535</t>
  </si>
  <si>
    <t>CPY-560-00-2-0540</t>
  </si>
  <si>
    <t>CPY-560-00-2-0545</t>
  </si>
  <si>
    <t>CPY-560-00-2-0550</t>
  </si>
  <si>
    <t>CPY-560-00-2-0555</t>
  </si>
  <si>
    <t>CPY-560-00-2-0560</t>
  </si>
  <si>
    <t>CPY-900-00-2-0387</t>
  </si>
  <si>
    <t>CPY-900-00-2-0390</t>
  </si>
  <si>
    <t>CPY-900-00-2-0395</t>
  </si>
  <si>
    <t>CPY-900-00-2-0400</t>
  </si>
  <si>
    <t>CPY-900-00-2-0405</t>
  </si>
  <si>
    <t>CPY-900-00-2-0410</t>
  </si>
  <si>
    <t>CPY-900-00-2-0415</t>
  </si>
  <si>
    <t>CPY-900-00-2-0420</t>
  </si>
  <si>
    <t>CPY-900-00-2-0425</t>
  </si>
  <si>
    <t>CPY-900-00-2-0430</t>
  </si>
  <si>
    <t>CPY-900-00-2-0435</t>
  </si>
  <si>
    <t>CPY-900-00-2-0440</t>
  </si>
  <si>
    <t>CPY-900-00-2-0445</t>
  </si>
  <si>
    <t>CPY-900-00-2-0450</t>
  </si>
  <si>
    <t>CPY-900-00-2-0455</t>
  </si>
  <si>
    <t>CPY-900-00-2-0460</t>
  </si>
  <si>
    <t>CPY-900-00-2-0465</t>
  </si>
  <si>
    <t>CPY-900-00-2-0470</t>
  </si>
  <si>
    <t>CPY-900-00-2-0475</t>
  </si>
  <si>
    <t>CPY-900-00-2-0480</t>
  </si>
  <si>
    <t>CPY-900-00-2-0485</t>
  </si>
  <si>
    <t>CPY-900-00-2-0490</t>
  </si>
  <si>
    <t>CPY-900-00-2-0495</t>
  </si>
  <si>
    <t>CPY-900-00-2-0500</t>
  </si>
  <si>
    <t>CPY-900-00-2-0505</t>
  </si>
  <si>
    <t>CPY-900-00-2-0510</t>
  </si>
  <si>
    <t>CPY-900-00-2-0515</t>
  </si>
  <si>
    <t>CPY-900-00-2-0520</t>
  </si>
  <si>
    <t>CPY-900-00-2-0525</t>
  </si>
  <si>
    <t>CPY-900-00-2-0530</t>
  </si>
  <si>
    <t>CPY-900-00-2-0535</t>
  </si>
  <si>
    <t>CPY-900-00-2-0540</t>
  </si>
  <si>
    <t>CPY-900-00-2-0545</t>
  </si>
  <si>
    <t>CPY-900-00-2-0550</t>
  </si>
  <si>
    <t>CPY-900-00-2-0555</t>
  </si>
  <si>
    <t>CPY-900-00-2-0560</t>
  </si>
  <si>
    <t>CPY-900-00-2-0565</t>
  </si>
  <si>
    <t>CPY-900-00-2-0570</t>
  </si>
  <si>
    <t>CPY-900-00-2-0575</t>
  </si>
  <si>
    <t>CPY-900-00-2-0580</t>
  </si>
  <si>
    <t>CPY-900-00-2-0585</t>
  </si>
  <si>
    <t>CPY-900-00-2-0590</t>
  </si>
  <si>
    <t>CPY-900-00-2-0595</t>
  </si>
  <si>
    <t>CPY-900-00-2-0600</t>
  </si>
  <si>
    <t>CPY-900-00-2-0605</t>
  </si>
  <si>
    <t>CPY-900-00-2-0610</t>
  </si>
  <si>
    <t>CPY-900-00-2-0615</t>
  </si>
  <si>
    <t>CPY-900-00-2-0620</t>
  </si>
  <si>
    <t>CPY-900-00-2-0625</t>
  </si>
  <si>
    <t>CPY-900-00-2-0630</t>
  </si>
  <si>
    <t>CPY-900-00-2-0635</t>
  </si>
  <si>
    <t>CPY-900-00-2-0640</t>
  </si>
  <si>
    <t>CPY-900-00-2-0645</t>
  </si>
  <si>
    <t>CPY-900-00-2-0650</t>
  </si>
  <si>
    <t>CPY-900-00-2-0655</t>
  </si>
  <si>
    <t>CPY-900-00-2-0660</t>
  </si>
  <si>
    <t>CPY-900-00-2-0665</t>
  </si>
  <si>
    <t>CPY-900-00-2-0670</t>
  </si>
  <si>
    <t>CPY-900-00-2-0675</t>
  </si>
  <si>
    <t>CPY-900-00-2-0680</t>
  </si>
  <si>
    <t>CPY-900-00-2-0685</t>
  </si>
  <si>
    <t>CPY-900-00-2-0690</t>
  </si>
  <si>
    <t>CPY-900-00-2-0695</t>
  </si>
  <si>
    <t>CPY-900-00-2-0700</t>
  </si>
  <si>
    <t>CPY-900-00-2-0705</t>
  </si>
  <si>
    <t>CPY-900-00-2-0710</t>
  </si>
  <si>
    <t>CPY-900-00-2-0715</t>
  </si>
  <si>
    <t>CPY-900-00-2-0720</t>
  </si>
  <si>
    <t>CPY-900-00-2-0725</t>
  </si>
  <si>
    <t>CPY-900-00-2-0730</t>
  </si>
  <si>
    <t>CPY-900-00-2-0735</t>
  </si>
  <si>
    <t>CPY-900-00-2-0740</t>
  </si>
  <si>
    <t>CPY-900-00-2-0745</t>
  </si>
  <si>
    <t>CPY-900-00-2-0750</t>
  </si>
  <si>
    <t>CPY-900-00-2-0755</t>
  </si>
  <si>
    <t>CPY-900-00-2-0760</t>
  </si>
  <si>
    <t>CPY-900-00-2-0765</t>
  </si>
  <si>
    <t>CPY-900-00-2-0770</t>
  </si>
  <si>
    <t>CPY-900-00-2-0775</t>
  </si>
  <si>
    <t>CPY-900-00-2-0780</t>
  </si>
  <si>
    <t>CPY-900-00-2-0785</t>
  </si>
  <si>
    <t>CPY-900-00-2-0790</t>
  </si>
  <si>
    <t>CPY-900-00-2-0795</t>
  </si>
  <si>
    <t>CPY-900-00-2-0800</t>
  </si>
  <si>
    <t>CPY-900-00-2-0805</t>
  </si>
  <si>
    <t>CPY-900-00-2-0810</t>
  </si>
  <si>
    <t>CPY-900-00-2-0815</t>
  </si>
  <si>
    <t>CPY-900-00-2-0820</t>
  </si>
  <si>
    <t>CPY-900-00-2-0825</t>
  </si>
  <si>
    <t>CPY-900-00-2-0830</t>
  </si>
  <si>
    <t>CPY-900-00-2-0835</t>
  </si>
  <si>
    <t>CPY-900-00-2-0840</t>
  </si>
  <si>
    <t>CPY-900-00-2-0845</t>
  </si>
  <si>
    <t>CPY-900-00-2-0850</t>
  </si>
  <si>
    <t>CPY-900-00-2-0855</t>
  </si>
  <si>
    <t>CPY-900-00-2-0860</t>
  </si>
  <si>
    <t>CPY-900-00-2-0865</t>
  </si>
  <si>
    <t>CPY-900-00-2-0870</t>
  </si>
  <si>
    <t>CPY-900-00-2-0875</t>
  </si>
  <si>
    <t>CPY-900-00-2-0880</t>
  </si>
  <si>
    <t>CPY-900-00-2-0885</t>
  </si>
  <si>
    <t>CPY-900-00-2-0890</t>
  </si>
  <si>
    <t>CPY-900-00-2-0895</t>
  </si>
  <si>
    <t>CPY-900-00-2-0900</t>
  </si>
  <si>
    <t>CPY-1200-00-2-0519</t>
  </si>
  <si>
    <t>CPY-1200-00-2-0520</t>
  </si>
  <si>
    <t>CPY-1200-00-2-0525</t>
  </si>
  <si>
    <t>CPY-1200-00-2-0530</t>
  </si>
  <si>
    <t>CPY-1200-00-2-0535</t>
  </si>
  <si>
    <t>CPY-1200-00-2-0540</t>
  </si>
  <si>
    <t>CPY-1200-00-2-0545</t>
  </si>
  <si>
    <t>CPY-1200-00-2-0550</t>
  </si>
  <si>
    <t>CPY-1200-00-2-0555</t>
  </si>
  <si>
    <t>CPY-1200-00-2-0560</t>
  </si>
  <si>
    <t>CPY-1200-00-2-0565</t>
  </si>
  <si>
    <t>CPY-1200-00-2-0570</t>
  </si>
  <si>
    <t>CPY-1200-00-2-0575</t>
  </si>
  <si>
    <t>CPY-1200-00-2-0580</t>
  </si>
  <si>
    <t>CPY-1200-00-2-0585</t>
  </si>
  <si>
    <t>CPY-1200-00-2-0590</t>
  </si>
  <si>
    <t>CPY-1200-00-2-0595</t>
  </si>
  <si>
    <t>CPY-1200-00-2-0600</t>
  </si>
  <si>
    <t>CPY-1200-00-2-0605</t>
  </si>
  <si>
    <t>CPY-1200-00-2-0610</t>
  </si>
  <si>
    <t>CPY-1200-00-2-0615</t>
  </si>
  <si>
    <t>CPY-1200-00-2-0620</t>
  </si>
  <si>
    <t>CPY-1200-00-2-0625</t>
  </si>
  <si>
    <t>CPY-1200-00-2-0630</t>
  </si>
  <si>
    <t>CPY-1200-00-2-0635</t>
  </si>
  <si>
    <t>CPY-1200-00-2-0640</t>
  </si>
  <si>
    <t>CPY-1200-00-2-0645</t>
  </si>
  <si>
    <t>CPY-1200-00-2-0650</t>
  </si>
  <si>
    <t>CPY-1200-00-2-0655</t>
  </si>
  <si>
    <t>CPY-1200-00-2-0660</t>
  </si>
  <si>
    <t>CPY-1200-00-2-0665</t>
  </si>
  <si>
    <t>CPY-1200-00-2-0670</t>
  </si>
  <si>
    <t>CPY-1200-00-2-0675</t>
  </si>
  <si>
    <t>CPY-1200-00-2-0680</t>
  </si>
  <si>
    <t>CPY-1200-00-2-0685</t>
  </si>
  <si>
    <t>CPY-1200-00-2-0690</t>
  </si>
  <si>
    <t>CPY-1200-00-2-0695</t>
  </si>
  <si>
    <t>CPY-1200-00-2-0700</t>
  </si>
  <si>
    <t>CPY-1200-00-2-0705</t>
  </si>
  <si>
    <t>CPY-1200-00-2-0710</t>
  </si>
  <si>
    <t>CPY-1200-00-2-0715</t>
  </si>
  <si>
    <t>CPY-1200-00-2-0720</t>
  </si>
  <si>
    <t>CPY-1200-00-2-0725</t>
  </si>
  <si>
    <t>CPY-1200-00-2-0730</t>
  </si>
  <si>
    <t>CPY-1200-00-2-0735</t>
  </si>
  <si>
    <t>CPY-1200-00-2-0740</t>
  </si>
  <si>
    <t>CPY-1200-00-2-0745</t>
  </si>
  <si>
    <t>CPY-1200-00-2-0750</t>
  </si>
  <si>
    <t>CPY-1200-00-2-0755</t>
  </si>
  <si>
    <t>CPY-1200-00-2-0760</t>
  </si>
  <si>
    <t>CPY-1200-00-2-0765</t>
  </si>
  <si>
    <t>CPY-1200-00-2-0770</t>
  </si>
  <si>
    <t>CPY-1200-00-2-0775</t>
  </si>
  <si>
    <t>CPY-1200-00-2-0780</t>
  </si>
  <si>
    <t>CPY-1200-00-2-0785</t>
  </si>
  <si>
    <t>CPY-1200-00-2-0790</t>
  </si>
  <si>
    <t>CPY-1200-00-2-0795</t>
  </si>
  <si>
    <t>CPY-1200-00-2-0800</t>
  </si>
  <si>
    <t>CPY-1200-00-2-0805</t>
  </si>
  <si>
    <t>CPY-1200-00-2-0810</t>
  </si>
  <si>
    <t>CPY-1200-00-2-0815</t>
  </si>
  <si>
    <t>CPY-1200-00-2-0820</t>
  </si>
  <si>
    <t>CPY-1200-00-2-0825</t>
  </si>
  <si>
    <t>CPY-1200-00-2-0830</t>
  </si>
  <si>
    <t>CPY-1200-00-2-0835</t>
  </si>
  <si>
    <t>CPY-1200-00-2-0840</t>
  </si>
  <si>
    <t>CPY-1200-00-2-0845</t>
  </si>
  <si>
    <t>CPY-1200-00-2-0850</t>
  </si>
  <si>
    <t>CPY-1200-00-2-0855</t>
  </si>
  <si>
    <t>CPY-1200-00-2-0860</t>
  </si>
  <si>
    <t>CPY-1200-00-2-0865</t>
  </si>
  <si>
    <t>CPY-1200-00-2-0870</t>
  </si>
  <si>
    <t>CPY-1200-00-2-0875</t>
  </si>
  <si>
    <t>CPY-1200-00-2-0880</t>
  </si>
  <si>
    <t>CPY-1200-00-2-0885</t>
  </si>
  <si>
    <t>CPY-1200-00-2-0890</t>
  </si>
  <si>
    <t>CPY-1200-00-2-0895</t>
  </si>
  <si>
    <t>CPY-1200-00-2-0900</t>
  </si>
  <si>
    <t>CPY-1200-00-2-0905</t>
  </si>
  <si>
    <t>CPY-1200-00-2-0910</t>
  </si>
  <si>
    <t>CPY-1200-00-2-0915</t>
  </si>
  <si>
    <t>CPY-1200-00-2-0920</t>
  </si>
  <si>
    <t>CPY-1200-00-2-0925</t>
  </si>
  <si>
    <t>CPY-1200-00-2-0930</t>
  </si>
  <si>
    <t>CPY-1200-00-2-0935</t>
  </si>
  <si>
    <t>CPY-1200-00-2-0940</t>
  </si>
  <si>
    <t>CPY-1200-00-2-0945</t>
  </si>
  <si>
    <t>CPY-1200-00-2-0950</t>
  </si>
  <si>
    <t>CPY-1200-00-2-0955</t>
  </si>
  <si>
    <t>CPY-1200-00-2-0960</t>
  </si>
  <si>
    <t>CPY-1200-00-2-0965</t>
  </si>
  <si>
    <t>CPY-1200-00-2-0970</t>
  </si>
  <si>
    <t>CPY-1200-00-2-0975</t>
  </si>
  <si>
    <t>CPY-1200-00-2-0980</t>
  </si>
  <si>
    <t>CPY-1200-00-2-0985</t>
  </si>
  <si>
    <t>CPY-1200-00-2-0990</t>
  </si>
  <si>
    <t>CPY-1200-00-2-0995</t>
  </si>
  <si>
    <t>CPY-1200-00-2-1000</t>
  </si>
  <si>
    <t>CPY-1200-00-2-1005</t>
  </si>
  <si>
    <t>CPY-1200-00-2-1010</t>
  </si>
  <si>
    <t>CPY-1200-00-2-1015</t>
  </si>
  <si>
    <t>CPY-1200-00-2-1020</t>
  </si>
  <si>
    <t>CPY-1200-00-2-1025</t>
  </si>
  <si>
    <t>CPY-1200-00-2-1030</t>
  </si>
  <si>
    <t>CPY-1200-00-2-1035</t>
  </si>
  <si>
    <t>CPY-1200-00-2-1040</t>
  </si>
  <si>
    <t>CPY-1200-00-2-1045</t>
  </si>
  <si>
    <t>CPY-1200-00-2-1050</t>
  </si>
  <si>
    <t>CPY-1200-00-2-1055</t>
  </si>
  <si>
    <t>CPY-1200-00-2-1060</t>
  </si>
  <si>
    <t>CPY-1200-00-2-1065</t>
  </si>
  <si>
    <t>CPY-1200-00-2-1070</t>
  </si>
  <si>
    <t>CPY-1200-00-2-1075</t>
  </si>
  <si>
    <t>CPY-1200-00-2-1080</t>
  </si>
  <si>
    <t>CPY-1200-00-2-1085</t>
  </si>
  <si>
    <t>CPY-1200-00-2-1090</t>
  </si>
  <si>
    <t>CPY-1200-00-2-1095</t>
  </si>
  <si>
    <t>CPY-1200-00-2-1100</t>
  </si>
  <si>
    <t>CPY-1200-00-2-1105</t>
  </si>
  <si>
    <t>CPY-1200-00-2-1110</t>
  </si>
  <si>
    <t>CPY-1200-00-2-1115</t>
  </si>
  <si>
    <t>CPY-1200-00-2-1120</t>
  </si>
  <si>
    <t>CPY-1200-00-2-1125</t>
  </si>
  <si>
    <t>CPY-1200-00-2-1130</t>
  </si>
  <si>
    <t>CPY-1200-00-2-1135</t>
  </si>
  <si>
    <t>CPY-1200-00-2-1140</t>
  </si>
  <si>
    <t>CPY-1200-00-2-1145</t>
  </si>
  <si>
    <t>CPY-1200-00-2-1150</t>
  </si>
  <si>
    <t>CPY-1200-00-2-1155</t>
  </si>
  <si>
    <t>CPY-1200-00-2-1160</t>
  </si>
  <si>
    <t>CPY-1200-00-2-1165</t>
  </si>
  <si>
    <t>CPY-1200-00-2-1170</t>
  </si>
  <si>
    <t>CPY-1200-00-2-1175</t>
  </si>
  <si>
    <t>CPY-1200-00-2-1180</t>
  </si>
  <si>
    <t>CPY-1200-00-2-1185</t>
  </si>
  <si>
    <t>CPY-1200-00-2-1190</t>
  </si>
  <si>
    <t>CPY-1200-00-2-1195</t>
  </si>
  <si>
    <t>CPY-1200-00-2-1200</t>
  </si>
  <si>
    <t>CPYEN2-1-0.0551</t>
  </si>
  <si>
    <t>CPYEN2-1-0.0591</t>
  </si>
  <si>
    <t>CPYEN2-1-0.0630</t>
  </si>
  <si>
    <t>CPYEN2-1-0.0669</t>
  </si>
  <si>
    <t>CPYEN2-1-0.0709</t>
  </si>
  <si>
    <t>CPYEN2-1-0.0748</t>
  </si>
  <si>
    <t>CPYEN2-1-0.0787</t>
  </si>
  <si>
    <t>CPYEN2-1-0.0827</t>
  </si>
  <si>
    <t>CPYEN2-1-0.0866</t>
  </si>
  <si>
    <t>CPYEN2-1-0.0906</t>
  </si>
  <si>
    <t>CPYEN2-1-0.0945</t>
  </si>
  <si>
    <t>CPYEN2-1-0.0984</t>
  </si>
  <si>
    <t>CPYEN2-1-0.1024</t>
  </si>
  <si>
    <t>CPYEN2-1-0.1063</t>
  </si>
  <si>
    <t>CPYEN2-1-0.1102</t>
  </si>
  <si>
    <t>CPYEN2-1-0.1142</t>
  </si>
  <si>
    <t>CPYEN2-1-0.1181</t>
  </si>
  <si>
    <t>CPYEN2-1-0.1220</t>
  </si>
  <si>
    <t>CPYEN2-1-0.1260</t>
  </si>
  <si>
    <t>CPYEN2-1-0.1299</t>
  </si>
  <si>
    <t>CPYEN2-1-0.1339</t>
  </si>
  <si>
    <t>CPYEN2-1-0.1378</t>
  </si>
  <si>
    <t>CPYEN2-1-0.1417</t>
  </si>
  <si>
    <t>CPYEN2-1-0.1457</t>
  </si>
  <si>
    <t>CPYEN2-1-0.1496</t>
  </si>
  <si>
    <t>CPYEN2-1-0.1535</t>
  </si>
  <si>
    <t>CPYEN2-2-0.0512</t>
  </si>
  <si>
    <t>CPYEN2-2-0.0551</t>
  </si>
  <si>
    <t>CPYEN2-2-0.0591</t>
  </si>
  <si>
    <t>CPYEN2-2-0.0630</t>
  </si>
  <si>
    <t>CPYEN2-2-0.0669</t>
  </si>
  <si>
    <t>CPYEN2-2-0.0709</t>
  </si>
  <si>
    <t>CPYEN2-2-0.0748</t>
  </si>
  <si>
    <t>CPYEN2-2-0.0787</t>
  </si>
  <si>
    <t>CPYEN2-2-0.0827</t>
  </si>
  <si>
    <t>CPYEN2-2-0.0866</t>
  </si>
  <si>
    <t>CPYEN2-2-0.0906</t>
  </si>
  <si>
    <t>CPYEN2-2-0.0945</t>
  </si>
  <si>
    <t>CPYEN2-2-0.0984</t>
  </si>
  <si>
    <t>CPYEN2-2-0.1024</t>
  </si>
  <si>
    <t>CPYEN2-2-0.1063</t>
  </si>
  <si>
    <t>CPYEN2-2-0.1102</t>
  </si>
  <si>
    <t>CPYEN2-2-0.1142</t>
  </si>
  <si>
    <t>CPYEN2-2-0.1181</t>
  </si>
  <si>
    <t>CPYEN2-2-0.1220</t>
  </si>
  <si>
    <t>CPYEN2-2-0.1260</t>
  </si>
  <si>
    <t>CPYEN2-2-0.1299</t>
  </si>
  <si>
    <t>CPYEN2-2-0.1339</t>
  </si>
  <si>
    <t>CPYEN2-2-0.1378</t>
  </si>
  <si>
    <t>CPYEN2-3-0.1024</t>
  </si>
  <si>
    <t>CPYEN2-3-0.1063</t>
  </si>
  <si>
    <t>CPYEN2-3-0.1102</t>
  </si>
  <si>
    <t>CPYEN2-3-0.1142</t>
  </si>
  <si>
    <t>CPYEN2-3-0.1181</t>
  </si>
  <si>
    <t>CPYEN2-3-0.1220</t>
  </si>
  <si>
    <t>CPYEN2-3-0.1260</t>
  </si>
  <si>
    <t>CPYEN2-3-0.1299</t>
  </si>
  <si>
    <t>CPYEN2-3-0.1339</t>
  </si>
  <si>
    <t>CPYEN2-3-0.1378</t>
  </si>
  <si>
    <t>CPYEN2-3-0.1417</t>
  </si>
  <si>
    <t>CPYEN2-3-0.1457</t>
  </si>
  <si>
    <t>CPYEN2-3-0.1496</t>
  </si>
  <si>
    <t>CPYEN2-3-0.1535</t>
  </si>
  <si>
    <t>CPYEN2-3-0.1575</t>
  </si>
  <si>
    <t>CPYEN2-3-0.1614</t>
  </si>
  <si>
    <t>CPYEN2-3-0.1654</t>
  </si>
  <si>
    <t>CPYEN2-3-0.1693</t>
  </si>
  <si>
    <t>CPYEN2-3-0.1732</t>
  </si>
  <si>
    <t>CPYEN2-3-0.1772</t>
  </si>
  <si>
    <t>CPYEN2-3-0.1811</t>
  </si>
  <si>
    <t>CPYEN2-3-0.1850</t>
  </si>
  <si>
    <t>CPYEN2-3-0.1890</t>
  </si>
  <si>
    <t>CPYEN2-3-0.1929</t>
  </si>
  <si>
    <t>CPYEN2-3-0.1969</t>
  </si>
  <si>
    <t>CPYEN2-3-0.2008</t>
  </si>
  <si>
    <t>CPYEN2-3-0.2047</t>
  </si>
  <si>
    <t>CPYEN2-4-0.0945</t>
  </si>
  <si>
    <t>CPYEN2-4-0.0984</t>
  </si>
  <si>
    <t>CPYEN2-4-0.1024</t>
  </si>
  <si>
    <t>CPYEN2-4-0.1063</t>
  </si>
  <si>
    <t>CPYEN2-4-0.1102</t>
  </si>
  <si>
    <t>CPYEN2-4-0.1142</t>
  </si>
  <si>
    <t>CPYEN2-4-0.1181</t>
  </si>
  <si>
    <t>CPYEN2-4-0.1220</t>
  </si>
  <si>
    <t>CPYEN2-4-0.1260</t>
  </si>
  <si>
    <t>CPYEN2-4-0.1299</t>
  </si>
  <si>
    <t>CPYEN2-4-0.1339</t>
  </si>
  <si>
    <t>CPYEN2-4-0.1378</t>
  </si>
  <si>
    <t>CPYEN2-4-0.1417</t>
  </si>
  <si>
    <t>CPYEN2-4-0.1457</t>
  </si>
  <si>
    <t>CPYEN2-4-0.1496</t>
  </si>
  <si>
    <t>CPYEN2-4-0.1535</t>
  </si>
  <si>
    <t>CPYEN2-4-0.1575</t>
  </si>
  <si>
    <t>CPYEN2-4-0.1614</t>
  </si>
  <si>
    <t>CPYEN2-4-0.1654</t>
  </si>
  <si>
    <t>CPYEN2-4-0.1693</t>
  </si>
  <si>
    <t>CPYEN2-4-0.1732</t>
  </si>
  <si>
    <t>CPYEN2-4-0.1772</t>
  </si>
  <si>
    <t>CPYEN2-4-0.1811</t>
  </si>
  <si>
    <t>CPYEN2-4-0.1850</t>
  </si>
  <si>
    <t>CPYEN2-5-0.1339</t>
  </si>
  <si>
    <t>CPYEN2-5-0.1378</t>
  </si>
  <si>
    <t>CPYEN2-5-0.1417</t>
  </si>
  <si>
    <t>CPYEN2-5-0.1457</t>
  </si>
  <si>
    <t>CPYEN2-5-0.1496</t>
  </si>
  <si>
    <t>CPYEN2-5-0.1535</t>
  </si>
  <si>
    <t>CPYEN2-5-0.1575</t>
  </si>
  <si>
    <t>CPYEN2-5-0.1614</t>
  </si>
  <si>
    <t>CPYEN2-5-0.1654</t>
  </si>
  <si>
    <t>CPYEN2-5-0.1693</t>
  </si>
  <si>
    <t>CPYEN2-5-0.1732</t>
  </si>
  <si>
    <t>CPYEN2-5-0.1772</t>
  </si>
  <si>
    <t>CPYEN2-5-0.1811</t>
  </si>
  <si>
    <t>CPYEN2-5-0.1850</t>
  </si>
  <si>
    <t>CPYEN2-5-0.1890</t>
  </si>
  <si>
    <t>CPYEN2-5-0.1929</t>
  </si>
  <si>
    <t>CPYEN2-5-0.1969</t>
  </si>
  <si>
    <t>CPYEN2-5-0.2008</t>
  </si>
  <si>
    <t>CPYEN2-5-0.2047</t>
  </si>
  <si>
    <t>CPYEN2-5-0.2087</t>
  </si>
  <si>
    <t>CPYEN2-5-0.2126</t>
  </si>
  <si>
    <t>CPYEN2-5-0.2165</t>
  </si>
  <si>
    <t>CPYEN2-5-0.2205</t>
  </si>
  <si>
    <t>CPYEN2-5-0.2244</t>
  </si>
  <si>
    <t>CPYEN2-5-0.2283</t>
  </si>
  <si>
    <t>CPYEN2-5-0.2323</t>
  </si>
  <si>
    <t>CPYEN2-5-0.2362</t>
  </si>
  <si>
    <t>CPYEN2-5-0.2402</t>
  </si>
  <si>
    <t>CPYEN2-5-0.2441</t>
  </si>
  <si>
    <t>CPYEN2-5-0.2480</t>
  </si>
  <si>
    <t>CPYEN2-5-0.2520</t>
  </si>
  <si>
    <t>CPYEN2-5-0.2559</t>
  </si>
  <si>
    <t>CPYEN2-5-0.2598</t>
  </si>
  <si>
    <t>CPYEN2-5-0.2638</t>
  </si>
  <si>
    <t>CPYEN2-6-0.1181</t>
  </si>
  <si>
    <t>CPYEN2-6-0.1220</t>
  </si>
  <si>
    <t>CPYEN2-6-0.1260</t>
  </si>
  <si>
    <t>CPYEN2-6-0.1299</t>
  </si>
  <si>
    <t>CPYEN2-6-0.1339</t>
  </si>
  <si>
    <t>CPYEN2-6-0.1378</t>
  </si>
  <si>
    <t>CPYEN2-6-0.1417</t>
  </si>
  <si>
    <t>CPYEN2-6-0.1457</t>
  </si>
  <si>
    <t>CPYEN2-6-0.1496</t>
  </si>
  <si>
    <t>CPYEN2-6-0.1535</t>
  </si>
  <si>
    <t>CPYEN2-6-0.1575</t>
  </si>
  <si>
    <t>CPYEN2-6-0.1614</t>
  </si>
  <si>
    <t>CPYEN2-6-0.1654</t>
  </si>
  <si>
    <t>CPYEN2-6-0.1693</t>
  </si>
  <si>
    <t>CPYEN2-6-0.1732</t>
  </si>
  <si>
    <t>CPYEN2-6-0.1772</t>
  </si>
  <si>
    <t>CPYEN2-6-0.1811</t>
  </si>
  <si>
    <t>CPYEN2-6-0.1850</t>
  </si>
  <si>
    <t>CPYEN2-6-0.1890</t>
  </si>
  <si>
    <t>CPYEN2-6-0.1929</t>
  </si>
  <si>
    <t>CPYEN2-6-0.1969</t>
  </si>
  <si>
    <t>CPYEN2-6-0.2008</t>
  </si>
  <si>
    <t>CPYEN2-6-0.2047</t>
  </si>
  <si>
    <t>CPYEN2-6-0.2087</t>
  </si>
  <si>
    <t>CPYEN2-6-0.2126</t>
  </si>
  <si>
    <t>CPYEN2-6-0.2165</t>
  </si>
  <si>
    <t>CPYEN2-6-0.2205</t>
  </si>
  <si>
    <t>CPYEN2-6-0.2244</t>
  </si>
  <si>
    <t>CPYEN2-6-0.2283</t>
  </si>
  <si>
    <t>CPYEN2-6-0.2323</t>
  </si>
  <si>
    <t>CPYEN2-6-0.2362</t>
  </si>
  <si>
    <t>CPYEN2-7-0.1732</t>
  </si>
  <si>
    <t>CPYEN2-7-0.1772</t>
  </si>
  <si>
    <t>CPYEN2-7-0.1811</t>
  </si>
  <si>
    <t>CPYEN2-7-0.1850</t>
  </si>
  <si>
    <t>CPYEN2-7-0.1890</t>
  </si>
  <si>
    <t>CPYEN2-7-0.1929</t>
  </si>
  <si>
    <t>CPYEN2-7-0.1969</t>
  </si>
  <si>
    <t>CPYEN2-7-0.2008</t>
  </si>
  <si>
    <t>CPYEN2-7-0.2047</t>
  </si>
  <si>
    <t>CPYEN2-7-0.2087</t>
  </si>
  <si>
    <t>CPYEN2-7-0.2126</t>
  </si>
  <si>
    <t>CPYEN2-7-0.2165</t>
  </si>
  <si>
    <t>CPYEN2-7-0.2205</t>
  </si>
  <si>
    <t>CPYEN2-7-0.2244</t>
  </si>
  <si>
    <t>CPYEN2-7-0.2283</t>
  </si>
  <si>
    <t>CPYEN2-7-0.2323</t>
  </si>
  <si>
    <t>CPYEN2-7-0.2362</t>
  </si>
  <si>
    <t>CPYEN2-7-0.2402</t>
  </si>
  <si>
    <t>CPYEN2-7-0.2441</t>
  </si>
  <si>
    <t>CPYEN2-7-0.2480</t>
  </si>
  <si>
    <t>CPYEN2-7-0.2520</t>
  </si>
  <si>
    <t>CPYEN2-7-0.2559</t>
  </si>
  <si>
    <t>CPYEN2-7-0.2598</t>
  </si>
  <si>
    <t>CPYEN2-7-0.2638</t>
  </si>
  <si>
    <t>CPYEN2-7-0.2677</t>
  </si>
  <si>
    <t>CPYEN2-7-0.2717</t>
  </si>
  <si>
    <t>CPYEN2-7-0.2756</t>
  </si>
  <si>
    <t>CPYEN2-7-0.2795</t>
  </si>
  <si>
    <t>CPYEN2-7-0.2835</t>
  </si>
  <si>
    <t>CPYEN2-7-0.2874</t>
  </si>
  <si>
    <t>CPYEN2-7-0.2913</t>
  </si>
  <si>
    <t>CPYEN2-7-0.2953</t>
  </si>
  <si>
    <t>CPYEN2-7-0.2992</t>
  </si>
  <si>
    <t>CPYEN2-7-0.3031</t>
  </si>
  <si>
    <t>CPYEN2-7-0.3071</t>
  </si>
  <si>
    <t>CPYEN2-7-0.3110</t>
  </si>
  <si>
    <t>CPYEN2-7-0.3150</t>
  </si>
  <si>
    <t>CPYEN2-7-0.3189</t>
  </si>
  <si>
    <t>CPYEN2-7-0.3228</t>
  </si>
  <si>
    <t>CPYEN2-7-0.3268</t>
  </si>
  <si>
    <t>CPYEN2-7-0.3307</t>
  </si>
  <si>
    <t>CPYEN2-7-0.3346</t>
  </si>
  <si>
    <t>CPYEN2-7-0.3386</t>
  </si>
  <si>
    <t>CPYEN2-7-0.3425</t>
  </si>
  <si>
    <t>CPYEN2-7-0.3465</t>
  </si>
  <si>
    <t>CPYEN2-8-0.1575</t>
  </si>
  <si>
    <t>CPYEN2-8-0.1614</t>
  </si>
  <si>
    <t>CPYEN2-8-0.1654</t>
  </si>
  <si>
    <t>CPYEN2-8-0.1693</t>
  </si>
  <si>
    <t>CPYEN2-8-0.1732</t>
  </si>
  <si>
    <t>CPYEN2-8-0.1772</t>
  </si>
  <si>
    <t>CPYEN2-8-0.1811</t>
  </si>
  <si>
    <t>CPYEN2-8-0.1850</t>
  </si>
  <si>
    <t>CPYEN2-8-0.1890</t>
  </si>
  <si>
    <t>CPYEN2-8-0.1929</t>
  </si>
  <si>
    <t>CPYEN2-8-0.1969</t>
  </si>
  <si>
    <t>CPYEN2-8-0.2008</t>
  </si>
  <si>
    <t>CPYEN2-8-0.2047</t>
  </si>
  <si>
    <t>CPYEN2-8-0.2087</t>
  </si>
  <si>
    <t>CPYEN2-8-0.2126</t>
  </si>
  <si>
    <t>CPYEN2-8-0.2165</t>
  </si>
  <si>
    <t>CPYEN2-8-0.2205</t>
  </si>
  <si>
    <t>CPYEN2-8-0.2244</t>
  </si>
  <si>
    <t>CPYEN2-8-0.2283</t>
  </si>
  <si>
    <t>CPYEN2-8-0.2323</t>
  </si>
  <si>
    <t>CPYEN2-8-0.2362</t>
  </si>
  <si>
    <t>CPYEN2-8-0.2402</t>
  </si>
  <si>
    <t>CPYEN2-8-0.2441</t>
  </si>
  <si>
    <t>CPYEN2-8-0.2480</t>
  </si>
  <si>
    <t>CPYEN2-8-0.2520</t>
  </si>
  <si>
    <t>CPYEN2-8-0.2559</t>
  </si>
  <si>
    <t>CPYEN2-8-0.2598</t>
  </si>
  <si>
    <t>CPYEN2-8-0.2638</t>
  </si>
  <si>
    <t>CPYEN2-8-0.2677</t>
  </si>
  <si>
    <t>CPYEN2-8-0.2717</t>
  </si>
  <si>
    <t>CPYEN2-8-0.2756</t>
  </si>
  <si>
    <t>CPYEN2-8-0.2795</t>
  </si>
  <si>
    <t>CPYEN2-8-0.2835</t>
  </si>
  <si>
    <t>CPYEN2-8-0.2874</t>
  </si>
  <si>
    <t>CPYEN2-8-0.2913</t>
  </si>
  <si>
    <t>CPYEN2-8-0.2953</t>
  </si>
  <si>
    <t>CPYEN2-8-0.2992</t>
  </si>
  <si>
    <t>CPYEN2-8-0.3031</t>
  </si>
  <si>
    <t>CPYEN2-8-0.3071</t>
  </si>
  <si>
    <t>CPYEN2-8-0.3110</t>
  </si>
  <si>
    <t>CPYEN2-9-0.2008</t>
  </si>
  <si>
    <t>CPYEN2-9-0.2047</t>
  </si>
  <si>
    <t>CPYEN2-9-0.2087</t>
  </si>
  <si>
    <t>CPYEN2-9-0.2126</t>
  </si>
  <si>
    <t>CPYEN2-9-0.2165</t>
  </si>
  <si>
    <t>CPYEN2-9-0.2205</t>
  </si>
  <si>
    <t>CPYEN2-9-0.2244</t>
  </si>
  <si>
    <t>CPYEN2-9-0.2283</t>
  </si>
  <si>
    <t>CPYEN2-9-0.2323</t>
  </si>
  <si>
    <t>CPYEN2-9-0.2362</t>
  </si>
  <si>
    <t>CPYEN2-9-0.2402</t>
  </si>
  <si>
    <t>CPYEN2-9-0.2441</t>
  </si>
  <si>
    <t>CPYEN2-9-0.2480</t>
  </si>
  <si>
    <t>CPYEN2-9-0.2520</t>
  </si>
  <si>
    <t>CPYEN2-9-0.2559</t>
  </si>
  <si>
    <t>CPYEN2-9-0.2598</t>
  </si>
  <si>
    <t>CPYEN2-9-0.2638</t>
  </si>
  <si>
    <t>CPYEN2-9-0.2677</t>
  </si>
  <si>
    <t>CPYEN2-9-0.2717</t>
  </si>
  <si>
    <t>CPYEN2-9-0.2756</t>
  </si>
  <si>
    <t>CPYEN2-9-0.2795</t>
  </si>
  <si>
    <t>CPYEN2-9-0.2835</t>
  </si>
  <si>
    <t>CPYEN2-9-0.2874</t>
  </si>
  <si>
    <t>CPYEN2-9-0.2913</t>
  </si>
  <si>
    <t>CPYEN2-9-0.2953</t>
  </si>
  <si>
    <t>CPYEN2-9-0.2992</t>
  </si>
  <si>
    <t>CPYEN2-9-0.3031</t>
  </si>
  <si>
    <t>CPYEN2-9-0.3071</t>
  </si>
  <si>
    <t>CPYEN2-9-0.3110</t>
  </si>
  <si>
    <t>CPYEN2-9-0.3150</t>
  </si>
  <si>
    <t>CPYEN2-9-0.3189</t>
  </si>
  <si>
    <t>CPYEN2-9-0.3228</t>
  </si>
  <si>
    <t>CPYEN2-9-0.3268</t>
  </si>
  <si>
    <t>CPYEN2-9-0.3307</t>
  </si>
  <si>
    <t>CPYEN2-9-0.3346</t>
  </si>
  <si>
    <t>CPYEN2-9-0.3386</t>
  </si>
  <si>
    <t>CPYEN2-9-0.3425</t>
  </si>
  <si>
    <t>CPYEN2-9-0.3465</t>
  </si>
  <si>
    <t>CPYEN2-9-0.3504</t>
  </si>
  <si>
    <t>CPYEN2-9-0.3543</t>
  </si>
  <si>
    <t>CPYEN2-9-0.3583</t>
  </si>
  <si>
    <t>CPYEN2-9-0.3622</t>
  </si>
  <si>
    <t>CPYEN2-9-0.3661</t>
  </si>
  <si>
    <t>CPYEN2-9-0.3701</t>
  </si>
  <si>
    <t>CPYEN2-9-0.3740</t>
  </si>
  <si>
    <t>CPYEN2-9-0.3780</t>
  </si>
  <si>
    <t>CPYEN2-9-0.3819</t>
  </si>
  <si>
    <t>CPYEN2-9-0.3858</t>
  </si>
  <si>
    <t>CPYEN2-9-0.3898</t>
  </si>
  <si>
    <t>CPYEN2-9-0.3937</t>
  </si>
  <si>
    <t>CPYEN2-9-0.3976</t>
  </si>
  <si>
    <t>CPYEN2-9-0.4016</t>
  </si>
  <si>
    <t>CPYEN2-9-0.4055</t>
  </si>
  <si>
    <t>CPYEN2-10-0.1811</t>
  </si>
  <si>
    <t>CPYEN2-10-0.1850</t>
  </si>
  <si>
    <t>CPYEN2-10-0.1890</t>
  </si>
  <si>
    <t>CPYEN2-10-0.1929</t>
  </si>
  <si>
    <t>CPYEN2-10-0.1969</t>
  </si>
  <si>
    <t>CPYEN2-10-0.2008</t>
  </si>
  <si>
    <t>CPYEN2-10-0.2047</t>
  </si>
  <si>
    <t>CPYEN2-10-0.2087</t>
  </si>
  <si>
    <t>CPYEN2-10-0.2126</t>
  </si>
  <si>
    <t>CPYEN2-10-0.2165</t>
  </si>
  <si>
    <t>CPYEN2-10-0.2205</t>
  </si>
  <si>
    <t>CPYEN2-10-0.2244</t>
  </si>
  <si>
    <t>CPYEN2-10-0.2283</t>
  </si>
  <si>
    <t>CPYEN2-10-0.2323</t>
  </si>
  <si>
    <t>CPYEN2-10-0.2362</t>
  </si>
  <si>
    <t>CPYEN2-10-0.2402</t>
  </si>
  <si>
    <t>CPYEN2-10-0.2441</t>
  </si>
  <si>
    <t>CPYEN2-10-0.2480</t>
  </si>
  <si>
    <t>CPYEN2-10-0.2520</t>
  </si>
  <si>
    <t>CPYEN2-10-0.2559</t>
  </si>
  <si>
    <t>CPYEN2-10-0.2598</t>
  </si>
  <si>
    <t>CPYEN2-10-0.2638</t>
  </si>
  <si>
    <t>CPYEN2-10-0.2677</t>
  </si>
  <si>
    <t>CPYEN2-10-0.2717</t>
  </si>
  <si>
    <t>CPYEN2-10-0.2756</t>
  </si>
  <si>
    <t>CPYEN2-10-0.2795</t>
  </si>
  <si>
    <t>CPYEN2-10-0.2835</t>
  </si>
  <si>
    <t>CPYEN2-10-0.2874</t>
  </si>
  <si>
    <t>CPYEN2-10-0.2913</t>
  </si>
  <si>
    <t>CPYEN2-10-0.2953</t>
  </si>
  <si>
    <t>CPYEN2-10-0.2992</t>
  </si>
  <si>
    <t>CPYEN2-10-0.3031</t>
  </si>
  <si>
    <t>CPYEN2-10-0.3071</t>
  </si>
  <si>
    <t>CPYEN2-10-0.3110</t>
  </si>
  <si>
    <t>CPYEN2-10-0.3150</t>
  </si>
  <si>
    <t>CPYEN2-10-0.3189</t>
  </si>
  <si>
    <t>CPYEN2-10-0.3228</t>
  </si>
  <si>
    <t>CPYEN2-10-0.3268</t>
  </si>
  <si>
    <t>CPYEN2-10-0.3307</t>
  </si>
  <si>
    <t>CPYEN2-10-0.3346</t>
  </si>
  <si>
    <t>CPYEN2-10-0.3386</t>
  </si>
  <si>
    <t>CPYEN2-10-0.3425</t>
  </si>
  <si>
    <t>CPYEN2-10-0.3465</t>
  </si>
  <si>
    <t>CPYEN2-10-0.3504</t>
  </si>
  <si>
    <t>CPYEN2-10-0.3543</t>
  </si>
  <si>
    <t>CPYEN2-10-0.3583</t>
  </si>
  <si>
    <t>CPYEN2-10-0.3622</t>
  </si>
  <si>
    <t>CPYEN2-10-0.3661</t>
  </si>
  <si>
    <t>CPYEN2-11-0.2598</t>
  </si>
  <si>
    <t>CPYEN2-11-0.2638</t>
  </si>
  <si>
    <t>CPYEN2-11-0.2677</t>
  </si>
  <si>
    <t>CPYEN2-11-0.2717</t>
  </si>
  <si>
    <t>CPYEN2-11-0.2756</t>
  </si>
  <si>
    <t>CPYEN2-11-0.2795</t>
  </si>
  <si>
    <t>CPYEN2-11-0.2835</t>
  </si>
  <si>
    <t>CPYEN2-11-0.2874</t>
  </si>
  <si>
    <t>CPYEN2-11-0.2913</t>
  </si>
  <si>
    <t>CPYEN2-11-0.2953</t>
  </si>
  <si>
    <t>CPYEN2-11-0.2992</t>
  </si>
  <si>
    <t>CPYEN2-11-0.3031</t>
  </si>
  <si>
    <t>CPYEN2-11-0.3071</t>
  </si>
  <si>
    <t>CPYEN2-11-0.3110</t>
  </si>
  <si>
    <t>CPYEN2-11-0.3150</t>
  </si>
  <si>
    <t>CPYEN2-11-0.3189</t>
  </si>
  <si>
    <t>CPYEN2-11-0.3228</t>
  </si>
  <si>
    <t>CPYEN2-11-0.3268</t>
  </si>
  <si>
    <t>CPYEN2-11-0.3307</t>
  </si>
  <si>
    <t>CPYEN2-11-0.3346</t>
  </si>
  <si>
    <t>CPYEN2-11-0.3386</t>
  </si>
  <si>
    <t>CPYEN2-11-0.3425</t>
  </si>
  <si>
    <t>CPYEN2-11-0.3465</t>
  </si>
  <si>
    <t>CPYEN2-11-0.3504</t>
  </si>
  <si>
    <t>CPYEN2-11-0.3543</t>
  </si>
  <si>
    <t>CPYEN2-11-0.3583</t>
  </si>
  <si>
    <t>CPYEN2-11-0.3622</t>
  </si>
  <si>
    <t>CPYEN2-11-0.3661</t>
  </si>
  <si>
    <t>CPYEN2-11-0.3701</t>
  </si>
  <si>
    <t>CPYEN2-11-0.3740</t>
  </si>
  <si>
    <t>CPYEN2-11-0.3780</t>
  </si>
  <si>
    <t>CPYEN2-11-0.3819</t>
  </si>
  <si>
    <t>CPYEN2-11-0.3858</t>
  </si>
  <si>
    <t>CPYEN2-11-0.3898</t>
  </si>
  <si>
    <t>CPYEN2-11-0.3937</t>
  </si>
  <si>
    <t>CPYEN2-11-0.3976</t>
  </si>
  <si>
    <t>CPYEN2-11-0.4016</t>
  </si>
  <si>
    <t>CPYEN2-11-0.4055</t>
  </si>
  <si>
    <t>CPYEN2-11-0.4094</t>
  </si>
  <si>
    <t>CPYEN2-11-0.4134</t>
  </si>
  <si>
    <t>CPYEN2-11-0.4173</t>
  </si>
  <si>
    <t>CPYEN2-11-0.4213</t>
  </si>
  <si>
    <t>CPYEN2-11-0.4252</t>
  </si>
  <si>
    <t>CPYEN2-11-0.4291</t>
  </si>
  <si>
    <t>CPYEN2-11-0.4331</t>
  </si>
  <si>
    <t>CPYEN2-11-0.4370</t>
  </si>
  <si>
    <t>CPYEN2-11-0.4409</t>
  </si>
  <si>
    <t>CPYEN2-11-0.4449</t>
  </si>
  <si>
    <t>CPYEN2-11-0.4488</t>
  </si>
  <si>
    <t>CPYEN2-11-0.4528</t>
  </si>
  <si>
    <t>CPYEN2-11-0.4567</t>
  </si>
  <si>
    <t>CPYEN2-11-0.4606</t>
  </si>
  <si>
    <t>CPYEN2-11-0.4646</t>
  </si>
  <si>
    <t>CPYEN2-11-0.4685</t>
  </si>
  <si>
    <t>CPYEN2-11-0.4724</t>
  </si>
  <si>
    <t>CPYEN2-11-0.4764</t>
  </si>
  <si>
    <t>CPYEN2-11-0.4803</t>
  </si>
  <si>
    <t>CPYEN2-11-0.4843</t>
  </si>
  <si>
    <t>CPYEN2-11-0.4882</t>
  </si>
  <si>
    <t>CPYEN2-11-0.4921</t>
  </si>
  <si>
    <t>CPYEN2-11-0.4961</t>
  </si>
  <si>
    <t>CPYEN2-11-0.5000</t>
  </si>
  <si>
    <t>CPYEN2-11-0.5039</t>
  </si>
  <si>
    <t>CPYEN2-11-0.5079</t>
  </si>
  <si>
    <t>CPYEN2-11-0.5118</t>
  </si>
  <si>
    <t>CPYEN2-11-0.5157</t>
  </si>
  <si>
    <t>CPYEN2-11-0.5197</t>
  </si>
  <si>
    <t>CPYEN2-12-0.2323</t>
  </si>
  <si>
    <t>CPYEN2-12-0.2362</t>
  </si>
  <si>
    <t>CPYEN2-12-0.2402</t>
  </si>
  <si>
    <t>CPYEN2-12-0.2441</t>
  </si>
  <si>
    <t>CPYEN2-12-0.2480</t>
  </si>
  <si>
    <t>CPYEN2-12-0.2520</t>
  </si>
  <si>
    <t>CPYEN2-12-0.2559</t>
  </si>
  <si>
    <t>CPYEN2-12-0.2598</t>
  </si>
  <si>
    <t>CPYEN2-12-0.2638</t>
  </si>
  <si>
    <t>CPYEN2-12-0.2677</t>
  </si>
  <si>
    <t>CPYEN2-12-0.2717</t>
  </si>
  <si>
    <t>CPYEN2-12-0.2756</t>
  </si>
  <si>
    <t>CPYEN2-12-0.2795</t>
  </si>
  <si>
    <t>CPYEN2-12-0.2835</t>
  </si>
  <si>
    <t>CPYEN2-12-0.2874</t>
  </si>
  <si>
    <t>CPYEN2-12-0.2913</t>
  </si>
  <si>
    <t>CPYEN2-12-0.2953</t>
  </si>
  <si>
    <t>CPYEN2-12-0.2992</t>
  </si>
  <si>
    <t>CPYEN2-12-0.3031</t>
  </si>
  <si>
    <t>CPYEN2-12-0.3071</t>
  </si>
  <si>
    <t>CPYEN2-12-0.3110</t>
  </si>
  <si>
    <t>CPYEN2-12-0.3150</t>
  </si>
  <si>
    <t>CPYEN2-12-0.3189</t>
  </si>
  <si>
    <t>CPYEN2-12-0.3228</t>
  </si>
  <si>
    <t>CPYEN2-12-0.3268</t>
  </si>
  <si>
    <t>CPYEN2-12-0.3307</t>
  </si>
  <si>
    <t>CPYEN2-12-0.3346</t>
  </si>
  <si>
    <t>CPYEN2-12-0.3386</t>
  </si>
  <si>
    <t>CPYEN2-12-0.3425</t>
  </si>
  <si>
    <t>CPYEN2-12-0.3465</t>
  </si>
  <si>
    <t>CPYEN2-12-0.3504</t>
  </si>
  <si>
    <t>CPYEN2-12-0.3543</t>
  </si>
  <si>
    <t>CPYEN2-12-0.3583</t>
  </si>
  <si>
    <t>CPYEN2-12-0.3622</t>
  </si>
  <si>
    <t>CPYEN2-12-0.3661</t>
  </si>
  <si>
    <t>CPYEN2-12-0.3701</t>
  </si>
  <si>
    <t>CPYEN2-12-0.3740</t>
  </si>
  <si>
    <t>CPYEN2-12-0.3780</t>
  </si>
  <si>
    <t>CPYEN2-12-0.3819</t>
  </si>
  <si>
    <t>CPYEN2-12-0.3858</t>
  </si>
  <si>
    <t>CPYEN2-12-0.3898</t>
  </si>
  <si>
    <t>CPYEN2-12-0.3937</t>
  </si>
  <si>
    <t>CPYEN2-12-0.3976</t>
  </si>
  <si>
    <t>CPYEN2-12-0.4016</t>
  </si>
  <si>
    <t>CPYEN2-12-0.4055</t>
  </si>
  <si>
    <t>CPYEN2-12-0.4094</t>
  </si>
  <si>
    <t>CPYEN2-12-0.4134</t>
  </si>
  <si>
    <t>CPYEN2-12-0.4173</t>
  </si>
  <si>
    <t>CPYEN2-12-0.4213</t>
  </si>
  <si>
    <t>CPYEN2-12-0.4252</t>
  </si>
  <si>
    <t>CPYEN2-12-0.4291</t>
  </si>
  <si>
    <t>CPYEN2-12-0.4331</t>
  </si>
  <si>
    <t>CPYEN2-12-0.4370</t>
  </si>
  <si>
    <t>CPYEN2-12-0.4409</t>
  </si>
  <si>
    <t>CPYEN2-12-0.4449</t>
  </si>
  <si>
    <t>CPYEN2-12-0.4488</t>
  </si>
  <si>
    <t>CPYEN2-12-0.4528</t>
  </si>
  <si>
    <t>CPYEN2-12-0.4567</t>
  </si>
  <si>
    <t>CPYEN2-12-0.4606</t>
  </si>
  <si>
    <t>CPYEN2-12-0.4646</t>
  </si>
  <si>
    <t>CPYEN2-12-0.4685</t>
  </si>
  <si>
    <t>SP40S</t>
  </si>
  <si>
    <t>SP40S-B</t>
  </si>
  <si>
    <t>SP40SE</t>
  </si>
  <si>
    <t>AM-SP40S-SMK</t>
  </si>
  <si>
    <t>AM-SP40S-PMK</t>
  </si>
  <si>
    <t>AM-SP40S-NBT</t>
  </si>
  <si>
    <t>SPB-160</t>
  </si>
  <si>
    <t>SPB-160-B</t>
  </si>
  <si>
    <t>SPB-160E</t>
  </si>
  <si>
    <t>SPB-160E-B</t>
  </si>
  <si>
    <t>SPB-80/4</t>
  </si>
  <si>
    <t>SPB-80/4-B</t>
  </si>
  <si>
    <t>SPB-80/4E</t>
  </si>
  <si>
    <t>SPB-80/4E-B</t>
  </si>
  <si>
    <t>SPB-320</t>
  </si>
  <si>
    <t>SPB-320-B</t>
  </si>
  <si>
    <t>SPB-320E</t>
  </si>
  <si>
    <t>SP4Z-A/B</t>
  </si>
  <si>
    <t>SPMB4Z</t>
  </si>
  <si>
    <t>SPRM</t>
  </si>
  <si>
    <t>SPRM-B</t>
  </si>
  <si>
    <t>SPRM-GP</t>
  </si>
  <si>
    <t>SP4-RMX</t>
  </si>
  <si>
    <t>SP4-APS</t>
  </si>
  <si>
    <t>SP4-TZC</t>
  </si>
  <si>
    <t>TZC-USB</t>
  </si>
  <si>
    <t>SP-SVC</t>
  </si>
  <si>
    <t>SP4-LOC-FB</t>
  </si>
  <si>
    <t>SP4-LOC-SB</t>
  </si>
  <si>
    <t>SP4-LOC-KIT</t>
  </si>
  <si>
    <t>NACIM</t>
  </si>
  <si>
    <t>EOLK</t>
  </si>
  <si>
    <t>EOLK-EM</t>
  </si>
  <si>
    <t>LEMD-M</t>
  </si>
  <si>
    <t>SPX40S</t>
  </si>
  <si>
    <t>SPBX-160</t>
  </si>
  <si>
    <t>SPBPS-X</t>
  </si>
  <si>
    <t>CAD ADVANCE V2.0</t>
  </si>
  <si>
    <t>ADV-REMOTE</t>
  </si>
  <si>
    <t>ADV-REPEATER</t>
  </si>
  <si>
    <t>ADV-TECHADV</t>
  </si>
  <si>
    <t>ADV-TECHCABLE</t>
  </si>
  <si>
    <t>TG-11</t>
  </si>
  <si>
    <t>PDM-3</t>
  </si>
  <si>
    <t>LEC</t>
  </si>
  <si>
    <t>SOLO-100</t>
  </si>
  <si>
    <t>SOLO-101</t>
  </si>
  <si>
    <t>SOLO-108</t>
  </si>
  <si>
    <t>SOLO-200</t>
  </si>
  <si>
    <t>SOLO-330</t>
  </si>
  <si>
    <t>SOLO-332</t>
  </si>
  <si>
    <t>SOLO-460</t>
  </si>
  <si>
    <t>SOLO-461</t>
  </si>
  <si>
    <t>SOLO-716</t>
  </si>
  <si>
    <t>SOLO-760</t>
  </si>
  <si>
    <t>SOLO-725</t>
  </si>
  <si>
    <t>SOLO-850-KIT</t>
  </si>
  <si>
    <t>SOLO-851-KIT</t>
  </si>
  <si>
    <t>SOLO-823-KIT</t>
  </si>
  <si>
    <t>SOLO-808</t>
  </si>
  <si>
    <t>SOLO-809</t>
  </si>
  <si>
    <t>SOLO-810</t>
  </si>
  <si>
    <t>SOLO-A7-DUSTER</t>
  </si>
  <si>
    <t>TRUETEST-801</t>
  </si>
  <si>
    <t>TRUETEST-SMOKE-400</t>
  </si>
  <si>
    <t>ST-1-KIT</t>
  </si>
  <si>
    <t>CELL01</t>
  </si>
  <si>
    <t>CELL01CS</t>
  </si>
  <si>
    <t>SOLO-C3</t>
  </si>
  <si>
    <t>T-45 SPARE KEYS</t>
  </si>
  <si>
    <t>CKL-MLE-MME</t>
  </si>
  <si>
    <t>CKL-CAB</t>
  </si>
  <si>
    <t>CKL-FS250</t>
  </si>
  <si>
    <t>CKL-RCC-SXL</t>
  </si>
  <si>
    <t>XLS-PMI-LCD</t>
  </si>
  <si>
    <t>52827 2400</t>
  </si>
  <si>
    <t>555-134347</t>
  </si>
  <si>
    <t>555-134260</t>
  </si>
  <si>
    <t>555-192238</t>
  </si>
  <si>
    <t>555-192242</t>
  </si>
  <si>
    <t>555-192201</t>
  </si>
  <si>
    <t>600-190704</t>
  </si>
  <si>
    <t>555-190968</t>
  </si>
  <si>
    <t>555-192236</t>
  </si>
  <si>
    <t>215-695904</t>
  </si>
  <si>
    <t>600-121490</t>
  </si>
  <si>
    <t>105-975104</t>
  </si>
  <si>
    <t>305-121012</t>
  </si>
  <si>
    <t>200-121009</t>
  </si>
  <si>
    <t>SXL-EX Board, Transformer, &amp; Hardware</t>
  </si>
  <si>
    <t>EN-SX Enclosure (Black)</t>
  </si>
  <si>
    <t>SXL-EX ENCLOSURE RED</t>
  </si>
  <si>
    <t>DF-SX Dead Front Kit (Black)</t>
  </si>
  <si>
    <t>SEMI-FLUSH TRIM KIT / SXL-EX</t>
  </si>
  <si>
    <t>SXL-EX / EN-S ADAPTER KIT</t>
  </si>
  <si>
    <t>SEMI-FLUSH TRIM (RED)/SXL-EX</t>
  </si>
  <si>
    <t>SXL-XMAIN PCB ASSY PKG D</t>
  </si>
  <si>
    <t>SXL FOUR ZONE EXPANDER W/OUTPUTS</t>
  </si>
  <si>
    <t>SXL 8 CLASS "A" ZONE MODULE</t>
  </si>
  <si>
    <t>SXL 8 RELAY MODULE</t>
  </si>
  <si>
    <t>REMOTE POLARIZED RELAY -24VDC
WITH SXL, MXL &amp; SYSTEM 3</t>
  </si>
  <si>
    <t>SXL LEASED LINE/MUNICIPAL TIE 
MODULE</t>
  </si>
  <si>
    <t>BATTERY SET 12V 7AH</t>
  </si>
  <si>
    <t>BATTERY SET 6V 12AH</t>
  </si>
  <si>
    <t>BATTERY SET 12V 18AH</t>
  </si>
  <si>
    <t>P/S NAC EXT 6 AMPS</t>
  </si>
  <si>
    <t>RED P/S NAC EXT</t>
  </si>
  <si>
    <t>MAIN BOARD ONLY FOR PAD-3</t>
  </si>
  <si>
    <t>BLACK ENCLOSURE FOR PAD-3</t>
  </si>
  <si>
    <t>RED ENCLOSURE FOR PAD-3</t>
  </si>
  <si>
    <t>PAD-3-UK UPGRADE KIT - Revision 2.202</t>
  </si>
  <si>
    <t>Complete 6 amp PAD-4 kit (enclosure, board, 170W power supply)</t>
  </si>
  <si>
    <t>Complete 6 amp PAD-4 kit with Class A adapter</t>
  </si>
  <si>
    <t>Complete 9 amp PAD-4 kit (enclosure, board, 300W power supply)</t>
  </si>
  <si>
    <t>Complete 9 amp PAD-4 kit with Class A adapter</t>
  </si>
  <si>
    <t>PAD-4 NAC expander main board</t>
  </si>
  <si>
    <t>PAD-4 NAC expander enclosure</t>
  </si>
  <si>
    <t>PAD-4 NAC expander Class A adapter card</t>
  </si>
  <si>
    <t>Power Supply (170 W)</t>
  </si>
  <si>
    <t>300W power supply</t>
  </si>
  <si>
    <t>PAD-4 NAC expander adapter plate for System 3 enclosure</t>
  </si>
  <si>
    <t>PAD-4 NAC expander Laptop Upload Adapter</t>
  </si>
  <si>
    <t>Battery bracket for seismic certification</t>
  </si>
  <si>
    <t>SXL-EX-UK F/W UPGRADE KIT</t>
  </si>
  <si>
    <t>SLT-1 F/W UPGRADE KIT</t>
  </si>
  <si>
    <t>LED-3/4 F/W UPGRADE KIT</t>
  </si>
  <si>
    <t>4 CHANNEL SLAVE COMMUNICATOR</t>
  </si>
  <si>
    <t>4 CHANNEL COMMUNICATOR IN 
ENCLOSURE</t>
  </si>
  <si>
    <t>PROGRAMMER/ANNUNICATOR 
5128/5129</t>
  </si>
  <si>
    <t>1 DUAL PACK-RJ31X BLOCK &amp; CORD</t>
  </si>
  <si>
    <t>5 CHANNEL DIALER WITH ENCLOSURE</t>
  </si>
  <si>
    <t>PROGRAMMER FOR DCT-1E AND MDACT</t>
  </si>
  <si>
    <t>BATTERY SET 12V 33AH</t>
  </si>
  <si>
    <t>BATTERY SET 12V 55AH</t>
  </si>
  <si>
    <t>BATTERY SET 12V 100AH</t>
  </si>
  <si>
    <t>BATTERY SET 12V 16AH (High Temp Rated)</t>
  </si>
  <si>
    <t xml:space="preserve">BRACKET TO HOLD DOWN BT-33 </t>
  </si>
  <si>
    <t>BATTERY BOX FOR 55 AH BATTERIES</t>
  </si>
  <si>
    <t>BATTERY BX-55 AH BATTERIES(RED)</t>
  </si>
  <si>
    <t>ENCLOSURE FOR 100AH BATTERIES</t>
  </si>
  <si>
    <t>ENCLOSURE FOR 100AH BATTERIES - RED</t>
  </si>
  <si>
    <t>BRACKET TO HOLD DOWN BTX-2</t>
  </si>
  <si>
    <t>BRACKET TO HOLD DOWN BTX-3</t>
  </si>
  <si>
    <t>Battery bracket</t>
  </si>
  <si>
    <t>Battery bracket (33 Ah)</t>
  </si>
  <si>
    <t>Battery Fixing Bracket for EBA2001</t>
  </si>
  <si>
    <t>50 pt system Battery Bracket</t>
  </si>
  <si>
    <t>TWO ZONE CONTROL MODULE
(5) SPACES</t>
  </si>
  <si>
    <t>POWER SUPPLY 24VDC-120VAC,
10 AMP</t>
  </si>
  <si>
    <t>POWER SUPPLY - SPRINKLER
(3) SPACES</t>
  </si>
  <si>
    <t>POWER SUPPLY 24VDC-220VAC,
10 AMP</t>
  </si>
  <si>
    <t>PS-35C PKG</t>
  </si>
  <si>
    <t>PROGRAM MATRIX 36 DIODES</t>
  </si>
  <si>
    <t>CONFIRMATION MODULE
(2) SPACES</t>
  </si>
  <si>
    <t>DUAL SWITCH MODULE
(1) SPACE</t>
  </si>
  <si>
    <t>TIME LIMIT IN/OUT VARIABLE
(1) SPACE</t>
  </si>
  <si>
    <t>DUAL ZONE MODULE</t>
  </si>
  <si>
    <t>DUAL ZONE WITH SWITCHES
(1) SPACE</t>
  </si>
  <si>
    <t>DUAL ZONE W/TEST SWITCHES
(1) SPACE</t>
  </si>
  <si>
    <t>DUAL CONTACT ZONE MODULE 
(1) SPACE</t>
  </si>
  <si>
    <t>DUAL ZONE SUPV. MODULE CLASS A
(1) SPACE</t>
  </si>
  <si>
    <t>ALARM EXTENDER MODULE
(1) SPACE</t>
  </si>
  <si>
    <t>CLASS A ALARM EXTENDER
(1) SPACE</t>
  </si>
  <si>
    <t>RELEASING DEVICE MODULE
(1) SPACE</t>
  </si>
  <si>
    <t>RELEASING DEVICE W/RESISTORS
(1) SPACE</t>
  </si>
  <si>
    <t>DUAL RELAY MODULE(SPDT-3AMP)
(1) SPACE</t>
  </si>
  <si>
    <t>MULTI RELAY (DPDT 3AMP)
(2) SPACES</t>
  </si>
  <si>
    <t>MULTIPLE RELAY (SDPT 2A)</t>
  </si>
  <si>
    <t>BATTERY CHARGER TRNSFR MODULE
(2) SPACES</t>
  </si>
  <si>
    <t>BATTERY EXTENDER MODULE
(1) SPACE</t>
  </si>
  <si>
    <t>INTERFACE MODULE 
(1) SPACE</t>
  </si>
  <si>
    <t>5/10AH BATTERY CHASSIS &amp; BRACKET
(3) SPACE</t>
  </si>
  <si>
    <t>BATTERY TRANSFER MODULE
(1) SPACE</t>
  </si>
  <si>
    <t>1 16 MOD ENCLOSURE KIT/EA-32 KIT
1 EB-32 BACKBOX
1 ED-32 DOOR
RAIL KIT FOR THE EK-32 KIT</t>
  </si>
  <si>
    <t>1 24 MOD ENCLOSURE KIT/EA-33 KIT
1 EB-33 BACKBOX
1 ED-33 DOOR
RAIL KIT FOR THE EK-33 KIT</t>
  </si>
  <si>
    <t>1 40 MOD ENCLOSURE KIT/EA-35 KIT
1 EB-35 BACKBOX
1 ED-35 DOOR
RAIL KIT FOR THE EK-35 KIT</t>
  </si>
  <si>
    <t>EK-32 RAIL KIT
2 LEFT/RIGHT MOUNT RAIL/KR-2R
1 MOUNTING U BRACKET/KU-1
2 MOUNTING BRACKET/KZ-3</t>
  </si>
  <si>
    <t>EK-33 RAIL KIT
2 LEFT/RIGHT MOUNT RAIL/KR-3R
2 MOUNTING U BRACKET/KU-1
2 MOUNTING BRACKET/KZ-3</t>
  </si>
  <si>
    <t>EK-35 RAIL KIT
2 LEFT/RIGHT MOUNT RAIL/KR-5R
4 MOUNTING U BRACKET/KU-1
2 MOUNTING BRACKET/KZ-3</t>
  </si>
  <si>
    <t>BACKBOX FOR 16 MODULE ENCLOSURE</t>
  </si>
  <si>
    <t>BACKBOX FOR 24 MODULE ENCLOSURE</t>
  </si>
  <si>
    <t>BACKBOX FOR 40 MODULE ENCLOSURE</t>
  </si>
  <si>
    <t>HINGED DOOR FOR 16 MODULE ENCLOSURE</t>
  </si>
  <si>
    <t>HINGED DOOR FOR 24 MODULE ENCLOSURE</t>
  </si>
  <si>
    <t>HINGED DOOR FOR 40 MODULE ENCLOSURE</t>
  </si>
  <si>
    <t>HINGED RED DOOR FOR 24 MODULE ENCLOSURE</t>
  </si>
  <si>
    <t>HINGED RED DOOR FOR 40 MODULE ENCLOSURE</t>
  </si>
  <si>
    <t>MARINE MNTG. KIT(6 SHOCK MNTS)</t>
  </si>
  <si>
    <t>FIBER OPTIC MOUNTING PLATE</t>
  </si>
  <si>
    <t>"U" CHANNEL SUPPORT</t>
  </si>
  <si>
    <t>"Z" MOUNTING BRACKET</t>
  </si>
  <si>
    <t>BLANK FACE PLATE</t>
  </si>
  <si>
    <t>MPI-2 MOUNTING PLATE</t>
  </si>
  <si>
    <t>FIVE INCH HARNESS</t>
  </si>
  <si>
    <t>TWENTY-FOUR INCH HARNESS</t>
  </si>
  <si>
    <t>FORTY-EIGHT INCH HARNESS</t>
  </si>
  <si>
    <t>NINETY-SIX INCH HARNESS</t>
  </si>
  <si>
    <t>SUPERVISORY RETURN ASSY. 24"</t>
  </si>
  <si>
    <t>SUPERVISORY RETURN ASSY. 64"</t>
  </si>
  <si>
    <t>SUPERVISORY RETURN ASSY. 98"</t>
  </si>
  <si>
    <t>JUMPER PLUG</t>
  </si>
  <si>
    <t>POWER LIMITING DEVICE</t>
  </si>
  <si>
    <t>TXR-320 6 ZONE DELUG / EXTING PANEL</t>
  </si>
  <si>
    <t>TPR-300 POLARITY REVERSAL / CITY TIE</t>
  </si>
  <si>
    <t>TRM-306 6 RELAY ADDER</t>
  </si>
  <si>
    <t>TICAC 6 CLASS A INPUT CONVERTER</t>
  </si>
  <si>
    <t>TOCAC 2 CLASS A OUT CONVERTER</t>
  </si>
  <si>
    <t>TCFG-300 CONFIGURATION TOOL</t>
  </si>
  <si>
    <t>TSRM-312 SMART RELAY MODULE</t>
  </si>
  <si>
    <t>8 POINT LED ANNUNCIATOR</t>
  </si>
  <si>
    <t>END OF LINE DEVICE</t>
  </si>
  <si>
    <t>EL-320 EOL WITH DIODE (SOLENOIDS)</t>
  </si>
  <si>
    <t>END OF LINE DEVICE Current limiter Red</t>
  </si>
  <si>
    <t>INCLUDES: (2) DLC, (1) PMI-3, (1) ZIC-4A
(1) CC-5 , (1) PSC-12, (1) ID-SP</t>
  </si>
  <si>
    <t>INCLUDES: (1) DLC, (1) PMI-3, (1) ZIC-4A
(1) CC-5 , (1) PSC-12, (1) ID-SP</t>
  </si>
  <si>
    <t>INCLUDES: (1) PMI-3, (1) PSC-12,
(1) CC-5, (1) DLC, (1) ID-SP, (1) BCL
(1) ZIC-4A, (1) CAB2-BD, (1) OD-LP</t>
  </si>
  <si>
    <t>INCLUDES: (1) PMI-3, (1) PSC-12,
(1) CC-5, (1) DLC, (1) ID-SP, (1) BCL
(1) ZIC-4A, (1) CAB3-BD, (1) OD-LP</t>
  </si>
  <si>
    <t>XLS-250-ZIC4A-EP INCLUDES: (1) DLC , (1)PMI-3, 
(1) ZIC-4A, (1) CC-5, (1) PSC-12</t>
  </si>
  <si>
    <t>XLS-250-ZIC8B-EP INCLUDES: (1) DLC,
 (1) PMI-3, (1) ZIC-8B, (1) CC-5, (1) PSC-12</t>
  </si>
  <si>
    <t>PMI-DPU-ENC : INCLUDES PMI-3, DE-2 ,
DPU</t>
  </si>
  <si>
    <t>CARDCAGE (5 SLOTS) FOR ALL CARDS
BACKBOX - 2 POSITIONS</t>
  </si>
  <si>
    <t>4 NAC ZONES (CODED OR NON-CODED
SYNC, OR NON SYNC STROBE, MT,LL.,
RELEASING) 3A EACH MAX., CLASS
A OR B
ONE CARD SLOT CC-5/CC-2</t>
  </si>
  <si>
    <t>INTELLIGENT DEVICE LOOP CARD
(2 LOOPS/252 ADDRESSES TOTAL)
ONE CARD SLOT CC-5/CC-2</t>
  </si>
  <si>
    <t>MXL ADDRESSABLE DEVICE LINE CARD FOR FIREFINDER XLS
(2 LOOP / 60 DEVICES PER LOOP)
ONE CARD SLOT CC-5/CC-2</t>
  </si>
  <si>
    <t>(6) FORM 'C' RELAYS (LOGIC
CONTROLLED)
ONE CARD SLOT CC-5/CC-2</t>
  </si>
  <si>
    <t>12A@24VDC POWER SUPPLY &amp; 100AH
BATTERY CHARGER, CONTAINS 4 RELAYS
BACKBOX - 1 POSITION</t>
  </si>
  <si>
    <t>PSC-ISO-CBL  60 PIN MULTI-PS PMI CBL ASS
INCLUDES PMI-2 &amp; GPMI-HW-KEY</t>
  </si>
  <si>
    <t>HW KEY FOR PMI-2 AND PMI-3 GLOBAL</t>
  </si>
  <si>
    <t>GLOBAL PMI UPGRADE KIT - FOR LEGACY PMI</t>
  </si>
  <si>
    <t>PERSON MACHINE INTERFACE 3
MAIN CENTRAL PROCESSOR
INNER DOOR - 2 POSITIONS</t>
  </si>
  <si>
    <t>PMI-3 LABEL KIT  PMI-3 INT AND NAV OVRLS</t>
  </si>
  <si>
    <t>NETWORK INTERFACE CARD - H-NET,
OR X-NET, AND CAN
ONE CARD SLOT CC-5/CC-2</t>
  </si>
  <si>
    <t>2nd GENERATION NETWORK RING CARD</t>
  </si>
  <si>
    <t>INTERFACE ISOLATION CARD
REQUIRED FOR NCC TO NRC CONNECTIONS</t>
  </si>
  <si>
    <t>12A POWER SUPPLY EXTENDER
(CONTAINS NO BATTERY CHARGER
SHARES PSC-12 CHARGER)
CAB-MP - 1 POSITION</t>
  </si>
  <si>
    <t>POWER TERMINATION BOARD
REQUIRED FOR APPLICATIONS WHICH 
USE MORE THAN ONE PSX-12)
MOUNTS IN CAB'S</t>
  </si>
  <si>
    <t>CARDCAGE (2 SLOTS)- ALL CARDS
CAB-MP - 1 POSITION</t>
  </si>
  <si>
    <t>4 NAC ZONES (CODED OR NON-CODED
SYNC OR NON SYNC, MT, LL, 
RELEASING) 3A MAX., CLASS A OR B
ONE CARD SLOT CC-5/CC-2</t>
  </si>
  <si>
    <t>(8) NAC ZONES CODED OR NON CODED
ONE CARD SLOT CC-5/CC-2</t>
  </si>
  <si>
    <t>2 CHANNEL ADAPTER CARD FOR ZIC-8B</t>
  </si>
  <si>
    <t>CONVENTIONAL DETECTOR CARD</t>
  </si>
  <si>
    <t>(6) FORM 'C' RELAYS (LOGIC
CONTROLLED)
ONE CARD SLOT CC-5/CC-2
(4 ZONE) ONE CARD SLOT CC-5/CC-2</t>
  </si>
  <si>
    <t>12A@24VDC POWER SUPPLY &amp; 100AH
100AH BATTERY CHARGER, CONTAINS
(4) RELAYS
CAB-MP - 1 POSITION</t>
  </si>
  <si>
    <t>Fiber Module (SM)</t>
  </si>
  <si>
    <t>Fiber Module (MM)</t>
  </si>
  <si>
    <t>MULTI-MODE FIBER OPTIC INTERFACE</t>
  </si>
  <si>
    <t>SINGLE MODE FIBER OPTIC INTERFACE</t>
  </si>
  <si>
    <t>SCALANCE X-204-2 PACKAGED</t>
  </si>
  <si>
    <t>Ethernet Single mode Fiber Switch</t>
  </si>
  <si>
    <t>XND-M (XNET Interface) Module for MOSA</t>
  </si>
  <si>
    <t>MOUNTING PLATE, CONNECTION CABLE(PMI-3 TO DIALER), POWER CONNECTOR</t>
  </si>
  <si>
    <t>Dialer module (DACT)</t>
  </si>
  <si>
    <t>SMALL (ONE ROW) ENCLOSURE-SHIPS
ASSEMBLED AS A COMPLETE PACKAGE
IN A SINGLE BOX CONTAINING
(1) BACKBOX, (1) INNER DOOR, (1)
OUTER DOOR AND 
(1) CLEAR LENS
(OD-LP). (BLACK)
FIELD MOUNTED</t>
  </si>
  <si>
    <t>SAME AS CAB1-W/ RED ENCLOSURE
FIELD MOUNTED</t>
  </si>
  <si>
    <t>CAB1 SEMI FLUSH MNT TRIM KIT BLK
MOUNTS TO CAB1</t>
  </si>
  <si>
    <t>CAB1R SEMI FLUSH MNT TRIM KIT RED
MOUNTS TO CAB1R</t>
  </si>
  <si>
    <t>MEDIUM SIZE (2 ROW) ENCLOSURE
BACKBOX - BLACK
FIELD MOUNTED</t>
  </si>
  <si>
    <t>MEDIUM SIZE (2 ROW) ENCLOSURE
BACKBOX - RED
FIELD MOUNTED</t>
  </si>
  <si>
    <t>MEDIUM ENCLOSURE INNER &amp; OUTER
DOORS - BLACK
MOUNTS TO CAB2-BB</t>
  </si>
  <si>
    <t>MEDIUM ENCLOSURE SEMI FLUSH TRIM
KIT-BLACK
MOUNTS TO CAB2-BB</t>
  </si>
  <si>
    <t>MEDIUM ENCLOSURE INNER &amp; OUTER
DOORS - RED
MOUNTS TO CAB2-RB</t>
  </si>
  <si>
    <t>MEDIUM ENCLOSURE SEMI FLUSH TRIM
KIT - RED
MOUNTS TO CAB2-RB</t>
  </si>
  <si>
    <t>MEDIUM ENCLOSURE TRANSPONDER
DOOR - BLACK
MOUNTS TO CAB2-BB</t>
  </si>
  <si>
    <t>MEDIUM ENCLOSURE TRANSPONDER
DOOR - RED
MOUNTS TO CAB2-RB</t>
  </si>
  <si>
    <t>INCLUDES: (1) CAB2-BD, (1) BCL
AND (1) OD-LP</t>
  </si>
  <si>
    <t>LARGE SIZE (3 ROW) ENCLOSURE
BACKBOX - BLACK
FIELD MOUNTED</t>
  </si>
  <si>
    <t>LARGE SIZE (3 ROW) ENCLOSURE
BACKBOX - RED
FIELD MOUNTED</t>
  </si>
  <si>
    <t>LARGE ENCLOSURE INNER &amp; OUTER
DOORS - BLACK
MOUNTS TO CAB3-BB</t>
  </si>
  <si>
    <t>LARGE ENCLOSURE SEMI FLUSH TRIM
KIT - BLACK
MOUNTS TO CAB3-BB</t>
  </si>
  <si>
    <t>LARGE ENCLOSURE INNER &amp; OUTER
DOORS - RED
MOUNTS TO CAB3-RB</t>
  </si>
  <si>
    <t>LARGE ENCLOSURE TRIM KIT - RED
MOUNTS TO CAB3-RB</t>
  </si>
  <si>
    <t>LARGE ENCLOSURE TRANSPONDER
DOOR - BLACK
MOUNTS TO CAB3-BB</t>
  </si>
  <si>
    <t>LARGE ENCLOSURE TRANSPONDER
DOOR - RED
MOUNTS TO CAB3-RB</t>
  </si>
  <si>
    <t>INCLUDES: (1) CAB3-BD,
(1) BCL AND (1) OD-LP</t>
  </si>
  <si>
    <t>CLEAR LENS FOR CAB DOOR
MOUNTS TO CAB OUTER DOOR</t>
  </si>
  <si>
    <t>CAB OUTER DOOR BLANK PLATE
MOUNTS TO CAB OUTER DOOR
INNER AND OUTER DOOR INTERCHANGEABLE</t>
  </si>
  <si>
    <t>CAB OUTER DOOR BLANK PLATE -  RED
MOUNTS TO CAB OUTER DOOR</t>
  </si>
  <si>
    <t>CAB OUTER DOOR GRILL PLATE
MOUNTS TO CAB OUTER DOOR</t>
  </si>
  <si>
    <t>CAB OUTER DOOR GRILL PLATE - RED
MOUNTS TO CAB OUTER DOOR</t>
  </si>
  <si>
    <t>INNER DOOR SINGLE BLANK PLATE
(2 PER PACKAGE)
MOUNTS TO CAB/REMBOX INNER DOORS</t>
  </si>
  <si>
    <t>INNER DOOR CONTROL MODULE
MOUNTING PLATE (4 PLATES PER
PACKAGE) EACH PLATE HOLDS UP TO
(4) SCM-8LCM-8/BCM OR (2) FCM-6
MOUNTS TO CAB/REMBOX INNER DOORS</t>
  </si>
  <si>
    <t>TAMPER SWITCH FOR CAB'S AND
REMBOX'S
MOUNTS TO CAB/REMBOX INNER DOORS</t>
  </si>
  <si>
    <t>MOUNTING PLATE TO MOUNT NIM-1W
AND NIM-1M FOR XET BRIDGE</t>
  </si>
  <si>
    <t>EXPANSION CARDCAGE (2 SLOTS)</t>
  </si>
  <si>
    <t>MOUNTING PLATE TO HOLD UP TO 2
D2300CP MODULES AND 1 PS5A MODULE</t>
  </si>
  <si>
    <t>CAB-MP MOUNTING PLATE (1 ROW)
MOUNTS IN CAB'S</t>
  </si>
  <si>
    <t>SMALL REMOTE LOBBY ENCLOSURE
PROVIDES MOUNTING SPACE FOR, LVM
OR FMT OR REMOTE SWITCH AND LED
MODULES (8) LCM/SCM OR (4) FCM MAX.
FIELD MOUNTED</t>
  </si>
  <si>
    <t>LARGE REMOTE LOBBY ENCLOSURE
PROVIDES MOUNTING SPACE FOR, LVM
OR FMT OR REMOTE SWITCH AND LED
MODULES (16) LCM/SCM OR (8) FCM MAX.
FIELD MOUNTED</t>
  </si>
  <si>
    <t>SMALL REMOTE LOBBY RED ENCLOSURE
PROVIDES MOUNTING SPACE FOR, LVM
OR FMT OR REMOTE SWITCH AND LED
MODULES (8) LCM/SCM OR (4) FCM MAX.
FIELD MOUNTED</t>
  </si>
  <si>
    <t>LARGE REMOTE LOBBY RED ENCLOSURE
PROVIDES MOUNTING SPACE FOR, LVM
OR FMT OR REMOTE SWITCH AND LED
MODULES (16) LCM/SCM OR (8) FCM MAX.
FIELD MOUNTED</t>
  </si>
  <si>
    <t>OPTIONAL MOUNTING PLATE FOR
REMBOX2 -REQ. TO MOUNT UP TO (4)
SIM-16 OR OCM-16
MOUNTS IN REMBOX2</t>
  </si>
  <si>
    <t>OPTIONAL MOUNTING PLATE FOR
REMBOX4 - REQ. TO MOUNT UP TO
(8) SIM-16 OR OCM-16
MOUNTS IN REMBOX4</t>
  </si>
  <si>
    <t>REMOTE NETWORK INTERFACE
(REQUIRED FOR REMOTE, LVM,FMT
SCM/LCM/ FCM APPLICATIONS)
MOUNTS IN REMBOX'S</t>
  </si>
  <si>
    <t>MOUNTS RNI IN CAB-1, CAB-2, CAB-3 
ENCLOSURE</t>
  </si>
  <si>
    <t>CABLE NEEDED FOR SECOND RNI</t>
  </si>
  <si>
    <t>MOUNTS MODULES PMI/PMI-2/LVM 
/FMT/FCM-6/LCM-6/SCM-8</t>
  </si>
  <si>
    <t>MOUNTS MODULES CC-5/CC-2
/PSC-12/PSX-12/ZAM-180</t>
  </si>
  <si>
    <t>MOUNTS UP TO 2 PTB5</t>
  </si>
  <si>
    <t>BLANK PLATE</t>
  </si>
  <si>
    <t>19" RACK INCLUDES RACK,
DOOR &amp; ALL SIDE PANELS</t>
  </si>
  <si>
    <t>MSE-2 BLACK ENCLOSURE ADAPTER FOR FIREFINDER XLS</t>
  </si>
  <si>
    <t>MSE-2R RED ENCLOSURE ADAPTER FOR FIREFINDER XLS</t>
  </si>
  <si>
    <t>MME-3 AND MBR-2 BLACK ENCLOSURE ADAPTER FOR FIREFINDER XLS</t>
  </si>
  <si>
    <t>MME-3R RED ENCLOSURE ADAPTER FOR FIREFINDER XLS</t>
  </si>
  <si>
    <t>MLE-6 BLACK ENCLOSURE ADAPTER FOR FIREFINDER XLS</t>
  </si>
  <si>
    <t>MLE-6R RED ENCLOSURE ADAPTER FOR FIREFINDER XLS</t>
  </si>
  <si>
    <t>MXL-IQ MSE-3L AND MSE-3M BLACK ENCLOSURE ADAPTER FORFIREFINDER XLS</t>
  </si>
  <si>
    <t>MXL-IQ MSE-3LR and MSE-3MR RED ENCLOSURE ADAPTER FOR FIREFINDER XLS</t>
  </si>
  <si>
    <t>RCC-1 BLACK ENCLOSURE ADAPTER FOR FIREFINDER XLS SSD</t>
  </si>
  <si>
    <t>RCC-1F AND RCC-3F BLACK ENCLOSURE ADAPTER FOR FIREFINDER XLS SSD</t>
  </si>
  <si>
    <t>RCC-3F RED ENCLOSURE ADAPTER FOR FIREFINDER XLS SSD</t>
  </si>
  <si>
    <t>INCLUDES 60" 60 PIN CABLE, 60" CAN CABLE, LONG GROUND STRAP CABLE</t>
  </si>
  <si>
    <t>BATTERY SET 12V 18AH
MOUNTS IN CAB ENCLOSURE
OR BATTERY BOX</t>
  </si>
  <si>
    <t>BATTERY SET 12V 33AH
MOUNTS IN CAB ENCLOSURE OR
BATTERY BOX</t>
  </si>
  <si>
    <t>BATTERY SET 12V 55AH
MOUNTS IN CAB-BATT</t>
  </si>
  <si>
    <t>BATTERY SET 12V 100AH
MOUNTS IN CAB-BATT</t>
  </si>
  <si>
    <t>ENCLOSURE FOR 100AH BATTERIES
FIELD MOUNTED</t>
  </si>
  <si>
    <t>ENCLOSURE FOR 100AH BATTERIES - RED
FIELD MOUNTED</t>
  </si>
  <si>
    <t>BRACKET TO HOLD DOWN BTX-2
55AH BATTERIES IN CAB-BATT ENCLOSURE
(REQUIRED FOR SEISMIC APPLICATIONS</t>
  </si>
  <si>
    <t>BRACKET TO HOLD DOWN BTX-3
100AH BATTERIES IN CAB-BATT ENCLOSURE
REQUIRED FOR SEISMIC APPLICATIONS</t>
  </si>
  <si>
    <t>OUTPUT CONTROL MODULE; (16)
MOUNTS TO REMBOX-MP'S OR IN
CUSTOM GRAPHIC</t>
  </si>
  <si>
    <t>SUPERVISED INPUT MODULE; (16)
SUPERVISED INPUTS (WITH 2
CONTROL RELAYS)
OUTPUTS TO DRIVE LED'S OR RELAYS
MOUNTS TO REMBOX-MP'S OR IN
CUSTOM GRAPHIC</t>
  </si>
  <si>
    <t>(6) FAN CONTROL SWITCH MODULE
MOUNTS TO ID-MP</t>
  </si>
  <si>
    <t>(8) SWITCH MODULE
MOUNTS TO ID-MP</t>
  </si>
  <si>
    <t>(8) LED MODULE
MOUNTS TO ID-MP</t>
  </si>
  <si>
    <t>INNER DOOR BLANK PLATE (4 PLATE
IN PACKAGE)
MOUNTS TO ID-MP</t>
  </si>
  <si>
    <t>CAN SOUNDER BOARD (FOR REMOTELY
MOUNTED SCM/FCM FOR KEY PRESS
AUDIBLE FEEDBACK)
MOUNTS TO SCM/FCM</t>
  </si>
  <si>
    <t>REMOTE PRINTER MODULE (RS232,
PARALLEL PRINTER PORT)
FIELD MOUNTED</t>
  </si>
  <si>
    <t>UL LISTED PARALLEL PRINTER</t>
  </si>
  <si>
    <t>TSP-40 PRINTER PAPER</t>
  </si>
  <si>
    <t xml:space="preserve">XLS TO MXL INTERFACE BOARD </t>
  </si>
  <si>
    <t>UL864 LISTED ANALOG MODEM
DAUGHTERBOARD DESIGNED TO
COMMUNICATE WITH NIM-1W ONLY</t>
  </si>
  <si>
    <t>CABLES FOR TSP-40A (XLS)</t>
  </si>
  <si>
    <t>BRACKETS FOR TSP-40A (XLS)</t>
  </si>
  <si>
    <t>LOCAL &amp; WIDE AREA NETWORK</t>
  </si>
  <si>
    <t>K-CBL  Keltron Printer Modular OIs/PMIs</t>
  </si>
  <si>
    <t>REMOTE LCD DISPLAY (NO CONTROL
OR MENU CAPABILITY)
FIELD MOUNTED</t>
  </si>
  <si>
    <t>REMOTE LCD DISPLAY W/ CONTROL-
ACU/SIL/RESET (NO MENU CAPABILITY)
FIELD MOUNTED</t>
  </si>
  <si>
    <t>REMOTE LCD DISPLAY W CONTROL
MOUNTED ON PANEL INNER DOOR OR
REMBOX</t>
  </si>
  <si>
    <t>CAN CABLE-3 FT. LONG. REQUIRED
FOR SCM/LCM/FCM MODULES FROM
CC-5/CC-2 INNER DOOR AND FROM
ROW TO ROW ON CAB INNER DOORS.</t>
  </si>
  <si>
    <t>JUMPER SET</t>
  </si>
  <si>
    <t>ANTI-INTERFERENCE CAPACITOR FOR HNET NETWORK COMMUNICATION</t>
  </si>
  <si>
    <t>24" CABLE FROM PTB TO PSC-12</t>
  </si>
  <si>
    <t>60 PIN CABLE LONG-REQUIRED IN
CAB2,2X AND CAB3,3X FOR ROW TO
ROW CONNECTIONS</t>
  </si>
  <si>
    <t xml:space="preserve">60 PIN 6 1/2 FOOT CABLE FOR CAB2,2X
AND CAB3,3X ROW TO ROW CONNECTIONS </t>
  </si>
  <si>
    <t>TECHNICIANS LAPTOP AC POWER
ADAPTER CABLE FOR PSC-12/PTB
(FOR SERVICE USE ONLY)</t>
  </si>
  <si>
    <t>PMI-UK UPGRADE KIT (BOOT ROM)
JUMPERS FOR ZIC 24V POWER</t>
  </si>
  <si>
    <t>VESDA PERIPHERAL MODULE FOR XLS</t>
  </si>
  <si>
    <t>VPM MOUNTING PLATE FOR XLS</t>
  </si>
  <si>
    <t>VESDA HLI KIT FOR XLS</t>
  </si>
  <si>
    <t>BRACKET TO HOLD DOWN BT-33 
BATTERIES IN EN-PAD ENCLOSURE</t>
  </si>
  <si>
    <t>PS-5A PWR SUP MOD</t>
  </si>
  <si>
    <t>SNU ASSY  SINGLE NODE UPLOAD ASSEMBLY</t>
  </si>
  <si>
    <t>PMI-1 UPLOAD CABLE</t>
  </si>
  <si>
    <t>Exterior enclosure with Key Lock</t>
  </si>
  <si>
    <t>SNU SALES KIT</t>
  </si>
  <si>
    <t>DIGITAL AUDIO CARD (STAND ALONE
OR MASTER SLAVE NETWORK VOICE
APPLICATIONS)
ONE CARD SLOT CC-5/CC-2</t>
  </si>
  <si>
    <t>XLS DIGITAL MESSAGE CARD</t>
  </si>
  <si>
    <t>LOCAL PAGE BOARD
MOUNTS ON DAC-NET</t>
  </si>
  <si>
    <t>ZONE AMP CARD-40 WATTS (25V,70V
OR 100V)
ONE CARD SLOT CC-5/CC-2</t>
  </si>
  <si>
    <t>ZONE AMP MODULE-180 WATTS (25V,
70V OR 100V)
CAB-MP - 1 POSITION</t>
  </si>
  <si>
    <t>AUDIO INPUT CARD-USE TO INPUT
EXTERNAL AUDIO SIGNALS INTO SYS.
ONE CARD SLOT CC-5/CC-2</t>
  </si>
  <si>
    <t>LIVE VOICE MASTER MICROPHONE
INNER DOOR - 1 POSITION
(MUST LEAVE SPACE BEHIND OPEN)</t>
  </si>
  <si>
    <t>D-NET FIBER MODULE</t>
  </si>
  <si>
    <t xml:space="preserve">DNET MODULE MNT BOARD  </t>
  </si>
  <si>
    <t>COM-BRK   Fiber Module Mount for XLS cab</t>
  </si>
  <si>
    <t>AUDIO LEVEL CONVERSION CARD</t>
  </si>
  <si>
    <t>Virtual Network Tunnel</t>
  </si>
  <si>
    <t>VNT Mounting Plate</t>
  </si>
  <si>
    <t>LVM Interface Assembly</t>
  </si>
  <si>
    <t>FIREFIGHTERS MASTER TELEPHONE
INNER DOOR - 1 POSITION
(MUST LEAVE SPACE BEHIND OPEN)</t>
  </si>
  <si>
    <t>CLASS A TELEPHONE RISER ADAPTER</t>
  </si>
  <si>
    <t>TELEPHONE ZONE CARD -
8 ZONES CLASS B
ONE CARD SLOT CC-5/CC-2</t>
  </si>
  <si>
    <t>REMOTE WARDENS TELEPHONE STATION
MOUNTS IN FB-300 OR FB-301S</t>
  </si>
  <si>
    <t>REMOTE WARDENS TELEPHONE STATION
PUSH TO TALK
MOUNTS IN FB-300 OR FB-301S</t>
  </si>
  <si>
    <t>REMOTE WARDENS TELEPHONE STATION
ARMORED CABLE
MOUNTS IN FB-300 OR FB-301S</t>
  </si>
  <si>
    <t>REMOTE WARDENS TELEPHONE STATION
ARMORED CABLE &amp; LED
MOUNTS IN FB-300 OR FB-301S</t>
  </si>
  <si>
    <t>REMOTE WARDENS TELEPHONE STATION
ARMORED CABLE, LED &amp; PUSH TO TALK
MOUNTS IN FB-300 OR FB-301S</t>
  </si>
  <si>
    <t>PORTABLE FIREFIGHTERS TELEPHONE
FIELD MOUNTED</t>
  </si>
  <si>
    <t>PORTABLE FIREFIGHTERS TELEPHONE
PUSH TO TALK
FIELD MOUNTED</t>
  </si>
  <si>
    <t>PHONE JACK
FIELD MOUNTED</t>
  </si>
  <si>
    <t>PHONE JACK W/ SCREW TERMINAL
FIELD MOUNTED</t>
  </si>
  <si>
    <t>PHONE JACK W/ STAINLESS PLATE
FIELD MOUNTED</t>
  </si>
  <si>
    <t>PHONE JACK W/ TERM &amp; SS PLATE
FIELD MOUNTED</t>
  </si>
  <si>
    <t>FLUSH BOX FOR PHONE STATION
FIELD MOUNTED</t>
  </si>
  <si>
    <t>SURF BB FOR REMOTE TEL. STATION
STATION
FIELD MOUNTED</t>
  </si>
  <si>
    <t>DOOR REMOTE PHONE STATION
FIELD MOUNTED</t>
  </si>
  <si>
    <t>REPLACEMENT GLASS FOR FC-300S
FIELD MOUNTED</t>
  </si>
  <si>
    <t>C-Mod-250-ZIC4A-EP INCLUDES: (1) XDLC , (1)FCM2041-U3, 
(1) ZIC-4A, (1) CC-5, (1) PSC-12</t>
  </si>
  <si>
    <t>C-Mod-250-ZIC8B-EP INCLUDES: (1) XDLC,
 (1) FCM2041-U3, (1) ZIC-8B, (1) CC-5, (1) PSC-12</t>
  </si>
  <si>
    <t>INTELLIGENT DEVICE LOOP CARD FOR MODULAR SYSTEMS
(2 LOOPS/252 ADDRESSES TOTAL)
ONE CARD SLOT CC-5/CC-2</t>
  </si>
  <si>
    <t xml:space="preserve">FCM2041-U3  + HW KEY PMI-2/3 </t>
  </si>
  <si>
    <t>Cerberus Operator Interface
MAIN CENTRAL PROCESSOR
INNER DOOR - 2 POSITIONS</t>
  </si>
  <si>
    <t>PAD-5 address NAC expander MB</t>
  </si>
  <si>
    <t>PAD-5 address NAC expd class</t>
  </si>
  <si>
    <t>PAD-5 address NAC expn conv</t>
  </si>
  <si>
    <t>PAD &amp; AMP BOOSTER ENCL 1HU BLK</t>
  </si>
  <si>
    <t>PAD &amp; AMP BSTR ENCL 1HU RED</t>
  </si>
  <si>
    <t>PAD &amp; AMP BOOSTER ENCL 2HU BLK</t>
  </si>
  <si>
    <t>PAD &amp; AMP BSTR ENCL 2HU RED</t>
  </si>
  <si>
    <t>PAD-3 ADAPTER PLATE</t>
  </si>
  <si>
    <t>PAD-4 ADAPTER PLATE</t>
  </si>
  <si>
    <t>Booster Amp Adapter Plate</t>
  </si>
  <si>
    <t>Complete 6A PAD-5 Kit</t>
  </si>
  <si>
    <t>Complete 6A PAD-5 Red Kit</t>
  </si>
  <si>
    <t>Complete 9A PAD-5 Kit</t>
  </si>
  <si>
    <t>Complete 9A PAD-5 Red Kit</t>
  </si>
  <si>
    <t>252-point system with 170W power supply and standard operator interface
Consists of: One FCM2018-U3, one FP2011-U1, one FCI2016-U1</t>
  </si>
  <si>
    <t>504-point system with 170W power supply and standard operator interface
Consists of: One FCM2018-U3, one FP2011-U1, one FCI2017-U1</t>
  </si>
  <si>
    <t>252-point system with 170W power supply and operator interface with 24 zone LEDs
Consists of: One FCM2019-U3, one FP2011-U1, one FCI2016-U1</t>
  </si>
  <si>
    <t>504-point system with 170W power supply and operator interface with 24 zone LEDs
Consists of: One FCM2019-U3, one FP2011-U1, one FCI2017-U1</t>
  </si>
  <si>
    <t>Network terminal with standard operator interface
Consists of: One FCM2018-U3, one FTI2001-U1</t>
  </si>
  <si>
    <t>Network terminal with operator interface with 24 zone LEDs
Consists of: One FCM2019-U3, one FTI2001-U1</t>
  </si>
  <si>
    <t>252-point system with 300W power supply and standard operator interface
Consists of: One FCM2018-U3, one FP2012-U1, one FCI2016-U1</t>
  </si>
  <si>
    <t>504-point system with 300W power supply and standard operator interface
Consists of: One FCM2018-U3, one FP2012-U1, one FCI2017-U1</t>
  </si>
  <si>
    <t>252-point system with 300W power supply and operator interface with 24 zone LEDs
Consists of: One FCM2019-U3, one FP2012-U1, one FCI2016-U1</t>
  </si>
  <si>
    <t>504-point system with 300W power supply and operator interface with 24 zone LEDs
Consists of: One FCM2019-U3, one FP2012-U1, one FCI2017-U1</t>
  </si>
  <si>
    <t>Black 1 Height Unit Enclosure kit (for FT924)
Consists of: One FHB2001-U1, one FHD2004-U1, one FHD2006-U1, one FHD2001-U3</t>
  </si>
  <si>
    <t>Red 1 Height Unit Enclosure kit (for FT924)
Consists of: One FHB2001-R1, one FHD2004-U1, one FHD2006-U1, one FHD2001-R3</t>
  </si>
  <si>
    <t>Black 2 Height Unit 1 Window Enclosure kit (for FC922, FC924)
Consists of: One FHB2002-U1, one FHD2004-U1, one FHD2006-U1, one FHD2002-U3</t>
  </si>
  <si>
    <t>Red 2 Height Unit 1 Window Enclosure kit (for FC922, FC924)
Consists of: One FHB2002-R1, one FHD2004-U1, one FHD2006-U1, one FHD2002-R3</t>
  </si>
  <si>
    <t>Black 2 Height Unit 2 Window Enclosure kit (for FC922, FC924 when adding LEDs)
Consists of: One FHB2002-U1, one FHD2004-U1, two FHD2006-U1, one FHD2003-U3</t>
  </si>
  <si>
    <t>Red 2 Height Unit 2 Window Enclosure kit (for FC922, FC924 when adding LEDs)
Consists of: One FHB2002-R1, one FHD2004-U1, two FHD2006-U1, one FHD2003-R3</t>
  </si>
  <si>
    <t>FS250/MPC600 Mechanical Migration Kit-Black (does not include panel electronics or power supply)</t>
  </si>
  <si>
    <t>FS250/MPC600 Mechanical Migration Kit-Red (does not include panel electronics or power supply)</t>
  </si>
  <si>
    <t>Standard Operating Unit</t>
  </si>
  <si>
    <t>Enhanced Operating Unit (with LEDs)</t>
  </si>
  <si>
    <t>Periphery board (252 pts)</t>
  </si>
  <si>
    <t>Periphery board (504 pts)</t>
  </si>
  <si>
    <t>Back box (1HU, black)</t>
  </si>
  <si>
    <t>Back box (1HU, red)</t>
  </si>
  <si>
    <t>Back box (2HU, black)</t>
  </si>
  <si>
    <t>Back box (2HU, red)</t>
  </si>
  <si>
    <t>Outer door (1HU, black)</t>
  </si>
  <si>
    <t>Outer door (1HU, red)</t>
  </si>
  <si>
    <t>Outer door (2HU, 1 win, bl)</t>
  </si>
  <si>
    <t>Outer door (2HU, 1 win, red)</t>
  </si>
  <si>
    <t>Outer door (2HU, 2 win, bl)</t>
  </si>
  <si>
    <t>Outer door (2HU, 2 win, red)</t>
  </si>
  <si>
    <t>Inner door (black)</t>
  </si>
  <si>
    <t>Inner door (solid, black)</t>
  </si>
  <si>
    <t>Clear window</t>
  </si>
  <si>
    <t>DIN Rail Set</t>
  </si>
  <si>
    <t>Trim Kit 1HU Black</t>
  </si>
  <si>
    <t>Trim Kit 1 HU Red</t>
  </si>
  <si>
    <t>Trim Kit 2HU Black</t>
  </si>
  <si>
    <t>Trim Kit 2HU Red</t>
  </si>
  <si>
    <t>Option module (blank)</t>
  </si>
  <si>
    <t>Option module (LED)</t>
  </si>
  <si>
    <t>NAC module (1A/2B)</t>
  </si>
  <si>
    <t>Leased line / City tie module</t>
  </si>
  <si>
    <t>Fire terminal board</t>
  </si>
  <si>
    <t>RS485 class A module (iso.)</t>
  </si>
  <si>
    <t>Remote peripheral module</t>
  </si>
  <si>
    <t>Remote display (black)</t>
  </si>
  <si>
    <t>Remote display (red)</t>
  </si>
  <si>
    <t>Remote terminal (key, bl)</t>
  </si>
  <si>
    <t>Remote terminal (key, red)</t>
  </si>
  <si>
    <t>Releasing module</t>
  </si>
  <si>
    <t>SafeDLink module</t>
  </si>
  <si>
    <t>LED ANNUNCIATOR DRIVER</t>
  </si>
  <si>
    <t>16 ZONE TABULAR ANNUNC.(BL)</t>
  </si>
  <si>
    <t>16 ZONE TABULAR ANNUNC.(RED)</t>
  </si>
  <si>
    <t>32 ZONE TABULAR ANNUNC.(BL)</t>
  </si>
  <si>
    <t>32 ZONE TABULAR ANNUNC.(RED)</t>
  </si>
  <si>
    <t>LED driver board for graphic annunciators</t>
  </si>
  <si>
    <t>Inner Door for Remote Display Terminal</t>
  </si>
  <si>
    <t>BDM Battery Disconnect Module</t>
  </si>
  <si>
    <t>FCA2033-A1  License key S1</t>
  </si>
  <si>
    <t xml:space="preserve">FCA2034-A1  License key S2 </t>
  </si>
  <si>
    <t xml:space="preserve">FCA2035-A1  License key S3 </t>
  </si>
  <si>
    <t>Enclosure used for Marine/Harsh installs-(Black only)
(Battery bracket included)</t>
  </si>
  <si>
    <t>Metal cover plate for HTRI Series modules</t>
  </si>
  <si>
    <t>Cerberus PRO Voice Electronics Kit
Consists of: One VCC2001-A1 Voice CPU Card, one VCC2002-A1 Voice I/O Card, one VCI2001-U1 50W Voice Amplifier Card, one VCA2002-A1 Voice Card Cage, one FCA2031-A1 Connection Module (MoNet), one VTO2001-U3 Option Module (24 switches), one VTO2004-U3 Option Module (Microphone)</t>
  </si>
  <si>
    <t>Cerberus PRO Voice Enclosure Kit (Black)
Consists of: One FHB2005-U1 3HU Backbox (black), two FHD2004-U1 Inner Door, one FHD2007-U3 Outer Door (black), one FHD2009-U1 Blank Outer Door Plate (black), two FHD2006-U1 Clear Window</t>
  </si>
  <si>
    <t>Cerberus PRO Voice Enclosure Kit (Red)
Consists of: One FHB2005-R1 3HU Backbox (red), two FHD2004-U1 Inner Door, one FHD2007-R3 Outer Door (red), one FHD2009-R1 Blank Outer Door Plate (red), two FHD2006-U1 Clear Window</t>
  </si>
  <si>
    <t xml:space="preserve">Voice CPU Card
Voice CPU card which supervises and controls all voice modules and functions.  This card gets mounted in the VCA2002 card cage (2nd slot from the left), and works with the VCC2002 Voice I/O card to control the voice system.  </t>
  </si>
  <si>
    <t>Voice I/O Card
Input/Output card for the Voice system.  The VCC2002 gets mounted in the VCA2002 card cage (1st slot on the left), and works with the VCC2001 to control the voice system.  It supports two local audio inputs (for microphones or external low-level audio signals) and one low-level audio output, with all audio signal wiring connected to the card cage.</t>
  </si>
  <si>
    <t xml:space="preserve">Voice Amplifier Card
50 Watt amplifier card for the Voice system.  The VCI2001 gets mounted in the VCA2002 card cage, with all speaker zone wiring connected to the card cage.  Up to four VCI2001 amplifiers are supported on a single system.  </t>
  </si>
  <si>
    <t xml:space="preserve">Voice Card Cage
Voice system card cage used to support mounting and field wiring for VCC2001 Voice CPU cards, VCC2002 Voice I/O cards, and VCI2001 amplifier cards.  Each card cage supports one VCC2001 Voice CPU, one VCC2002 Voice I/O and one to four VCI2001 50W amplifiers.  </t>
  </si>
  <si>
    <t xml:space="preserve"> Connection Module (MoNet)
Used for communication between an FCI2018/FCI2019 operating unit and either the VCC2001 Voice CPU (for fire/voice panels) or the FN2012 Ethernet Switch (for fire only panels).  The FCA2031 mounts in Position 1 on an FCI2018/FCI2019 operating unit.</t>
  </si>
  <si>
    <t>Back box (3HU, black, deep)
3 height unit black backbox used for fire/voice systems.  This works in conjunction with a 3 HU outer door, FHD2007</t>
  </si>
  <si>
    <t>Back box (3HU, red, deep)
3 height unit red backbox used for fire/voice systems.  This works in conjunction with a 3 HU outer door, FHD2007</t>
  </si>
  <si>
    <t>Outer door (3HU, 3 win, bl)
3 height unit black outer door used for fire/voice systems.  This works in conjunction with a 3HU backbox, FHB2005</t>
  </si>
  <si>
    <t>Outer door (3HU, 3 win, red)
3 height unit red outer door used for fire/voice systems.  This works in conjunction with a 3HU backbox, FHB2005</t>
  </si>
  <si>
    <t>Blank plate (black)
Black blank plate for the FHD2007 3HU outer door.  This optional plate is used in place of a clear lens plate when no operator interface switches or microphones are used in that row.</t>
  </si>
  <si>
    <t>Blank plate (red)
Red blank plate for the FHD2007 3HU outer door.  This optional plate is used in place of a clear lens plate when no operator interface switches or microphones are used in that row.</t>
  </si>
  <si>
    <t>Enclosure cover
Top plate for an FHB2005 3 HU enclosure.  This optional plate is used to meet requirements in jusidictions where ventilation holes in the top of a fire alarm system enclosure are not permitted.</t>
  </si>
  <si>
    <t>Battery bracket (33 Ah)
Optional bracket used to secure 33 AH batteries in an FH2005 enclosure to meet seismic approval.</t>
  </si>
  <si>
    <t>Trim kit (3HU, black)
Black trim kit for FHD2005 enclosure. This optional trim kit is used to dress the appearance of the enclosure when used in flush mounted applications.</t>
  </si>
  <si>
    <t>Trim kit (3HU, red)
Red trim kit for FHD2005 enclosure. This optional trim kit is used to dress the appearance of the enclosure when used in flush mounted applications.</t>
  </si>
  <si>
    <t>Option module (24 switches)
Cerberus PRO switch module used on FV922/FV924 to add manual voice control.  Up to four VTO2001-U3s can be supported on a single panel enclosure row.</t>
  </si>
  <si>
    <t>Option module (microphone)
Cerberus PRO microphone module used on FV922/FV924 to add a paging microphone.  The VTO2004-U3 can be either a main microphone installed in the main system enclosure, or as a remote microphone in a remote enclosure.  Up to two microphones are supported for each FV922/FV924.</t>
  </si>
  <si>
    <t>FP2013-U1  600W Power Supply
Consists of two power supply units and a connection cable specially designed for cascading power supply applications.  Used on fire/voice systems that need up to 600W of 24V power.</t>
  </si>
  <si>
    <t>Remote Microphone Kit-1HU Black
Consists of: One FHB2001-U1, one FHD2001-U3, one FHD2004-U1, one FHD2006-U1, two FCM2022-U3, one VTO2001-U3, one VTO2004-U3, and one VTA2001-A1</t>
  </si>
  <si>
    <t>Remote Microphone Kit-1HU Red
Consists of: One FHB2001-R1, one FHD2001-R3, one FHD2004-U1, one FHD2006-U1, two FCM2022-U3, one VTO2001-U3, one VTO2004-U3, and one VTA2001-A1</t>
  </si>
  <si>
    <t>Ethernet module (electric/CAT5)
Used for networking fire only and fire/voice panels together over Ethernet using CAT-5 copper cables.  This module mounts in the VCC2001 Voice CPU card (for voice systems) and/or the FN2012 modular Ethernet swtich (for fire systems).</t>
  </si>
  <si>
    <t>Ethernet module (Mult Mode Fiber)
Used for networking fire only and fire/voice panels together over Ethernet using multimode fiber optic cables.  This module mounts in the VCC2001 Voice CPU card (for voice systems) and/or the FN2012 modular Ethernet swtich (for fire systems).</t>
  </si>
  <si>
    <t>Ethernet module (Single Mode Fiber)
Used for networking fire only and fire/voice panels together over Ethernet using single-mode fiber optic cables.  This module mounts in the VCC2001 Voice CPU card (for voice systems) and/or the FN2012 modular Ethernet swtich (for fire systems).</t>
  </si>
  <si>
    <t xml:space="preserve">Remote terminal board(class B)
Remote terminal board used to support VTO2001 switch modules and VTO2004 microphone modules when these modules are used in a remote enclosure.  This remote terminal board provides a place to land communication, audio, and 24VDC power wiring from the main system. It also provides connectors use to plug in the ribbon cables used on the microphone or switch modules. </t>
  </si>
  <si>
    <t>Ethernet switch (modular)
Used for networking fire only panels to other fire only or fire/voice panels over Ethernet.  The FN2012 mounts in the back of a FHB2001 or FHB2002 enclosure backbox in place of a standard fiber module.  The FN2012 supports one or two Ethernet modules (VN2001 for CAT5 connection, VN2002 for multimode fiber connection, or VN2003 for single-mode fiber connection).</t>
  </si>
  <si>
    <t>VoIP module
The VoIP module is used to convert audio signals between analog and digital Voice over IP signals.  This module is mounted to a connection point on the VCA2001 Voice CPU card, and is required for all networked voice applications.</t>
  </si>
  <si>
    <t>Booster amplifier (100W, bl)
Kit consisting of a booster amplifier main board (EBA2004-A1), a black enclosure (FH2016-U1) and a 170W power supply (FP2011-U1)</t>
  </si>
  <si>
    <t>Booster amplifier (100W, red)
Kit consisting of a booster amplifier main board (EBA2004-A1), a red enclosure (FH2016-R1) and a 170W power supply (FP2011-U1)</t>
  </si>
  <si>
    <t>Booster amplifier main board(100W)
Main board of an EBA2001 booster amplifier.  Consists of a single board with two 50 Watt amplifiers, an integral battery charger, and removable terminal blocks for all field wiring.</t>
  </si>
  <si>
    <t>Housing for EBA2001 (black)
Black enclosure for an EBA2001 booster amplifier.  Capable of housing a single EBA2004 main board, a single FP2011-U1 power supplly, and up to 33 AH batteries.</t>
  </si>
  <si>
    <t>Housing for EBA2001 (red)
Red enclosure for an EBA2001 booster amplifier.  Capable of housing a single EBA2004 main board, a single FP2011-U1 power supplly, and up to 33 AH batteries.</t>
  </si>
  <si>
    <t>Battery Fixing Bracket for EBA2001
Optional bracket used to secure 33 AH batteries in an FH2016 enclosure to meet seismic approval.</t>
  </si>
  <si>
    <t>Power Supply (170 W)
Connects to 120/240VAC, and provides 170 Watts of DC power to the EBA2004-A1 Booste Amplfier main board.</t>
  </si>
  <si>
    <t>FHA2054 Audio Transformer Kit</t>
  </si>
  <si>
    <t>50 Pt Electronic Kit - Main Board - 170W PS</t>
  </si>
  <si>
    <t>50 pt system Main Board</t>
  </si>
  <si>
    <t>50 pt system Black Enclosure</t>
  </si>
  <si>
    <t>50 pt system Red Enclosure</t>
  </si>
  <si>
    <t>50 pt system Black rmt annun</t>
  </si>
  <si>
    <t>50 pt system Red rmt annun</t>
  </si>
  <si>
    <t>50 pt system Black enclosure Trim Kit</t>
  </si>
  <si>
    <t>50 pt system Red enclosure Trim Kit</t>
  </si>
  <si>
    <t>50 pt system Configuration Kit</t>
  </si>
  <si>
    <t>50 pt system Configuration Cable</t>
  </si>
  <si>
    <t>50 pt system Leased line /City tie cable</t>
  </si>
  <si>
    <t>Dual Optical / Heat / Carbon Monoxide Detector</t>
  </si>
  <si>
    <t xml:space="preserve">Dual Optical / Heat Detector </t>
  </si>
  <si>
    <t>Optical &amp; Thermal Detector</t>
  </si>
  <si>
    <t>Optical Smoke Detector</t>
  </si>
  <si>
    <t>Heat Detector</t>
  </si>
  <si>
    <t>4 Input / 4 Output Monitor Module</t>
  </si>
  <si>
    <t>6" DETECTOR BASE ASSY</t>
  </si>
  <si>
    <t>4" DETECTOR BASE ASSY</t>
  </si>
  <si>
    <t>Audible Detector Base With
Temp 4 for CO</t>
  </si>
  <si>
    <t>Buzzer Version Audible Base (standard 3,000 Hz tone)</t>
  </si>
  <si>
    <t>ABHW-4BZ  AUDIBLE BASE</t>
  </si>
  <si>
    <t>Sleeping Room Version , 520 Hz Low Frequency Audible Base</t>
  </si>
  <si>
    <t>ABHW-4SZ  AUDIBLE BASE</t>
  </si>
  <si>
    <t>ABHW Base Mounting Screw Insert (Screw Cover) - bag of 50</t>
  </si>
  <si>
    <t>Audible Base (used with H-series detectors only)</t>
  </si>
  <si>
    <t>Surface Mount Adapter Box for Audible Base</t>
  </si>
  <si>
    <t>Relay base (for use with H-Series and CerberusPro detectors)</t>
  </si>
  <si>
    <t>REMOTE LAMP-CEILING</t>
  </si>
  <si>
    <t>REMOTE LAMP-WALL</t>
  </si>
  <si>
    <t>INTEL LAMP-CEILING</t>
  </si>
  <si>
    <t>INTEL LAMP WALL</t>
  </si>
  <si>
    <t>Intelligent Lamp, Wall Mount with Built-In Isolator</t>
  </si>
  <si>
    <t>Intelligent Lamp, Ceiling Mount with Built-In Isolator</t>
  </si>
  <si>
    <t>DETECTOR GUARD FOR HFP-11, HFPO-11, FP-11</t>
  </si>
  <si>
    <t>DB-11 SEAL FOR DB-11(24 PC)</t>
  </si>
  <si>
    <t>BASE PLUG (100PC)</t>
  </si>
  <si>
    <t>LK-11 LOCKING KIT (50 PCS) FOR DB-11/DB-11E</t>
  </si>
  <si>
    <t>MANUAL STATION - SINGLE ACTION</t>
  </si>
  <si>
    <t>MANUAL STATION - SINGLE ACTION - Country of Origin (non China)</t>
  </si>
  <si>
    <t>MANUAL STATION -DUAL ACTION</t>
  </si>
  <si>
    <t xml:space="preserve">MANUAL STATION -DUAL ACTION - Country of Origin (non China) </t>
  </si>
  <si>
    <t>SINGLE ACTION MANUAL STATION (SPANISH TEXT)</t>
  </si>
  <si>
    <t>DOUBLE ACTION MANUAL STATION (SPANISH TEXT)</t>
  </si>
  <si>
    <t>SINGLE ACTION MANUAL STATION PORTUGESE TEXT)</t>
  </si>
  <si>
    <t>DOUBLE ACTION MANUAL STATION PORTUGESE TEXT)</t>
  </si>
  <si>
    <t>METAL MANUAL STATION - SINGLE ACTION</t>
  </si>
  <si>
    <t>DOUBLE ACTION ADAPTER FOR HMS-M</t>
  </si>
  <si>
    <t>Single Input Monitor Module</t>
  </si>
  <si>
    <t>Single Input Monitor Module - Country of Origin (non China)</t>
  </si>
  <si>
    <t>Dual Input Monitor Module</t>
  </si>
  <si>
    <t>Dual Input Monitor Module - Country of Origin (non China)</t>
  </si>
  <si>
    <t>Single Input Monitor Module with Relay</t>
  </si>
  <si>
    <t>Single Input Monitor Module with Relay - Country of Origin (non China)</t>
  </si>
  <si>
    <t>Mini Single Input Module</t>
  </si>
  <si>
    <t>Mini Single Input Module - Country of Origin (non China)</t>
  </si>
  <si>
    <t>Single Input Monitor Module with Relay with Built-In Isolator</t>
  </si>
  <si>
    <t>Dual Input Monitor Module, with Built-In Isolator</t>
  </si>
  <si>
    <t>Single Input Monitor Module with Built-In Isolator</t>
  </si>
  <si>
    <t>XTRI-M  Mini Input Monitor Module with Built-In Isolator</t>
  </si>
  <si>
    <t>LINE ISOLATOR</t>
  </si>
  <si>
    <t>LINE ISOLATOR - Country of Origin (non China)</t>
  </si>
  <si>
    <t>CONVENTIONAL ZONE MODULE</t>
  </si>
  <si>
    <t>CONVENTIONAL ZONE MODULE - Country of Origin (non China)</t>
  </si>
  <si>
    <t>Intelligent Control Point</t>
  </si>
  <si>
    <t>Intelligent Control Point - Country of Origin (non China)</t>
  </si>
  <si>
    <t>Device Programmer/Loop Tester</t>
  </si>
  <si>
    <t>LABEL PRINTER AND CARRYING CASE</t>
  </si>
  <si>
    <t>DPU Carrying Case</t>
  </si>
  <si>
    <t>DPU PRT CABLE</t>
  </si>
  <si>
    <t>DPU-PROG CBL Programming Cable</t>
  </si>
  <si>
    <t>EOL resistors for FDCIO422 100 Ohm, Bag containing Qty of 50 Resistors</t>
  </si>
  <si>
    <t>Terminal Block for EOL resistors</t>
  </si>
  <si>
    <t>DUCT HOUSING - 2 WIRE WITHOUT RELAY</t>
  </si>
  <si>
    <t>DUCT HOUSING - 2 WIRE WITH RELAY FOR ADDRESSABLE SYSTEMS</t>
  </si>
  <si>
    <t>Water Tight Housing (NEMA 4X)</t>
  </si>
  <si>
    <t>AD-TGN T-Test Gas Nozzle</t>
  </si>
  <si>
    <t>ST-10 1 FT Sampling Tube</t>
  </si>
  <si>
    <t>REMOTE TEST LAMP AND KEYSWITCH FOR MANUAL TESTING OF FDBZ492-R, FDBZ492-HR, FDBZ492-RP</t>
  </si>
  <si>
    <t>ST-25 2.5 FT SAMPLING TUBE</t>
  </si>
  <si>
    <t>ST-50 5 FT Sampling Tube</t>
  </si>
  <si>
    <t>ST-100 10 FT SAMPLING</t>
  </si>
  <si>
    <t>Conventional Optical/Heat combined</t>
  </si>
  <si>
    <t>Conventional Optical</t>
  </si>
  <si>
    <t>Conventional Heat only</t>
  </si>
  <si>
    <t>Test Magnet</t>
  </si>
  <si>
    <t>DUCT HOUSING - 2 WIRE WITH RELAY FOR CONVENTIONAL SYSTEMS</t>
  </si>
  <si>
    <t>DUCT HOUSING - 4 WIRE WITH RELAY AND BUILT-IN POWER SOURCE</t>
  </si>
  <si>
    <t>UL/ULC HW category B computer, 22" LCD monitor, SNC card, Software DVD, (no software licenses included) - (DMS-CATB-PKG-SM)</t>
  </si>
  <si>
    <t>UL/ULC HW category B computer, 42" LCD monitor, SNC card, Software DVD, (no software licenses included) - (DMS-CATB-PKG-LM)</t>
  </si>
  <si>
    <t>UHW-CATA-01 -- UL/ULC HW Category A Computer - Windows 10 Professional, SNC Card for XNET connection, Management Station Utility</t>
  </si>
  <si>
    <t>UHW-CATB-01 -- UL/ULC HW Category B Computer - Windows 10 Professional, SNC Card for XNET connection, Management Station Utility</t>
  </si>
  <si>
    <t>UHW-CATC-01 -- UL/ULC HW Category C Computer - Windows Server 2012 R2 + 5 Cal, SNC Card for XNET connection, Management Station Utility</t>
  </si>
  <si>
    <t>UHW-CATD-01 -- UL/ULC HW Category D Computer - Windows Server 2012 R2 + 5 Cal, SNC Card for XNET connection, Management Station Utility</t>
  </si>
  <si>
    <t>UL 864 9th Edition 22" LCD</t>
  </si>
  <si>
    <t>UL 864 9th Edition 42" LCD</t>
  </si>
  <si>
    <t>Serial Netowrk Card (for Cerberus DMS)</t>
  </si>
  <si>
    <t>XNET Monitoring-Only Solution Assembly (MOSA) Includes: (1) ENCL-01, (1) XND-M,
(1) S2E, (1) PS-5A, (1) CBL-M</t>
  </si>
  <si>
    <t>LAPTOP UPLOAD ADAPTER</t>
  </si>
  <si>
    <t>Serial-to-Ethernet Module</t>
  </si>
  <si>
    <t>MOSA Cables: Two (2) S2E power cables (1 red, 1 black): One (1) XND-M power cable
One (1) NIC-C to XND-M interface cable, 10 feet (3m)</t>
  </si>
  <si>
    <t>Standard Feature Set license (Includes 1 client license)</t>
  </si>
  <si>
    <t>Fire/DMS Compact Feature Set license (Includes 3 client licenses and 500 Fire Safety devices)</t>
  </si>
  <si>
    <t>Graphics Editor Option to edit graphics without engineering license</t>
  </si>
  <si>
    <t>Upsell license to convert Fire/DMS Compact Feature Set to Standard Feature Set</t>
  </si>
  <si>
    <t>License for 1 additional Client</t>
  </si>
  <si>
    <t>License for Unlimited Clients</t>
  </si>
  <si>
    <t>License for 100 addressable Fire Safety devices</t>
  </si>
  <si>
    <t>License for 500 addressable Fire Safety devices</t>
  </si>
  <si>
    <t>License for 5,000 addressable Fire Safety devices</t>
  </si>
  <si>
    <t>License for 10,000 addressable Fire Safety devices.</t>
  </si>
  <si>
    <t>License for 16 monitors</t>
  </si>
  <si>
    <t>License for 128 monitors</t>
  </si>
  <si>
    <t>License for 16 external cameras</t>
  </si>
  <si>
    <t>License for 128 external cameras</t>
  </si>
  <si>
    <t>License for Video Option Plus (use with embedded VMS. Includes SiVMS 200 embedded, 8 monitors, and 8 embedded cameras)</t>
  </si>
  <si>
    <t>License for 16 embedded cameras</t>
  </si>
  <si>
    <t>License for 100 SCADA points (OPC client points, Mobbus objects, SNMP devices, etc.)</t>
  </si>
  <si>
    <t>License for 500 SCADA points (OPC client points, Mobbus objects, SNMP devices, etc.)</t>
  </si>
  <si>
    <t>License for 100 validated objects</t>
  </si>
  <si>
    <t>License for 1 custom archive group</t>
  </si>
  <si>
    <t>Cerberus DMS v3.0 DVD and Installation Documentation</t>
  </si>
  <si>
    <t>Engineering License (Valid for 12 months. Requires Model CMD.04)</t>
  </si>
  <si>
    <t>USB dongle for Engineering License (must order Engineering License (Model CCA-ENG) separately)</t>
  </si>
  <si>
    <t>Demo License (Valid for 12 months)</t>
  </si>
  <si>
    <t>Startup License (Valid for 2 months)</t>
  </si>
  <si>
    <t>License for Remote Notification Option</t>
  </si>
  <si>
    <t>License for the option to expose all data points as OPC Server data points to a third-party OPC Client</t>
  </si>
  <si>
    <t>License for the Assisted Event Treatment Option</t>
  </si>
  <si>
    <t>License for the Reaction Processor Options</t>
  </si>
  <si>
    <t>License for the Log Viewer and Detailed Log</t>
  </si>
  <si>
    <t>License for live data for the Mobile App (up to 5 concurrent mobile apps users)</t>
  </si>
  <si>
    <t>License for object commanding in the Mobile App</t>
  </si>
  <si>
    <t>License to add 1 more concurrent Mobile App user</t>
  </si>
  <si>
    <t>License for SW Upgrade Service Renewal (SUR) for Server with Extended Feature Set</t>
  </si>
  <si>
    <t>License for SW Upgrade Service Renewal (SUR) for Standard Feature Set</t>
  </si>
  <si>
    <t>License for SW Upgrade Service Renewal (SUR) for Fire/DMS Compact Feature Set</t>
  </si>
  <si>
    <t>License for SW Upgrade Service Renewal (SUR) for Graphics Editor Option</t>
  </si>
  <si>
    <t>License for SW Upgrade Service Renewal (SUR) for Upsell license to convert Fire/DMS Compact Feature Set to Standard Feature Set</t>
  </si>
  <si>
    <t>License for SW Upgrade Service Renewal (SUR) for 1 Client</t>
  </si>
  <si>
    <t>License for SW Upgrade Service Renewal (SUR) for Unlimited Clients</t>
  </si>
  <si>
    <t>License for SW Upgrade Service Renewal (SUR) for 100 addressable Fire Safety devices</t>
  </si>
  <si>
    <t>License for SW Upgrade Service Renewal (SUR) for 500 addressable Fire Safety devices</t>
  </si>
  <si>
    <t>License for SW Upgrade Service Renewal (SUR) for 1000 addressable Fire Safety devices</t>
  </si>
  <si>
    <t>License for SW Upgrade Service Renewal (SUR) for 5000 addressable Fire Safety devices</t>
  </si>
  <si>
    <t>License for SW Upgrade Service Renewal (SUR) for 10,000 addressable Fire Safety devices</t>
  </si>
  <si>
    <t>License for SW Upgrade Service Renewal (SUR) for Video Option Plus</t>
  </si>
  <si>
    <t>License for SW Upgrade Service Renewal (SUR) for 16 monitors</t>
  </si>
  <si>
    <t>License for SW Upgrade Service Renewal (SUR) for 128 monitors</t>
  </si>
  <si>
    <t>License for SW Upgrade Service Renewal (SUR) for 16 external cameras</t>
  </si>
  <si>
    <t>License for SW Upgrade Service Renewal (SUR) for 128 external cameras</t>
  </si>
  <si>
    <t>License for SW Upgrade Service Renewal (SUR) for 16 embedded cameras</t>
  </si>
  <si>
    <t>License for SW Upgrade Service Renewal (SUR) for 100 OPC Client Points and other general purpose Data Points</t>
  </si>
  <si>
    <t>License for SW Upgrade Service Renewal (SUR) for 500 OPC Client Points and other general purpose Data Points</t>
  </si>
  <si>
    <t>License for SW Upgrade Service Renewal (SUR) for 1000 OPC Client Points and other general purpose Data Points</t>
  </si>
  <si>
    <t>License for SW Upgrade Service Renewal (SUR) for 100 validated objects</t>
  </si>
  <si>
    <t>License for SW Upgrade Service Renewal (SUR) for 1 custom archive group</t>
  </si>
  <si>
    <t>License for SW Upgrade Service Renewal (SUR) for Remote Notification Option</t>
  </si>
  <si>
    <t>License for SW Upgrade Service Renewal (SUR) for the option to expose all data points as OPC Server data points to a 3rd Party OPC Client</t>
  </si>
  <si>
    <t>License for SW Upgrade Service Renewal (SUR) for the Assisted Event Treatment Option</t>
  </si>
  <si>
    <t>License for SW Upgrade Service Renewal (SUR) for the Reaction Processor Option</t>
  </si>
  <si>
    <t>License for SW Upgrade Service Renewal (SUR) for the Log Viewer and Detailed Log</t>
  </si>
  <si>
    <t>License for SW Upgrade Service Renewal (SUR) for live data for the Mobile App</t>
  </si>
  <si>
    <t>License for SW Upgrade Service Renewal (SUR) for object commanding in the Mobile App</t>
  </si>
  <si>
    <t>License for SW Upgrade Service Renewal (SUR) for adding 1 more concurrent Mobile App user</t>
  </si>
  <si>
    <t>License for SW Service Upgrade Service (SUS) for Server with Extended Feature Set</t>
  </si>
  <si>
    <t>License for SW Service Upgrade Service (SUS) for Standard Feature Set</t>
  </si>
  <si>
    <t>License for SW Service Upgrade Service (SUS) for Fire/DMS Compact Feature Set</t>
  </si>
  <si>
    <t>License for SW Service Upgrade Service (SUS) for Graphics Editor Option</t>
  </si>
  <si>
    <t>License for SW Service Upgrade Service (SUS) for Upsell license to convert Fire/DMS Compact Feature Set to Standard Feature Set</t>
  </si>
  <si>
    <t>License for SW Service Upgrade Service (SUS) for 1 Client</t>
  </si>
  <si>
    <t>License for SW Service Upgrade Service (SUS) for Unlimited Clients</t>
  </si>
  <si>
    <t>License for SW Service Upgrade Service (SUS) for 100 addressable Fire Safety devices</t>
  </si>
  <si>
    <t>License for SW Service Upgrade Service (SUS) for 500 addressable Fire Safety devices</t>
  </si>
  <si>
    <t>License for SW Service Upgrade Service (SUS) for 1000 addressable Fire Safety devices</t>
  </si>
  <si>
    <t>License for SW Service Upgrade Service (SUS) for 5000 addressable Fire Safety devices</t>
  </si>
  <si>
    <t>License for SW Service Upgrade Service (SUS) for 10,000 addressable Fire Safety devices</t>
  </si>
  <si>
    <t>License for SW Service Upgrade Service (SUS) for Video Option Plus</t>
  </si>
  <si>
    <t>License for SW Service Upgrade Service (SUS) for 16 monitors</t>
  </si>
  <si>
    <t>License for SW Service Upgrade Service (SUS) for 128 monitors</t>
  </si>
  <si>
    <t>License for SW Service Upgrade Service (SUS) for 16 external cameras</t>
  </si>
  <si>
    <t>License for SW Service Upgrade Service (SUS) for 128 external cameras</t>
  </si>
  <si>
    <t>License for SW Service Upgrade Service (SUS) for 16 embedded cameras</t>
  </si>
  <si>
    <t>License for SW Service Upgrade Service (SUS) for 100 OPC Client Points and other general purpose Data Points</t>
  </si>
  <si>
    <t>License for SW Service Upgrade Service (SUS) for 500 OPC Client Points and other general purpose Data Points</t>
  </si>
  <si>
    <t>License for SW Service Upgrade Service (SUS) for 1000 OPC Client Points and other general purpose Data Points</t>
  </si>
  <si>
    <t>License for SW Service Upgrade Service (SUS) for 100 validated objects</t>
  </si>
  <si>
    <t>License for SW Service Upgrade Service (SUS) for 1 custom archive group</t>
  </si>
  <si>
    <t>License for SW Service Upgrade Service (SUS) for Remote Notification Option</t>
  </si>
  <si>
    <t>License for SW Service Upgrade Service (SUS) for the option to expose all data points as OPC Server data points to a 3rd Party OPC Client</t>
  </si>
  <si>
    <t>License for SW Service Upgrade Service (SUS) for the Assisted Event Treatment Option</t>
  </si>
  <si>
    <t>License for SW Service Upgrade Service (SUS) for the Reaction Processor Option</t>
  </si>
  <si>
    <t>License for SW Service Upgrade Service (SUS) for the Log Viewer and Detailed Log</t>
  </si>
  <si>
    <t>License for SW Service Upgrade Service (SUS) for live data for the Mobile App</t>
  </si>
  <si>
    <t>License for SW Service Upgrade Service (SUS) for object commanding in the Mobile App</t>
  </si>
  <si>
    <t>License for SW Service Upgrade Service (SUS) for adding 1 more concurrent Mobile App user</t>
  </si>
  <si>
    <t>License for Privileged Software Migration (PSM) for Standard Feature Set license</t>
  </si>
  <si>
    <t>License for Privileged Software Migration (PSM) for 1 additional Client</t>
  </si>
  <si>
    <t>License for Privileged Software Migration (PSM) for Unlimited Clients</t>
  </si>
  <si>
    <t>License for Privileged Software Migration (PSM) for 100 addressable Fire Safety devices</t>
  </si>
  <si>
    <t>License for Privileged Software Migration (PSM) for 500 addressable Fire Safety devices</t>
  </si>
  <si>
    <t>License for Privileged Software Migration (PSM) for 5,000 addressable Fire Safety devices</t>
  </si>
  <si>
    <t>License for Privileged Software Migration (PSM) for 10,000 addressable Fire Safety devices.</t>
  </si>
  <si>
    <t>License for Privileged Software Migration (PSM) for 100 SCADA points (OPC client points, Mobbus objects, SNMP devices, etc.)</t>
  </si>
  <si>
    <t>License for Privileged Software Migration (PSM) for 500 SCADA points (OPC client points, Mobbus objects, SNMP devices, etc.)</t>
  </si>
  <si>
    <t>License for Privileged Software Migration (PSM) for 100 validated objects</t>
  </si>
  <si>
    <t>License for Privileged Software Migration (PSM) for 1 custom archive group</t>
  </si>
  <si>
    <t>License for Standard Software Migration (SSM) for Standard Feature Set license</t>
  </si>
  <si>
    <t>License for Standard Software Migration (SSM) for 1 additional Client</t>
  </si>
  <si>
    <t>License for Standard Software Migration (SSM) for Unlimited Clients</t>
  </si>
  <si>
    <t>License for Standard Software Migration (SSM) for 100 addressable Fire Safety devices</t>
  </si>
  <si>
    <t>License for Standard Software Migration (SSM) for 500 addressable Fire Safety devices</t>
  </si>
  <si>
    <t>License for Standard Software Migration (SSM) for 5,000 addressable Fire Safety devices</t>
  </si>
  <si>
    <t>License for Standard Software Migration (SSM) for 10,000 addressable Fire Safety devices</t>
  </si>
  <si>
    <t>License for Standard Software Migration (SSM) for 100 SCADA points (OPC client points, Mobbus objects, SNMP devices, etc.)</t>
  </si>
  <si>
    <t>License for Standard Software Migration (SSM) for 500 SCADA points (OPC client points, Mobbus objects, SNMP devices, etc.)</t>
  </si>
  <si>
    <t>License for Standard Software Migration (SSM) for 100 validated objects</t>
  </si>
  <si>
    <t>License for Standard Software Migration (SSM) for 1 custom archive group</t>
  </si>
  <si>
    <t>UL 864 9th Edition Listed I7 PC w/ WINDOWS 7, 22" LCD and GL KEY (1 panel)</t>
  </si>
  <si>
    <t>UL 864 9th Edition Listed I7 PC w/ WINDOWS 7, 22" LCD and 1G KEY (16 panels)</t>
  </si>
  <si>
    <t xml:space="preserve">UL 864 9th Edition Listed I7 PC w/ WINDOWS 7, 22" LCD and 2G KEY (32 panels) </t>
  </si>
  <si>
    <t>UL 864 9th Edition Listed I7 PC w/ WINDOWS 7, 22" LCD and 3G KEY (48 panels)</t>
  </si>
  <si>
    <t>UL 864 9th Edition Listed I7 PC w/ WINDOWS 7, 22" LCD and 4G KEY (64 panels)</t>
  </si>
  <si>
    <t>UL 864 9th Edition Listed I7 PC w/ WINDOWS 7, 22" Touch-Screen LCD and GL KEY (1 panel)</t>
  </si>
  <si>
    <t>UL 864 9th Edition Listed I7 PC w/ WINDOWS 7, 22" Touch-Screen LCD and 1G KEY (16 panels)</t>
  </si>
  <si>
    <t>UL 864 9th Edition Listed I7 PC w/ WINDOWS 7, 22" Touch-Screen LCD and 2G KEY (32 panels)</t>
  </si>
  <si>
    <t>UL 864 9th Edition Listed I7 PC w/ WINDOWS 7, 22" Touch-Screen LCD and 3G KEY (48 panels)</t>
  </si>
  <si>
    <t>UL 864 9th Edition Listed I7 PC w/ WINDOWS 7, 22" Touch-Screen LCD and 4G KEY (64 panels)</t>
  </si>
  <si>
    <t>UL 864 9th Edition Listed I7 PC w/ WINDOWS 7, 22" LCD, WAN and 1G KEY (16 panels)</t>
  </si>
  <si>
    <t>UL 864 9th Edition Listed I7 PC w/ WINDOWS 7, 22" LCD, WAN and 2G KEY (32 panels)</t>
  </si>
  <si>
    <t>UL 864 9th Edition Listed I7 PC w/ WINDOWS 7, 22" LCD, WAN and 3G KEY (48 panels)</t>
  </si>
  <si>
    <t>UL 864 9th Edition Listed I7 PC w/ WINDOWS 7, 22" LCD, WAN and 4G KEY (64 panels)</t>
  </si>
  <si>
    <t>UL 864 9th Edition Listed I7 PC w/ WINDOWS 7, 22" LCD, WAN and 5G KEY (128 panels)</t>
  </si>
  <si>
    <t>UL 864 9th Edition Listed I7 PC w/ WINDOWS 7, 22" LCD, WAN and 6G KEY (256 panels)</t>
  </si>
  <si>
    <t>UL 864 9th Edition Listed I7 PC w/ WINDOWS 7, 22" Touch-Screen LCD, WAN and 1G KEY (16 panels)</t>
  </si>
  <si>
    <t>UL 864 9th Edition Listed I7 PC w/ WINDOWS 7, 22" Touch-Screen LCD, WAN and 2G KEY (32 panels)</t>
  </si>
  <si>
    <t>UL 864 9th Edition Listed I7 PC w/ WINDOWS 7, 22" Touch-Screen LCD, WAN and 3G KEY (48 panels)</t>
  </si>
  <si>
    <t>UL 864 9th Edition Listed I7 PC w/ WINDOWS 7, 22" Touch-Screen LCD, WAN and 4G KEY (64 panels)</t>
  </si>
  <si>
    <t>UL 864 9th Edition Listed I7 PC w/ WINDOWS 7, 22" Touch-Screen LCD, WAN and 5G KEY (128 panels)</t>
  </si>
  <si>
    <t>UL 864 9th Edition Listed I7 PC w/ WINDOWS 7, 22" Touch-Screen LCD, WAN and 6G KEY (256 panels)</t>
  </si>
  <si>
    <t>NCC GRAPHICS PACKAGE - 1 NODE (Software only)</t>
  </si>
  <si>
    <t>NCC GRAPHICS PACKAGE 2-16 NODES (Software only)</t>
  </si>
  <si>
    <t>NCC GRAPHICS PACKAGE 17- 32 NODES (Software only)</t>
  </si>
  <si>
    <t>NCC GRAPHICS PACKAGE  33 - 48 NODES (Software only)</t>
  </si>
  <si>
    <t>NCC GRAPHICS PACKAGE 49 - 64 NODES (Software only)</t>
  </si>
  <si>
    <t>NCC Software Upgrade CD for Windows 7 &amp; Windows XP PCs</t>
  </si>
  <si>
    <t>UL 864 I7 PC HARDWARE W/ WIN7 W/NCC SW W/NCC2F W/O MONITOR</t>
  </si>
  <si>
    <t>UL 864 I7 PC HARDWARE W/ WIN7 W/NCC SW W/2 NCC2F (for WAN) W/O MONITOR</t>
  </si>
  <si>
    <t>UL 864 9th Edition 22" Touch-Screen LCD</t>
  </si>
  <si>
    <t>UL 864 9th Edition 42" Touch-Screen LCD</t>
  </si>
  <si>
    <t>LICENSE KEY FOR 1 PANEL</t>
  </si>
  <si>
    <t>LICENSE KEY FOR UP TO 16 PANELS (Nodes)</t>
  </si>
  <si>
    <t>LICENSE KEY FOR UP TO 32 PANELS (Nodes)</t>
  </si>
  <si>
    <t>LICENSE KEY FOR UP TO 48 PANELS (Nodes)</t>
  </si>
  <si>
    <t>LICENSE KEY FOR UP TO 64 PANELS (Nodes)</t>
  </si>
  <si>
    <t>LICENSE KEY FOR UP TO 128 PANELS (Nodes)</t>
  </si>
  <si>
    <t>LICENSE KEY FOR UP TO 256 PANELS (Nodes)</t>
  </si>
  <si>
    <t>LICENSE KEY FOR UP TO 512 PANELS (Nodes)</t>
  </si>
  <si>
    <t>LICENSE KEY for 16 PANEL (Nodes) EXPANSION</t>
  </si>
  <si>
    <t>LOCAL &amp; WIDE AREA NETWORK
INTERFACE MODULE</t>
  </si>
  <si>
    <t>RS-485 NETWORK REPEATER</t>
  </si>
  <si>
    <t>HUB-4 SUB-ASSEMBLY</t>
  </si>
  <si>
    <t>CAB1-X ENCL/OUTER DR/MTG PLT</t>
  </si>
  <si>
    <t>CAB OUTER DOOR GRILL PLATE</t>
  </si>
  <si>
    <t>12A@24VDC POWER SUPPLY &amp; 100AH</t>
  </si>
  <si>
    <t>12A POWER SUPPLY EXTENDER</t>
  </si>
  <si>
    <t>NETWORK INTERFACE CARD - H-NET,</t>
  </si>
  <si>
    <t>RS-485 INTERFACE FOR WAIO</t>
  </si>
  <si>
    <t>MODEM BLOCK PACKAGED</t>
  </si>
  <si>
    <t>WIDE AREA INPUT OUTPUT MODULE THAT
INCLUDES 4 DRY CONTACT INPUTS AND
4 OPEN COLLECTOR OUTPUTS</t>
  </si>
  <si>
    <t>DUCT HOUSING COVER FOR ILP</t>
  </si>
  <si>
    <t>DUCT HOUSING COVER FOR 11 SERIES</t>
  </si>
  <si>
    <t>WEATHERPROOF ENCLOSURE</t>
  </si>
  <si>
    <t>RESET SWITCH</t>
  </si>
  <si>
    <t>RATE OF RISE/FIXED TEMP 135 DEG</t>
  </si>
  <si>
    <t>RATE OF RISE/FIXED TEMP 200 DEG</t>
  </si>
  <si>
    <t>FIXED TEMPERATURE 135 DEG.</t>
  </si>
  <si>
    <t>FIXED TEMPERATURE 200 DEG.</t>
  </si>
  <si>
    <t>RATE COMP. FIXED 135 DEG. WTHPRF</t>
  </si>
  <si>
    <t>RATE COMP. FIXED 200 DEG. WTHPRF</t>
  </si>
  <si>
    <t>R.C.-F.T. TMP 140 DEG EXPLOSION PRF</t>
  </si>
  <si>
    <t>R.C.-F.T. TMP 160 DEG EXPLOSION PRF</t>
  </si>
  <si>
    <t>R.C.-F.T. TMP 190 DEG EXPLOSION PRF</t>
  </si>
  <si>
    <t>225 DEG EXP PROOF THERMAL</t>
  </si>
  <si>
    <t>275 DEG EXP PROOF THERMAL</t>
  </si>
  <si>
    <t>325 DEG EXP PROOF THERMAL</t>
  </si>
  <si>
    <t>360 DEG EXP PROOF THERMAL</t>
  </si>
  <si>
    <t>450 DEG EXP PROOF THERMAL</t>
  </si>
  <si>
    <t>600 DEG EXP PROOF (SPECIAL ORDER)</t>
  </si>
  <si>
    <t>750 DEG EXP PROOF (SPECIAL ORDER)
***NOTE: OTHER TEMP. REQ. SPECIAL ORDER</t>
  </si>
  <si>
    <t>ADAPTER PLATE DECORATOR RING</t>
  </si>
  <si>
    <t>LINEAR BEAM DETECTOR</t>
  </si>
  <si>
    <t>LINEAR BEAM DETECTOR BASE</t>
  </si>
  <si>
    <t>PRISM REFLECTOR AND BASE</t>
  </si>
  <si>
    <t>FLT REFLECTOR PKG (20CM X 20CM)</t>
  </si>
  <si>
    <t>FLT REFLECTOR PKG (10CM X 10CM)</t>
  </si>
  <si>
    <t>DETECTOR ADJ KIT</t>
  </si>
  <si>
    <t>DETECTOR HEATER</t>
  </si>
  <si>
    <t>SHORT DISTANCE FILTER (7-10M)</t>
  </si>
  <si>
    <t>SHORT DISTANCE FILTER (5-8M)</t>
  </si>
  <si>
    <t>IMAGER - 7° COVERAGE</t>
  </si>
  <si>
    <t xml:space="preserve">IMAGER - 80° COVERAGE </t>
  </si>
  <si>
    <t>EMITTER - STANDARD POWER. Include the OSID emitter and Alkaline battery</t>
  </si>
  <si>
    <t>EMITTER - STANDARD POWER WIRED</t>
  </si>
  <si>
    <t>EMITTER - HIGH POWER WIRED</t>
  </si>
  <si>
    <t>OSID CABLE AT 5' (1.5m)</t>
  </si>
  <si>
    <t>LASER ALIGNMENT TOOL</t>
  </si>
  <si>
    <t>OSID DEMO KIT - INCLUDES (2) OSP-SPW (1) OSI-90 (1) OSID-INST</t>
  </si>
  <si>
    <t>OSID INSTALL KIT - INCLUDES (1) OSP-002 (1) TEST FILTER (1) OSP-001 (1) CLEANING CLOTH (1) INSTALLATION MANUAL</t>
  </si>
  <si>
    <t>Anti-condensation film for Emitter - 10 units</t>
  </si>
  <si>
    <t>Anti-condensation film for OSID-EH housings - 10 units</t>
  </si>
  <si>
    <t>Emitter spare battery Alkaline</t>
  </si>
  <si>
    <t xml:space="preserve">Emitter Environmental Housing </t>
  </si>
  <si>
    <t>Imager Environmental Housing</t>
  </si>
  <si>
    <t>Wire Guard</t>
  </si>
  <si>
    <t>Pipe Clip single point fix (Bag of 50 pieces)</t>
  </si>
  <si>
    <t>MINI IR3 FLM DET 10-40M CBL SS FM</t>
  </si>
  <si>
    <t>MINI IR3 FLM DET 10-40M PLG SS FM</t>
  </si>
  <si>
    <t>MINI IR3 FLM DET 2.5-10M CBL SS FM</t>
  </si>
  <si>
    <t>MINI IR3 FLM DET 2.5-10M PLG SS FM</t>
  </si>
  <si>
    <t>MINI UV/IR FLM DET CBL SS FM</t>
  </si>
  <si>
    <t>MINI UV/IR FLM DET PLG SS FM</t>
  </si>
  <si>
    <t>IR3 FLM DET WO1 75C 3/4" SS FM</t>
  </si>
  <si>
    <t>IR3 FLM DET WO1 85C 3/4" SS FM</t>
  </si>
  <si>
    <t>IR3 FLM DET WO2 75C 3/4" SS FM</t>
  </si>
  <si>
    <t>IR3 FLM DET WO2 85C 3/4" SS FM</t>
  </si>
  <si>
    <t>HYD FLM DET WO1 75C 3/4" SS FM</t>
  </si>
  <si>
    <t>HYD FLM DET WO1 85C 3/4" SS FM</t>
  </si>
  <si>
    <t>HYD FLM DET WO2 75C 3/4" SS FM</t>
  </si>
  <si>
    <t>HYD FLM DET WO2 85C 3/4" SS FM</t>
  </si>
  <si>
    <t>IR FLM DET WO1 75C 3/4" SS FM</t>
  </si>
  <si>
    <t>IR FLM DET WO1 85C 3/4" SS FM</t>
  </si>
  <si>
    <t>IR FLM DET WO2 75C 3/4" SS FM</t>
  </si>
  <si>
    <t>IR FLM DET WO2 85C 3/4" SS FM</t>
  </si>
  <si>
    <t>UV/IR FLM DET WO1 75C 3/4" SS FM</t>
  </si>
  <si>
    <t>UV/IR FLM DET WO1 85C 3/4" SS FM</t>
  </si>
  <si>
    <t>UV/IR FLM DET WO2 75C 3/4" SS FM</t>
  </si>
  <si>
    <t>UV/IR FLM DET WO2 85C 3/4" SS FM</t>
  </si>
  <si>
    <t>UV/IR FLM DET BIT WO1 75C 3/4" SS FM</t>
  </si>
  <si>
    <t>UV/IR FLM DET BIT WO1 85C 3/4" SS FM</t>
  </si>
  <si>
    <t>UV/IR FLM DET BIT WO2 75C 3/4" SS FM</t>
  </si>
  <si>
    <t>UV/IR FLM DET BIT WO2 85C 3/4" SS FM</t>
  </si>
  <si>
    <t>UV/IR FLM DET 4.5U WO1 75C 3/4" SS FM</t>
  </si>
  <si>
    <t>UV/IR FLM DET 4.5U WO1 85C 3/4" SS FM</t>
  </si>
  <si>
    <t>UV/IR FLM DET 4.5U WO2 75C 3/4" SS FM</t>
  </si>
  <si>
    <t>UV/IR FLM DET 4.5U WO2 85C 3/4" SS FM</t>
  </si>
  <si>
    <t>UV/IR FLM 4.5U BIT WO1 75C 3/4" SS FM</t>
  </si>
  <si>
    <t>UV/IR FLM 4.5U BIT WO1 85C 3/4" SS FM</t>
  </si>
  <si>
    <t>UV/IR FLM 4.5U BIT WO2 75C 3/4" SS FM</t>
  </si>
  <si>
    <t>UV/IR FLM 4.5U BIT WO2 85C 3/4" SS FM</t>
  </si>
  <si>
    <t>UV FLM DET WO1 75C 3/4" SS FM</t>
  </si>
  <si>
    <t>UV FLM DET WO1 85C 3/4" SS FM</t>
  </si>
  <si>
    <t>UV FLM DET WO2 75C 3/4" SS FM</t>
  </si>
  <si>
    <t>UV FLM DET WO2 85C 3/4" SS FM</t>
  </si>
  <si>
    <t>UV FLM DET BIT WO1 75C 3/4" SS FM</t>
  </si>
  <si>
    <t>UV FLM DET BIT WO1 85C 3/4" SS FM</t>
  </si>
  <si>
    <t>UV FLM DET BIT WO2 75C 3/4" SS FM</t>
  </si>
  <si>
    <t>UV FLM DET BIT WO2 85C 3/4" SS FM</t>
  </si>
  <si>
    <t xml:space="preserve">POCKET PC DIAG KIT - 20/20 MINI </t>
  </si>
  <si>
    <t>AIR SHIELD - 20/20 MINI</t>
  </si>
  <si>
    <t>RAIN SHIELD</t>
  </si>
  <si>
    <t>USB/RS485 CONV KIT - PC USB</t>
  </si>
  <si>
    <t>LONG RANGE SIMULATOR- UV/IR</t>
  </si>
  <si>
    <t>LONG RANGE SIMULATOR - IR3</t>
  </si>
  <si>
    <t>TILT MOUNT - 20/20 MINI</t>
  </si>
  <si>
    <t>TILT MOUNT - 40/40</t>
  </si>
  <si>
    <t>LONG RANGE SIMULATOR - SINGLE IR</t>
  </si>
  <si>
    <t>LONG RANGE SIMULATOR - MULTI IR</t>
  </si>
  <si>
    <t>AIR SHIELD - 40/40</t>
  </si>
  <si>
    <t>WEATHER COVER (STAINLESS)</t>
  </si>
  <si>
    <t>POLE MOUNT (U-BOLT) - 2"</t>
  </si>
  <si>
    <t>POLE MOUNT (U-BOLT) - 3"</t>
  </si>
  <si>
    <t>REFLECTIVE BEAM SMOKE DETECTOR SYSTEM
ALLOWS 2 BEAM DETECTOR HEADS PER CONTROLLER
KIT INCLUDES CONTROLLER, DETECTOR AND PRISM</t>
  </si>
  <si>
    <t>ADDITIONAL DETECTOR HEAD AND PRISM</t>
  </si>
  <si>
    <t>REPLACEMENT PRISM FOR REFLECTIVE BEAM DETECTOR</t>
  </si>
  <si>
    <t>LONG RANGE PRISM KIT - INCLUDES (3) ADDITIONAL PRISMS</t>
  </si>
  <si>
    <t>REPLACEMENT OBSCURATION TEST FILTER FOR F2000</t>
  </si>
  <si>
    <t>UNIVERSAL ALIGNMENT BRACKET FOR F5000, F5000-031, AND
F5000-007/008.</t>
  </si>
  <si>
    <t>SURFACE MOUNT WALL BRACKET FOR PRISMS</t>
  </si>
  <si>
    <t>4 PRISM ALIGNMENT ADAPTOR PLATE
REQUIRES 5000-005.</t>
  </si>
  <si>
    <t>SINGLE PRISM ALIGNMENT ADAPTOR PLATE
REQUIRES 5000-005.</t>
  </si>
  <si>
    <t>F5000 METAL CONTROLLER BACK BOX</t>
  </si>
  <si>
    <t>SEMI-FLUSH METAL TRIM PLATE FOR 5000-009</t>
  </si>
  <si>
    <t>DETECTOR SURFACE MOUNT UNI-BOX</t>
  </si>
  <si>
    <t>COVER PLATE FOR MOUNTING F5000 OR F5000-031 TO
DOUBLE GANG ELECTRICAL BOX</t>
  </si>
  <si>
    <t>CEILING PENDANT MOUNT BRACKET
BRACKET FOR F5000, F5000-031</t>
  </si>
  <si>
    <t>ADB-11  AUDIBLE BASE FOR OH121 AND OP121</t>
  </si>
  <si>
    <t>SERIES-3 BASE</t>
  </si>
  <si>
    <t>FLUSH TRIM RING FOR BASES</t>
  </si>
  <si>
    <t>DB-ADPT DB-11 TO DB-3 BASE ADPT</t>
  </si>
  <si>
    <t>SERIES 3 OR 4 DETECTOR LOCK</t>
  </si>
  <si>
    <t>REMOTE LAMP MODULE - WALL MOUNT</t>
  </si>
  <si>
    <t>REMOTE LAMP MODULE - CEILING MOUNT</t>
  </si>
  <si>
    <t>DMK-11 DETECTOR MAINT. KIT FOR HFP-11, HFPO-11, FP-11</t>
  </si>
  <si>
    <t>REMOTE LAMP, RND PLATE FOR OCTG</t>
  </si>
  <si>
    <t>REMOTE LAMP, RCTGL PLATE FOR SWITCH</t>
  </si>
  <si>
    <t>MANUAL STATIONS N.O. SPST</t>
  </si>
  <si>
    <t>MANUAL STN. DOUBLE ACTION SPST</t>
  </si>
  <si>
    <t>SURFACE BOX FOR MS-F SERIES</t>
  </si>
  <si>
    <t>GLASS RODS FOR MS-F SERIES</t>
  </si>
  <si>
    <t>RESET KEY FOR MS-F SERIES</t>
  </si>
  <si>
    <t>NYC PLATE FOR MS-F SERIES</t>
  </si>
  <si>
    <t>SURFACE MNTG BOX MS-151,157,M</t>
  </si>
  <si>
    <t>SRFC MNTG BX,MS-51,500,MSX-1 SE</t>
  </si>
  <si>
    <t>SB-5K MTG KIT SB-5R</t>
  </si>
  <si>
    <t>ADAPTER PLATE</t>
  </si>
  <si>
    <t>PKG OF 2 RESET KEYS</t>
  </si>
  <si>
    <t>MSM-K - METAL MANUAL STATION / CAT 45 KEYLOCK</t>
  </si>
  <si>
    <t>MSM-KD - METAL MANUAL STATION / CAT 45 KEYLOCK / DOUBLE ACTION</t>
  </si>
  <si>
    <t>MSM-K-WP - METAL MANUAL STATION / CAT 45 KEYLOCK / WEATHERPROOF</t>
  </si>
  <si>
    <t>MSM-KD-WP - METAL MANUAL STATION / CAT 45 KEYLOCK / DOUBLE ACTION / WEATHERPROOF</t>
  </si>
  <si>
    <t>MSM-EXP - METAL MANUAL STATION / EXPLOSION PROOF</t>
  </si>
  <si>
    <t>MSM-INST - METAL MANUAL STATION / INSTITUTIONAL VERSION</t>
  </si>
  <si>
    <t>MSM-BOX SURFACE BACK BOX</t>
  </si>
  <si>
    <t>MSM REPLACEMENT GLASS ROD (ONE)</t>
  </si>
  <si>
    <t>MSM-K-15 - METAL MANUAL STATION / CAT 15 KEYLOCK</t>
  </si>
  <si>
    <t>MSM-KD-30 - METAL MANUAL STATION / CAT 30 KEYLOCK / DOUBLE ACTION</t>
  </si>
  <si>
    <t>ABORT STATION</t>
  </si>
  <si>
    <t>AGENT RELEASE DUAL ACTION MANUAL PULL STATION</t>
  </si>
  <si>
    <t>PHOTO DETECTOR (FS-250 ONLY)</t>
  </si>
  <si>
    <t>FIREPRINT DETECTOR</t>
  </si>
  <si>
    <t>THERMAL DETECTOR</t>
  </si>
  <si>
    <t>RELAY BASE (for use with H-Series detectors only)</t>
  </si>
  <si>
    <t>2-STAGE MANUAL STATION</t>
  </si>
  <si>
    <t>MANUAL STATION SINGLE ACTION W/
AUXILIARY CONTACT</t>
  </si>
  <si>
    <t>WP ENCLOSURE- DUCT HOUSING (NEMA 3R)</t>
  </si>
  <si>
    <t>FP-11 FIREPRINT INTELL DET</t>
  </si>
  <si>
    <t>FPT-11 THERMAL DETECTOR</t>
  </si>
  <si>
    <t>INTELLIGENT PHOTO DETECTOR</t>
  </si>
  <si>
    <t>INTELL MAN STATN, SINGLE ACTION</t>
  </si>
  <si>
    <t>INTELL MAN STATN, DOUBLE ACTION</t>
  </si>
  <si>
    <t>METAL INTELLIGENT MANUAL STATION</t>
  </si>
  <si>
    <t>SINGLE INPUT MODULE</t>
  </si>
  <si>
    <t>DUAL INPUT MODULE</t>
  </si>
  <si>
    <t>SINGLE INPUT WITH RELAY</t>
  </si>
  <si>
    <t>ENCLOSURE 8 TRI'S</t>
  </si>
  <si>
    <t>REPLACEMENT PLATE FOR ALI-8/TRI</t>
  </si>
  <si>
    <t>INTERFACE MOD. PKG</t>
  </si>
  <si>
    <t>INTRIN. SAFE ISOLATION BARRIER</t>
  </si>
  <si>
    <t>REMOTE CONVENTIONAL ZONE MODULE
(B6 VEER)</t>
  </si>
  <si>
    <t>INTEL OUTPUT CONTROL PT(B6 CHIP)</t>
  </si>
  <si>
    <t>SHORT CIRCUIT LINE ISOLATOR(ALD)
(USED WITH CZM-1 &amp; DI-3IS)</t>
  </si>
  <si>
    <t>SERIES-11 MOUNTING BASE WITH RELAY FOR MXL</t>
  </si>
  <si>
    <t>SERIES-3 MOUNTING BASE WITH RELAY</t>
  </si>
  <si>
    <t>AUDIBLE BASE FOR FP-11</t>
  </si>
  <si>
    <t>AUDIBLE BASE FOR SERIES 3</t>
  </si>
  <si>
    <t>AIR DUCT HOUSING  ION</t>
  </si>
  <si>
    <t>DUCT RELAY MODULE (INTELLIGENT)</t>
  </si>
  <si>
    <t>RSM-1 KEY SW MODULE (MAINTAIN)</t>
  </si>
  <si>
    <t>RSM-2 KEY SW MODULE (MOM)</t>
  </si>
  <si>
    <t>RSM-3 ROCKER SW MODULE (MAIN)</t>
  </si>
  <si>
    <t>RSM-4 ROCKER SW MODULE (MOM)</t>
  </si>
  <si>
    <t>RSM-IK Hardware Kit</t>
  </si>
  <si>
    <t>DUCT DETECTOR TEST SWITCH REQ TR</t>
  </si>
  <si>
    <t>TSM-1X Intel Remote Test Switch, LED with Built-In Isolator</t>
  </si>
  <si>
    <t>AD3-ILP AIR DUCT DET PHOTO</t>
  </si>
  <si>
    <t>AD3-ILPC AIR DUCT DET PHOTO</t>
  </si>
  <si>
    <t>AD-11UK COVER/ADAPTOR KIT</t>
  </si>
  <si>
    <t>SAMPLING TUBE SET 9"-1'9"</t>
  </si>
  <si>
    <t>SAMPLING TUBE SET 1'9"-3'3"</t>
  </si>
  <si>
    <t>SAMPLING TUBE SET 3'3"-6'3"</t>
  </si>
  <si>
    <t>SAMPLING TUBE SET 6'3"-9'9"</t>
  </si>
  <si>
    <t>ONE LED LAMP, ROUND PLATE</t>
  </si>
  <si>
    <t>ONE LED LAMP, RECTANGULAR LAMP</t>
  </si>
  <si>
    <t>DUAL SYNC CONTROL MODULE RED</t>
  </si>
  <si>
    <t>DUAL SYNC CONTROL MODULE WHT</t>
  </si>
  <si>
    <t xml:space="preserve">Low Frequency Sounder / "Fire" Text / Red </t>
  </si>
  <si>
    <t xml:space="preserve">Low Frequency Sounder / "Fire" Text / White </t>
  </si>
  <si>
    <t xml:space="preserve">Low Frequency Sounder / "Alert" Text / Red </t>
  </si>
  <si>
    <t xml:space="preserve">Low Frequency Sounder / No Text / Red </t>
  </si>
  <si>
    <t xml:space="preserve">Low Frequency Sounder / No Text / White </t>
  </si>
  <si>
    <t>Low Frequency Sounder Surface Backbox - Red</t>
  </si>
  <si>
    <t>Low Frequency Sounder Surface Backbox - White</t>
  </si>
  <si>
    <t>Z STROBE MULTI-CANDELA WALL RED</t>
  </si>
  <si>
    <t>Z STROBE MULTI-CANDELA WALL WHITE</t>
  </si>
  <si>
    <t>Z STROBE HI MULTI-CANDELA WALL RED</t>
  </si>
  <si>
    <t>Z STROBE HI MULTI-CANDELA WALL WHITE</t>
  </si>
  <si>
    <t>Z STROBE MULTI-CANDELA CEILING RED</t>
  </si>
  <si>
    <t>Z STROBE MULTI-CANDELA CEILING WHITE</t>
  </si>
  <si>
    <t>Z STROBE HI MULTI-CANDELA CEILING RED</t>
  </si>
  <si>
    <t>Z STROBE HI MULTI-CANDELA CEILING WHITE</t>
  </si>
  <si>
    <t xml:space="preserve">STROBE HI MULTI-CANDELA WHITE CEILING </t>
  </si>
  <si>
    <t>STROBE CANDELA WHITE CEILING</t>
  </si>
  <si>
    <t>STROBE MULTI-CANDELA RED RETRO PLATE</t>
  </si>
  <si>
    <t>STROBE WEATHERPROOF RED - CEILING</t>
  </si>
  <si>
    <t>STROBE WEATHERPROOF WHITE - CEILING</t>
  </si>
  <si>
    <t>STROBE WEATHERPROOF RED - WALL</t>
  </si>
  <si>
    <t>STROBE WEATHERPROOF WHITE - WALL</t>
  </si>
  <si>
    <t>STROBE HI MULTI CANDELA CEILING RED
WEATHERPROOF</t>
  </si>
  <si>
    <t>STROBE HI MULTI CANDELA CEILING WHITE
WEATHERPROOF</t>
  </si>
  <si>
    <t>STROBE HI MULTI CANDELA WALL RED
WEATHERPROOF</t>
  </si>
  <si>
    <t>STROBE HI MULTI CANDELA WALL WHITE 
WEATHERPROOF</t>
  </si>
  <si>
    <t>HIGH FIDELITY SPEAKER, ROUND, HIFI, CEILING, RED</t>
  </si>
  <si>
    <t>HIGH FIDELITY SPEAKER, ROUND, HIFI, CEILING, WHITE</t>
  </si>
  <si>
    <t>HIGH FIDELITY SPEAKER STROBE, ROUND, HIFI, CEILING, 115/177CD, RED</t>
  </si>
  <si>
    <t>HIGH FIDELITY SPEAKER STROBE, ROUND, HIFI, CEILING, 115/177CD, WHITE</t>
  </si>
  <si>
    <t>HIGH FIDELITY SPEAKER STROBE, HIFI, WALL, 135/185 CD, RED</t>
  </si>
  <si>
    <t>HIGH FIDELITY SPEAKER STROBE, HIFI, WALL, 135/185 CD, WHITE</t>
  </si>
  <si>
    <t>HIGH FIDELITY SPEAKER STROBE, ROUND, HIFI, CEILING, 15/30/75/110CD, RED</t>
  </si>
  <si>
    <t>HIGH FIDELITY SPEAKER STROBE, ROUND, HIFI, CEILING, 15/30/75/110CD, WHITE</t>
  </si>
  <si>
    <t>HIGH FIDELITY SPEAKER STROBE, HIFI, WALL, 15/30/75/110 CD, RED</t>
  </si>
  <si>
    <t>HIGH FIDELITY SPEAKER STROBE, HIFI, WALL, 15/30/75/110 CD, WHITE</t>
  </si>
  <si>
    <t>HIGH FIDELITY SPEAKER, SQUARE, HIFI, WALL, RED</t>
  </si>
  <si>
    <t>HIGH FIDELITY SPEAKER, SQUARE, HIFI, WALL, WHITE</t>
  </si>
  <si>
    <t>SPK-ST,CLG,AMB,ALR,W</t>
  </si>
  <si>
    <t>SPK-ST,WALL,AMB,ALR,W</t>
  </si>
  <si>
    <t>SPK,CLG,ALR,W</t>
  </si>
  <si>
    <t>SPK-ST,WALL,ALR,W</t>
  </si>
  <si>
    <t>SPK-ST,CLG,ALR,W</t>
  </si>
  <si>
    <t>SPK-ST,CLG,BLNK,W</t>
  </si>
  <si>
    <t>SPK-ST,WALL,ALR,R</t>
  </si>
  <si>
    <t>SPK-ST,WALL,BLNK,W</t>
  </si>
  <si>
    <t>SPK,WALL,ALR,W</t>
  </si>
  <si>
    <t>E SPEAKER MULTI CANDELA RED</t>
  </si>
  <si>
    <t>E SPEAKER MULTI CANDELA WHITE</t>
  </si>
  <si>
    <t>E SPEAKER HI MULTI CANDELA RED</t>
  </si>
  <si>
    <t>E SPEAKER HI MULTI CANDELA WHITE</t>
  </si>
  <si>
    <t>E SPEAKER RED</t>
  </si>
  <si>
    <t>E SPEAKER WHITE</t>
  </si>
  <si>
    <t>E SPEAKER MULTI CANDELA RED CEILING</t>
  </si>
  <si>
    <t>E SPEAKER MULTI CANDELA WHITE CEILING</t>
  </si>
  <si>
    <t>E SPEAKER HI MULTI CANDELA RED CEILING</t>
  </si>
  <si>
    <t>E SPEAKER HI MULTI CANDELA WHITE CEILING</t>
  </si>
  <si>
    <t>E SPEAKER RED CEILING</t>
  </si>
  <si>
    <t>E SPEAKER WHITE CEILING</t>
  </si>
  <si>
    <t>E SPEAKER FLUSH MULTI CANDELA RED</t>
  </si>
  <si>
    <t>E SPEAKER FLUSH MULTI CANDELA WHITE</t>
  </si>
  <si>
    <t>E SPEAKER FLUSH HI MULTI CANDELA RED</t>
  </si>
  <si>
    <t>E SPEAKER FLUSH HI MULTI CANDELA WHITE</t>
  </si>
  <si>
    <t>E SPEAKER FLUSH RED</t>
  </si>
  <si>
    <t>E SPEAKER FLUSH WHITE</t>
  </si>
  <si>
    <t>E SPEAKER FLUSH  MULTI CANDELA CEILING
WHITE</t>
  </si>
  <si>
    <t>E SPEAKER FLUSH  HI MULTI CANDELA CEILING
WHITE</t>
  </si>
  <si>
    <t>E SPEAKER FLUSH CEILING RED</t>
  </si>
  <si>
    <t>E SPEAKER FLUSH CEILING WHITE</t>
  </si>
  <si>
    <t>HIGH FIDELITY SPEAKER, ROUND, HIFI, LOW PROFILE, CEILING, RED</t>
  </si>
  <si>
    <t>HIGH FIDELITY SPEAKER, ROUND, HIFI, LOW PROFILE, CEILING, WHITE</t>
  </si>
  <si>
    <t>HIGH FIDELITY SPEAKER STROBE, ROUND, HIFI, LOW PROFILE, CEILING,115/177CD,WHITE</t>
  </si>
  <si>
    <t>HIGH FIDELITY SPEAKER STROBE, SQUARE, HIFI, LOW PROFILE, WALL, 135/185CD, RED</t>
  </si>
  <si>
    <t>HIGH FIDELITY SPEAKER STROBE, SQUARE, HIFI, LOW PROFILE, WALL, 135/185CD, WHITE</t>
  </si>
  <si>
    <t>HIGH FIDELITY SPEAKER STROBE, ROUND, HIFI, LOW PROFILE, CEILING, 15/30/75/95CD, WHITE</t>
  </si>
  <si>
    <t>HIGH FIDELITY SPEAKER STROBE, SQUARE, HIFI,  LOW PROFILE, WALL, 15/30/75/110CD, RED</t>
  </si>
  <si>
    <t>HIGH FIDELITY SPEAKER STROBE, SQUARE, HIFI,  LOW PROFILE, WALL, 15/30/75/110CD, WHITE</t>
  </si>
  <si>
    <t>HIGH FIDELITY SPEAKER, SQUARE, HIFI, LOW PROFILE, WALL, RED</t>
  </si>
  <si>
    <t>HIGH FIDELITY SPEAKER, SQUARE, HIFI, LOW PROFILE, WALL, WHITE</t>
  </si>
  <si>
    <t>SPK,ST,CLG,R</t>
  </si>
  <si>
    <t>SPK-ST,CLG,ALR,R</t>
  </si>
  <si>
    <t>SPK-ST,CLG,R</t>
  </si>
  <si>
    <t>SPK,ST,WALL,ALR,W</t>
  </si>
  <si>
    <t>ET MULTI-CANDELA RED</t>
  </si>
  <si>
    <t>ET MULTI-CANDELA WHITE</t>
  </si>
  <si>
    <t>ET HI MULTI-CANDELA RED</t>
  </si>
  <si>
    <t>ET HI MULTI-CANDELA WHITE</t>
  </si>
  <si>
    <t>ET SPKR RED</t>
  </si>
  <si>
    <t>ET SPKR WHITE</t>
  </si>
  <si>
    <t>ET MULTI-CANDELA RED CEILING</t>
  </si>
  <si>
    <t>ET MULTI-CANDELA WHITE CEILING</t>
  </si>
  <si>
    <t>ET HI MULTI-CANDELA RED CEILING</t>
  </si>
  <si>
    <t>ET HI MULTI-CANDELA WHITE CEILING</t>
  </si>
  <si>
    <t>ET SPKR RED CEILING</t>
  </si>
  <si>
    <t>ET SPKR WHITE CEILING</t>
  </si>
  <si>
    <t>ET SPKR 15/75 STROBE WHITE CEILING
WEATHERPROOF</t>
  </si>
  <si>
    <t>ET SPKR 15/75 STROBE RED 
WEATHERPROOF</t>
  </si>
  <si>
    <t>ET SPKR 15/75 STROBE WHITE 
WEATHERPROOF</t>
  </si>
  <si>
    <t>SET SPEAKER HI CANDELA CEILING RED 
WEATHERPROOF</t>
  </si>
  <si>
    <t>SET SPEAKER HI CANDELA CEILING WHITE 
WEATHERPROOF</t>
  </si>
  <si>
    <t>SET SPEAKER HI CANDELA WALL RED
WEATHERPROOF</t>
  </si>
  <si>
    <t>SET SPEAKER HI CANDELA WALL WHITE 
WEATHERPROOF</t>
  </si>
  <si>
    <t>8" CEILING SPEAKER - WHITE</t>
  </si>
  <si>
    <t>8" CEILING SPEAKER BACK BOX</t>
  </si>
  <si>
    <t>8" SPEAKER SUPPORT BRIDGE</t>
  </si>
  <si>
    <t>8" CEILING SPEAKER WHITE</t>
  </si>
  <si>
    <t>SUPERVISED HORN LOUDSPEAKER RED</t>
  </si>
  <si>
    <t>ET1010 RED</t>
  </si>
  <si>
    <t>ET-1010 WHITE</t>
  </si>
  <si>
    <t>ET-1080 RED</t>
  </si>
  <si>
    <t>ET-1080 WHITE</t>
  </si>
  <si>
    <t>ET SPKR MULTI CANDELA VANDAL RESISTANT
RED</t>
  </si>
  <si>
    <t>ET SPKR MULTI CANDELA VANDAL RESISTANT
WHITE</t>
  </si>
  <si>
    <t>MINI HORN RED</t>
  </si>
  <si>
    <t>MINI HORN WHITE</t>
  </si>
  <si>
    <t>MULTI TONE HORN RED</t>
  </si>
  <si>
    <t>MULTI TONE HORN WHITE</t>
  </si>
  <si>
    <t>MULTI TONE HORN MULTI CANDELA 
RED</t>
  </si>
  <si>
    <t>MULTI TONE HORN MULTI CANDELA
WHITE</t>
  </si>
  <si>
    <t>MULTI TONE HORN 15CD 115V RED</t>
  </si>
  <si>
    <t>MULTI TONE HORN 15CD 115V WHITE</t>
  </si>
  <si>
    <t>MULTI TONE HORN 180CD WHITE</t>
  </si>
  <si>
    <t>MULTI TONE HORN HI MULTI CD CEILING  
 RED WEATHERPROOF</t>
  </si>
  <si>
    <t>MULTI TONE HORN HI MULTI CD CEILING
WHITE WEATHERPROOF</t>
  </si>
  <si>
    <t>MULTI TONE HORN HI MULTI CD WALL 
RED WEATHERPROOF</t>
  </si>
  <si>
    <t>MULTI TONE HORN HI MULTI CD WALL
WHITE WEATHERPROOF</t>
  </si>
  <si>
    <t>CHIME WHITE</t>
  </si>
  <si>
    <t>CHIME MULTI CANDELA RED</t>
  </si>
  <si>
    <t>CHIME MULTI CANDELA WHITE</t>
  </si>
  <si>
    <t>CHIME RED</t>
  </si>
  <si>
    <t>CHIME MULTI CANDELA RED CEILING</t>
  </si>
  <si>
    <t>CHIME MULTI CANDELA WHITE CEILING</t>
  </si>
  <si>
    <t>CHIME HI MULTI CANDELA WHITE 
CEILING</t>
  </si>
  <si>
    <t>CHIME WHITE CEILING</t>
  </si>
  <si>
    <t>10" BELL 115VAC RED</t>
  </si>
  <si>
    <t>6" BELL 24VAC RED</t>
  </si>
  <si>
    <t>MECHANICAL HORN 115VAC RED</t>
  </si>
  <si>
    <t>10" DC MOTOR BELL</t>
  </si>
  <si>
    <t>6" DC MOTOR BELL</t>
  </si>
  <si>
    <t>AH HORN RED</t>
  </si>
  <si>
    <t>AH HORN WHITE</t>
  </si>
  <si>
    <t>AS HORN MULTI CANDELA CEILING RED</t>
  </si>
  <si>
    <t>AS HORN MULTI CANDELA CEILING WHITE</t>
  </si>
  <si>
    <t>AS HORN HI MULTI CANDELA RED CEILING</t>
  </si>
  <si>
    <t>AS HORN HI MULTI CANDELA WHITE  CEILING</t>
  </si>
  <si>
    <t>AS HORN MULTI CANDELA RED</t>
  </si>
  <si>
    <t>AS HORN MULTI CANDELA WHITE</t>
  </si>
  <si>
    <t>AS HORN HI MULTI CANDELA RED</t>
  </si>
  <si>
    <t>AS HORN HI MULTI CANDELA WHITE</t>
  </si>
  <si>
    <t>NH HORN WHITE CEILING</t>
  </si>
  <si>
    <t>NS HORN MULTI-CANDELA RED CEILING</t>
  </si>
  <si>
    <t>NS HORN MULTI-CANDELA WHITE CEILING</t>
  </si>
  <si>
    <t>NS HORN HI MULTI-CANDELA RED CEILING</t>
  </si>
  <si>
    <t>NS HORN HI MULTI-CANDELA WHITE CEILING</t>
  </si>
  <si>
    <t>Z HORN RED</t>
  </si>
  <si>
    <t>Z HORN WHITE</t>
  </si>
  <si>
    <t>Z HORN MULTI CANDELA WALL RED</t>
  </si>
  <si>
    <t>Z HORN MULTI CANDELA WALL WHITE</t>
  </si>
  <si>
    <t>Z HORN HI MULTI CANDELA WALL RED</t>
  </si>
  <si>
    <t>Z HORN HI MULTI CANDELA WALL WHITE</t>
  </si>
  <si>
    <t>Z HORN MULTI CANDELA CEILING RED</t>
  </si>
  <si>
    <t>Z HORN MULTI CANDELA CEILING WHITE</t>
  </si>
  <si>
    <t>Z HORN HI MULTI CANDELA CEILING RED</t>
  </si>
  <si>
    <t>Z HORN HI MULTI CANDELA CEILING WHITE</t>
  </si>
  <si>
    <t>AH HORN RED WEATHERPROOF</t>
  </si>
  <si>
    <t>AS HORN HI MULTI CANDELA CEILING RED
WEATHERPROOF</t>
  </si>
  <si>
    <t>AS HORN HI MULTI CANDELA CEILING WHITE
WEATHERPROOF</t>
  </si>
  <si>
    <t>AS HORN HI MULTI CANDELA WALL RED 
WEATHERPROOF</t>
  </si>
  <si>
    <t>AS HORN HI MULTI CANDELA WALL WHITE
WEATHERPROOF</t>
  </si>
  <si>
    <t>AS HORN 75CD CEILING RED WEATHERPROOF</t>
  </si>
  <si>
    <t>AS HORN 75CD RED WEATHERPROOF</t>
  </si>
  <si>
    <t>HS HORN RED</t>
  </si>
  <si>
    <t>HS HORN WHITE</t>
  </si>
  <si>
    <t>HS HORN MULTI CANDELA RED</t>
  </si>
  <si>
    <t>HS HORN MULTI CANDELA WHITE</t>
  </si>
  <si>
    <t>HS HORN HI MULTI CANDELA RED</t>
  </si>
  <si>
    <t>HS HORN HI MULTI CANDELA WHITE</t>
  </si>
  <si>
    <t>APS BELL CONCEALED CONDUIT ADAPTER 
PLATE</t>
  </si>
  <si>
    <t>BBS BACK BOX</t>
  </si>
  <si>
    <t>DBBS BACK BOX</t>
  </si>
  <si>
    <t>WEATHERPROOF SURFACE MOUNT BACK BOX
RED</t>
  </si>
  <si>
    <t>WEATHERPROOF SURFACE MOUNT BACK BOX
WHITE</t>
  </si>
  <si>
    <t>SURFACE BACK BOX RED</t>
  </si>
  <si>
    <t>SURFACE BACK BOX WHITE</t>
  </si>
  <si>
    <t>SQUARE SEMI-FLUSH EXTENSION RING RED</t>
  </si>
  <si>
    <t>SQUARE SEMI-FLUSH EXTENSION RING WHITE</t>
  </si>
  <si>
    <t>SEMI-FLUSH PLATE RED</t>
  </si>
  <si>
    <t>SEMI-FLUSH PLATE WHITE</t>
  </si>
  <si>
    <t>SQUARE SURFACE BACK BOX RED</t>
  </si>
  <si>
    <t>SQUARE SURFACE BACK BOX WHITE</t>
  </si>
  <si>
    <t>SUPERVISED HORN ADAPTER PLATE</t>
  </si>
  <si>
    <t>SE SPEAKER CEILING EXTENSION RING RED</t>
  </si>
  <si>
    <t>SE SPEAKER CEILING EXTENSION RING WHITE</t>
  </si>
  <si>
    <t>SE SPEAKER WALL SURFACE BACK BOX RED</t>
  </si>
  <si>
    <t>SE SPEAKER WALL SURFACE BACK BOX WHITE</t>
  </si>
  <si>
    <t>SE SPEAKER/STROBE WALL SURFACE 
BACK BOX</t>
  </si>
  <si>
    <t>SE SPEAKER/STROBE WALL SURFACE 
BACK BOX WHITE</t>
  </si>
  <si>
    <t>WEATHERPROOF BACK BOX RED</t>
  </si>
  <si>
    <t>WEATHERPROOF BACK BOX 3/4" K.O. BLACK</t>
  </si>
  <si>
    <t>WEATHERPROOF BACK BOX WHITE</t>
  </si>
  <si>
    <t>WEATHERPROOF BACK BOX 3/4" K.O. WHITE</t>
  </si>
  <si>
    <t>WEATHERPROOF FLUSH PLATE RED</t>
  </si>
  <si>
    <t>WEATHERPROOF FLUSH PLATE WHITE</t>
  </si>
  <si>
    <t>AS HORN WEATHERPROOF FLUSH PLATE RED</t>
  </si>
  <si>
    <t>AS HORN WEATHERPROOF FLUSH PLATE
WHITE</t>
  </si>
  <si>
    <t>AS HORN WEATHERPROOF BACK BOX RED</t>
  </si>
  <si>
    <t>ST STROBE WEATHERPROOF BACK BOX RED</t>
  </si>
  <si>
    <t>ST STROBE WEATHERPROOF BACK BOX WHITE</t>
  </si>
  <si>
    <t>SURFACE MOUNTING WEATHERPROOF 
BACK BOX KIT</t>
  </si>
  <si>
    <t>Z MOUNTING BACK BOX RED</t>
  </si>
  <si>
    <t>Z MOUNTING BACK BOX WHITE</t>
  </si>
  <si>
    <t>BELL 4  24V DC RED VIB</t>
  </si>
  <si>
    <t>BELL 6  120VAC RED VIB</t>
  </si>
  <si>
    <t>BELL 6  24V DC RED SS</t>
  </si>
  <si>
    <t>BELL 10  120VAC RED SS</t>
  </si>
  <si>
    <t>120VAC CONCEALED WIRING</t>
  </si>
  <si>
    <t>120VAC SURFACE WIRING</t>
  </si>
  <si>
    <t>120VAC RECESSED DOOR</t>
  </si>
  <si>
    <t>120VAC FLR MTG SINGLE DOOR</t>
  </si>
  <si>
    <t>120VAC FLR MTG DOUB DOOR</t>
  </si>
  <si>
    <t>120 VAC SLIDING DOOR</t>
  </si>
  <si>
    <t>120VAC OVERHEAD DOOR</t>
  </si>
  <si>
    <t>24VDC CONCEALED WIRING</t>
  </si>
  <si>
    <t>24VDC SURFACE WIRING</t>
  </si>
  <si>
    <t>24VDC FLR MTG SING DOOR</t>
  </si>
  <si>
    <t>24VDC FLR MTG DOUB DOOR</t>
  </si>
  <si>
    <t>24VDC SLIDING DOOR</t>
  </si>
  <si>
    <t>24VDC OVERHEAD DOOR</t>
  </si>
  <si>
    <t>SLSWR-F  ST,WALL,RED,FIRE</t>
  </si>
  <si>
    <t>SLSWW-F  ST,WALL,WHT,FIRE</t>
  </si>
  <si>
    <t>SLSWW-FB  ST,WALL,WHT,PICTOGRAM</t>
  </si>
  <si>
    <t>SLSWR-FB  ST,WALL,RED,PICTOGRAM</t>
  </si>
  <si>
    <t>SLSWR-A  ST,WALL,RED,AGENT</t>
  </si>
  <si>
    <t>SLSWW-AL  ST,WALL,WHT,ALERT</t>
  </si>
  <si>
    <t>SLSWR-AL  ST,WALL,RED,ALERT</t>
  </si>
  <si>
    <t>SLSWW-ALA  ST,WALL,WHT,ALERT,AMBER</t>
  </si>
  <si>
    <t>SLSWR-ALA  ST,WALL,RED,ALERT,AMBER</t>
  </si>
  <si>
    <t>SLSWR-NA  ST,WALL,RED,NO-TXT,AMBER</t>
  </si>
  <si>
    <t>SLSWW-NA  ST,WALL,WHT,NO-TXT,AMBER</t>
  </si>
  <si>
    <t>SLSWW-N  ST,WALL,WHT,NO-TXT</t>
  </si>
  <si>
    <t>SLSWR-N  ST,WALL,RED,NO-TXT</t>
  </si>
  <si>
    <t>SLHSWR-F  HRN/ST,WALL,RED,FIRE</t>
  </si>
  <si>
    <t>SLHSWW-F  HRN/ST,WALL,WHT,FIRE</t>
  </si>
  <si>
    <t>SLHSWR-FB  HRN/ST,WALL,RED,PICTOGRAM</t>
  </si>
  <si>
    <t>SLHSWW-FB  HRN/ST,WALL,WHT,PICTOGRAM</t>
  </si>
  <si>
    <t>SLHSWR-A  HRN/ST,WALL,RED,AGENT</t>
  </si>
  <si>
    <t>SLHSWW-A  HRN/ST,WALL,WHT,AGENT</t>
  </si>
  <si>
    <t>SLHSWW-AL  HRN/ST,WALL,WHT,ALERT</t>
  </si>
  <si>
    <t>SLHSWR-AL  HRN/ST,WALL,RED,ALERT</t>
  </si>
  <si>
    <t>SLHSWR-N  HRN/ST,WALL,RED,NO-TXT</t>
  </si>
  <si>
    <t>SLHSWW-N  HRN/ST,WALL,WHT,NO-TXT</t>
  </si>
  <si>
    <t>SLHWR  HRN,WALL,RED</t>
  </si>
  <si>
    <t>SLHWW  HRN,WALL,WHT</t>
  </si>
  <si>
    <t>SLSCW-F  ST,CLG,WHT,FIRE</t>
  </si>
  <si>
    <t>SLSCR-F  ST,CLG,RED,FIRE</t>
  </si>
  <si>
    <t>SLSCW-FB  ST,CLG,WHT,FIRE,FEU</t>
  </si>
  <si>
    <t>SLSCR-FB  ST,CLG,RED,FIRE,FEU</t>
  </si>
  <si>
    <t>SLSCW-AL  ST,CLG,WHT,ALERT</t>
  </si>
  <si>
    <t>SLSCR-AL  ST,CLG,RED,ALERT</t>
  </si>
  <si>
    <t>SLSCW-ALA  ST,CLG,WHT,ALERT,AMBER</t>
  </si>
  <si>
    <t>SLSCR-ALA  ST,CLG,RED,ALERT,AMBER</t>
  </si>
  <si>
    <t>SLSCW-NA  ST,CLG,WHT,NO-TXT,AMBER</t>
  </si>
  <si>
    <t>SLSCR-NA  ST,CLG,RED,NO-TXT,AMBER</t>
  </si>
  <si>
    <t>SLSCW-N  ST,CLG,WHT,NO-TXT</t>
  </si>
  <si>
    <t>SLSCR-N  ST,CLG,RED,NO-TXT</t>
  </si>
  <si>
    <t>SLSCW-A  ST,CLG,WHT,AGENT</t>
  </si>
  <si>
    <t>SLSPCR-A  ST,CLG,RED,AGENT</t>
  </si>
  <si>
    <t>SLHSCW-F  HRN/ST,CLG,WHT,FIRE</t>
  </si>
  <si>
    <t>SLHSCR-F  HRN/ST,CLG,RED,FIRE</t>
  </si>
  <si>
    <t>SLHSCR-FB  HRN/ST,CLG,RED,PICTOGRAM</t>
  </si>
  <si>
    <t>SLHSCW-FB  HRN/ST,CLG,WHT,PICTOGRAM</t>
  </si>
  <si>
    <t>SLHSCR-A  HRN/ST,CLG,AGENT</t>
  </si>
  <si>
    <t>SLHSCW-A  HRN/ST,CLG,WHT,AGENT</t>
  </si>
  <si>
    <t>SLHSCR-AL  HRN/ST,CLG,RED,ALERT</t>
  </si>
  <si>
    <t>SLHSCW-AL  HRN/ST,CLG,WHT,ALERT</t>
  </si>
  <si>
    <t>SLHSCR-N  HRN/ST,CLG,RED,NO-TXT</t>
  </si>
  <si>
    <t>SLHSCW-N  HRN/ST,CLG,WHT,NO-TXT</t>
  </si>
  <si>
    <t>SLHCR-N  HRN,CLG,RED</t>
  </si>
  <si>
    <t>SLHCW-N  HRN,CLG,WHT</t>
  </si>
  <si>
    <t>SLFSSWR-F  LFS/ST,WALL,RED,FIRE</t>
  </si>
  <si>
    <t>SLFSSWW-F  LFS/ST,WALL,WHT,FIRE</t>
  </si>
  <si>
    <t>SLFSSWR-CO  LFS/ST,WALL,RED,CO</t>
  </si>
  <si>
    <t>SLFSSWW-CO  LFS/ST,WALL,WHT,CO</t>
  </si>
  <si>
    <t>SLFSSWR-AL  LFS/ST,WALL,RED,ALERT</t>
  </si>
  <si>
    <t>SLFSSWW-AL  LFS/ST,WALL,WHT,ALERT</t>
  </si>
  <si>
    <t>SLFSSWR-N  LFS/ST,WALL,RED,NO-TXT</t>
  </si>
  <si>
    <t>SLFSSWW-N  LFS/ST,WALL,WHT,NO-TXT</t>
  </si>
  <si>
    <t>SLFSWR-F  LFS,WALL,RED,FIRE</t>
  </si>
  <si>
    <t>SLFSWW-F  LFS,WALL,WHT,FIRE</t>
  </si>
  <si>
    <t>SLFSWR-CO  LFS,WALL,RED,CO</t>
  </si>
  <si>
    <t>SLFSWW-CO  LFS,WALL,WHT,CO</t>
  </si>
  <si>
    <t>SLFSWR-AL  LFS,WALL,RED,ALERT</t>
  </si>
  <si>
    <t>SLFSWW-AL  LFS,WALL,WHT,ALERT</t>
  </si>
  <si>
    <t>SLFSWR-N  LFS,WALL,RED,NO-TXT</t>
  </si>
  <si>
    <t>SLFSWW-N  LFS,WALL,WHT,NO-TXT</t>
  </si>
  <si>
    <t>SLSPSWW-F  SPK/ST,WALL,WHT,FIRE</t>
  </si>
  <si>
    <t>SLSPSWR-F  SPK/ST,WALL,RED,FIRE</t>
  </si>
  <si>
    <t>SLSPSWR-NA  SPK/ST,WALL,RED,NO-TXT,AMBER</t>
  </si>
  <si>
    <t>SLSPSWW-NA  SPK/ST,WALL,WHT,NO-TXT,AMBER</t>
  </si>
  <si>
    <t>SLSPSWR-ALA  SPK/ST,WALL,RED,ALERT,AMBER</t>
  </si>
  <si>
    <t>SLSPSWW-ALA  SPK/ST,WALL,WHT,ALERT,AMBER</t>
  </si>
  <si>
    <t>SLSPSWW-AL  SPK/ST,WALL,WHT,ALERT</t>
  </si>
  <si>
    <t>SLSPSWR-AL  SPK/ST,WALL,RED,ALERT</t>
  </si>
  <si>
    <t>SLSPSWW-N  SPK/ST,WALL,WHT,NO-TXT</t>
  </si>
  <si>
    <t>SLSPSWR-N  SPK/ST,WALL,RED,NO-TXT</t>
  </si>
  <si>
    <t>SLSPSWW-M  SPK/ST,WALL,WHT,EMGCY</t>
  </si>
  <si>
    <t>SLSPSWR-M  SPK/ST,WALL,RED,EMGCY</t>
  </si>
  <si>
    <t>SLSPWR-F  SPK,WALL,RED</t>
  </si>
  <si>
    <t>SLSPWW-F  SPK,WALL,WHT</t>
  </si>
  <si>
    <t>SLSPWW-AL  SPK,WALL,WHT,ALERT</t>
  </si>
  <si>
    <t>SLSPWR-AL  SPK,WALL,RED,ALERT</t>
  </si>
  <si>
    <t>SLSPWR-N  SPK,WALL,RED,NO-TXT</t>
  </si>
  <si>
    <t>SLSPWW-N  SP,WALL,WHT,NO-TXT</t>
  </si>
  <si>
    <t>SLSPSCW-F  SPK/ST,CLG,WHT,FIRE</t>
  </si>
  <si>
    <t>SLSPSCR-F  SPK/ST,CLG,RED,FIRE</t>
  </si>
  <si>
    <t>SLSPSCW-AL  SPK/ST,CLG,WHT,ALERT</t>
  </si>
  <si>
    <t>SLSPSCR-AL  SPK/ST,CLG,RED,ALERT</t>
  </si>
  <si>
    <t>SLSPCW-A  SPK/ST,CLG,WHT,AGENT</t>
  </si>
  <si>
    <t>SLSPSCR-A  SPK/ST,CLG,RED,AGENT</t>
  </si>
  <si>
    <t>SLSPSCW-ALA  SPK/ST,CLG,WHT,ALERT,AMBER</t>
  </si>
  <si>
    <t>SLSPSCR-ALA  SPK/ST,CLG,RED,ALERT,AMBER</t>
  </si>
  <si>
    <t>SLSPSCW-NA  SPK/ST,CLG,WHT,NO-TXT,AMBER</t>
  </si>
  <si>
    <t>SLSPSCR-NA  SPK/ST,CLG,RED,NO-TXT,AMBER</t>
  </si>
  <si>
    <t>SLSPCW-F  SPK,CLG,WHT,FIRE</t>
  </si>
  <si>
    <t>SLSPCR-F  SPK,CLG,RED,FIRE</t>
  </si>
  <si>
    <t>SLSPCR-AL  SPK,CLG,RED,ALERT</t>
  </si>
  <si>
    <t>SLSPCW-AL  SPK,CLG,WHT,ALERT</t>
  </si>
  <si>
    <t>SLSPCW-A  SPK,CLG,WHT,AGENT</t>
  </si>
  <si>
    <t>SLSPCR-N  SPK,CLG,RED,NO-TXT</t>
  </si>
  <si>
    <t>SLSPCW-N  SPK,CLG,WHT,NO-TXT</t>
  </si>
  <si>
    <t>SLESB-KIT-R  SINGLE GANG PLATE,RED</t>
  </si>
  <si>
    <t>SLESB-KIT-W  SINGLE GANG PLATE,WHT</t>
  </si>
  <si>
    <t>SLSBBR  BACKBOX,RED</t>
  </si>
  <si>
    <t>SLSBBW  BACKBOX,WHITE</t>
  </si>
  <si>
    <t>SLSPBBCR  BACKBOX,SPK,CLG,RED,SURF</t>
  </si>
  <si>
    <t>SLSPBBCW  BACKBOX,SPK,CLG,WHT,SURF</t>
  </si>
  <si>
    <t>MNS Amber Strobe multi CD wall White -ALERT</t>
  </si>
  <si>
    <t>MNS Amber Strobe multi CD ceiling White - ALERT</t>
  </si>
  <si>
    <t>MNS Amber Strobe multi CD wall white RETRO PLATE - ALERT</t>
  </si>
  <si>
    <t>MNS Amber Strobe multi CD wall Red -ALERT</t>
  </si>
  <si>
    <t>MNS Amber Strobe multi CD ceiling Red - ALERT</t>
  </si>
  <si>
    <t>MNS Amber Strobe multi CD wall Red RETRO PLATE - ALERT</t>
  </si>
  <si>
    <t>MNS Clear Strobe multi CD wall White -ALERT</t>
  </si>
  <si>
    <t>MNS Clear Strobe multi CD ceiling White - ALERT</t>
  </si>
  <si>
    <t>MNS Clear Strobe multi CD wall white RETRO PLATE - ALERT</t>
  </si>
  <si>
    <t>MNS Clear Strobe multi CD wall Red -ALERT</t>
  </si>
  <si>
    <t>MNS Clear Strobe multi CD ceiling Red - ALERT</t>
  </si>
  <si>
    <t>MNS Clear Strobe multi CD wall Red RETRO PLATE - ALERT</t>
  </si>
  <si>
    <t>MNS Amber Speaker Strobe multi CD Wall White  - ALERT</t>
  </si>
  <si>
    <t>MNS Amber Speaker Strobe multi CD Ceiling White  - ALERT</t>
  </si>
  <si>
    <t>MNS Amber Speaker Strobe multi CD Wall Red  - ALERT</t>
  </si>
  <si>
    <t>MNS Amber Speaker Strobe multi CD Ceiling Red  - ALERT</t>
  </si>
  <si>
    <t>MNS Clear Speaker Strobe multi CD Wall White  - ALERT</t>
  </si>
  <si>
    <t>MNS Clear Speaker Strobe multi CD Ceiling White  - ALERT</t>
  </si>
  <si>
    <t>MNS Clear Speaker Strobe multi CD Wall Red  - ALERT</t>
  </si>
  <si>
    <t>MNS Clear Speaker Strobe multi CD Ceiling Red  - ALERT</t>
  </si>
  <si>
    <t>VESDA VLP-400 LaserPLUS Detector with Fire &amp; OK status LED lights. Replaces VLP--000 which is no longer available.</t>
  </si>
  <si>
    <t>VLP-002 LaserPLUS DETECTOR (includes detector and integral Display Module)</t>
  </si>
  <si>
    <t>VLP-002 LaserPLUS DETECTOR (includes detector  integral Display Module &amp; on Board Programmer)</t>
  </si>
  <si>
    <t xml:space="preserve">SCAN HEAD/7-REL FOK            </t>
  </si>
  <si>
    <t xml:space="preserve">SCAN HEAD/12-REL FOK           </t>
  </si>
  <si>
    <t xml:space="preserve">SCAN HEAD/DIS/7 RLYS           </t>
  </si>
  <si>
    <t xml:space="preserve">SCAN HEAD/DIS/12 RLY           </t>
  </si>
  <si>
    <t xml:space="preserve">SCAN HD/DIS/PRO 7 RL           </t>
  </si>
  <si>
    <t xml:space="preserve">SCN HD/DIS/PRO/12 RL           </t>
  </si>
  <si>
    <t>VLC-505 LASER COMPACT W/VESDA</t>
  </si>
  <si>
    <t>VLC-500 LASERCOMPACT W/RELAY</t>
  </si>
  <si>
    <t xml:space="preserve">DISPLAY LaserCOMPACT VERSION WITH </t>
  </si>
  <si>
    <t>DISPLAY LaserCOMPACT VERSION WITH 
REMOTE TERMINATION CARD (WITH 7 RELAYS)</t>
  </si>
  <si>
    <t xml:space="preserve">VLC-500 (RO) Class 1 Div 2 - 8000 sq. ft. </t>
  </si>
  <si>
    <t>VLC-505 (VN) Class 1 Div 1 - 8000 sq. ft.</t>
  </si>
  <si>
    <t>VLF-250 LASER FOCUS DETECTOR</t>
  </si>
  <si>
    <t>VLF-500 LASER FOCUS DETECTOR</t>
  </si>
  <si>
    <t>VLF-250 Aspirator Assembly (1 fan)</t>
  </si>
  <si>
    <t>Remote Display, VLI, 7 Relays</t>
  </si>
  <si>
    <t>Remote Display, VLI, no Relays</t>
  </si>
  <si>
    <t>VLI Intelligent Filter Spare Part</t>
  </si>
  <si>
    <t xml:space="preserve">VLI Secondary Filter Spare Part </t>
  </si>
  <si>
    <t>VLI Aspirator Spare Part</t>
  </si>
  <si>
    <t>VLI Chamber Assembly Spare Part</t>
  </si>
  <si>
    <t>VLI VESDAnet Interface Card</t>
  </si>
  <si>
    <t>Laser Industrial w/Relays</t>
  </si>
  <si>
    <t>Laser Industrial w/Relays and network card</t>
  </si>
  <si>
    <t>VEU with LEDs</t>
  </si>
  <si>
    <t>VEU with 3.5" Display</t>
  </si>
  <si>
    <t>VEU with 7" Display</t>
  </si>
  <si>
    <t>Remote Notification - Email/SMS Support (per PC)</t>
  </si>
  <si>
    <t>VESDA Analytics Data Analysis &amp; Reporting Licence</t>
  </si>
  <si>
    <t>VESDA Analytics DustTrace Licence</t>
  </si>
  <si>
    <t>VESDA Analytics DieselTrace Licence</t>
  </si>
  <si>
    <t>VESDA Analytics WireTrace Licence</t>
  </si>
  <si>
    <t>VESDA-E VEA-40 Aspirating Smoke Detector with LEDs</t>
  </si>
  <si>
    <t>VESDA-E VEA-40 Aspirating Smoke Detector with 3.5” Display</t>
  </si>
  <si>
    <t>VESDA-E VEA 40-Relay Local StaX</t>
  </si>
  <si>
    <t>Xtralis 6mm Microbore Tube, UL listed and labeled for plenum use, meets NFPA 72 sampling tube labeling requirements: “Aspirated Sampling Tubing for Fire Detection Use – Do not Disturb or Paint,” each roll is individually serialized for ease of identification and have footage markers every 3 feet for ease of measurement. Xtralis microbore tubing has been tested for smoke transmission, do not substitute. Enter quantity in in linear feet required. Sold in 1000 ft roll, Price shown is per roll.</t>
  </si>
  <si>
    <t>Xtralis 4mm Microbore Tube, UL listed and labeled for plenum use, meets NFPA 72 sampling tube labeling requirements: “Aspirated Sampling Tubing for Fire Detection Use – Do not Disturb or Paint,” each roll is individually serialized for ease of identification and have footage markers every 3 feet for ease of measurement. Xtralis microbore tubing has been tested for smoke transmission, do not substitute. Enter quantity in in linear feet required. Sold in 500 ft roll, Price shown is per roll.</t>
  </si>
  <si>
    <t>VESDA-E VEA Standard Sampling Point (white) for 6mm Tube</t>
  </si>
  <si>
    <t>VESDA-E VEA Standard Sampling Point (white) for 4mm Tube</t>
  </si>
  <si>
    <t>VESDA-E VEA Standard Sampling Point (white) for 6mm Tube. Sold in pack of 22.  Price shown per pack</t>
  </si>
  <si>
    <t>VESDA-E VEA Standard Sampling Point (white) for 4mm Tube. Sold in pack of 22. Price shown per pack</t>
  </si>
  <si>
    <t>VESDA-E VEA 6mm Surface Mount Sampling Point (White)</t>
  </si>
  <si>
    <t>VESDA-E VEA 6mm Surface Mount Sampling Point (Black)</t>
  </si>
  <si>
    <t>VESDA-E VEA 6mm Surface Mount White Sampling Point (White), pack of 22</t>
  </si>
  <si>
    <t>VESDA-E VEA 6mm Surface Mount Sampling Point (Black), pack of 22</t>
  </si>
  <si>
    <t>VESDA-E VEA Blanking Plug 6mm. Sold in pack of 50.  Price shown per pack</t>
  </si>
  <si>
    <t>VESDA-E VEA 6mm to 4mm Reducer. Sold in pack of 10.  Price shown per pack</t>
  </si>
  <si>
    <t>VESDA-E VEA 6mm to 6mm Joiner Straight. Sold in pack of 10.  Price shown per pack</t>
  </si>
  <si>
    <t>VESDA-E VEA 4mm to 4mm Joiner Straight. Sold in pack of 10.  Price shown per pack</t>
  </si>
  <si>
    <t>VESDA-E VEA 6mm to 6mm Joiner Right Angle. Sold in pack of 10.  Price shown per pack</t>
  </si>
  <si>
    <t>VESDA-E VEA 4mm to 4mm Joiner Right Angle. Sold in pack of 10.  Price shown per pack</t>
  </si>
  <si>
    <t>VESDA-E  VEU Mounting  Bracket</t>
  </si>
  <si>
    <t>VESDA-E  VEU Imperial Pipe Adaptor (for exhaust)</t>
  </si>
  <si>
    <t>VESDA-E VEU Filter</t>
  </si>
  <si>
    <t>VESDA-E VEU Replacement (spare part)Aspirator</t>
  </si>
  <si>
    <t>VESDA-E VEU Replacement (spare part) Smoke Detection Chamber</t>
  </si>
  <si>
    <t>VESDA-E Analytics Relay Module</t>
  </si>
  <si>
    <t>VESDA-E VEU Sampling Module</t>
  </si>
  <si>
    <t>VEP with LEDs</t>
  </si>
  <si>
    <t>VEP with 3.5" Display</t>
  </si>
  <si>
    <t>VEP WITH LEDs, 1 PIPE</t>
  </si>
  <si>
    <t>VESDA-E VEA Power Supply StaX (UL), 115VAC</t>
  </si>
  <si>
    <t>VESDA-E VEA Power Supply StaX (UL), 230VAC</t>
  </si>
  <si>
    <t>XAS-1 US SINGLE-ZONE AIR SAMPLING UNIT, with Siemens Base installed &amp; Baffles</t>
  </si>
  <si>
    <t>XAS-2 US DUAL-ZONE AIR SAMPLING UNIT, with Siemens Base installed &amp; Baffles</t>
  </si>
  <si>
    <t>50 ft (15m) FLEXIBLE SINGLE-CORE TUBING</t>
  </si>
  <si>
    <t>25 ft (7.5m) FLEXIBLE SINGLE-CORE TUBING</t>
  </si>
  <si>
    <t>SINGLE ZONE KIT - INCLUDES (1) 18" TWO-HOLE METAL SAMPLING TUBE AND (1) EXHAUST TUBE</t>
  </si>
  <si>
    <t>SINGLE ZONE KIT - INCLUDES (1) 36" THREE-HOLE METAL SAMPLING TUBE AND (1) EXHAUST TUBE</t>
  </si>
  <si>
    <t>SINGLE ZONE KIT - INCLUDES (1) 60" FOUR-HOLE METAL SAMPLING TUBE AND (1) EXHAUST TUBE</t>
  </si>
  <si>
    <t>DUAL ZONE KIT - INCLUDES (2) 18" TWO-HOLE METAL SAMPLING TUBE AND (1) EXHAUST TUBE</t>
  </si>
  <si>
    <t>DUAL ZONE KIT - INCLUDES (2) 36" THREE-HOLE METAL SAMPLING TUBE AND (1) EXHAUST TUBE</t>
  </si>
  <si>
    <t>DUAL ZONE KIT - INCLUDES (2) 60" FOUR-HOLE METAL SAMPLING TUBE AND (1) EXHAUST TUBE</t>
  </si>
  <si>
    <t>Single-zone Sampling kit - includes tube mounting plate, compression fittings, adaptors , elbows and reducers.</t>
  </si>
  <si>
    <t>Dual-zone Sampling kit - includes (3) tube mounting plates, compression fittings, adaptors, elbows and reducers.</t>
  </si>
  <si>
    <t>Single-zone Water Trap kit - includes 3/4" CPVC pipe, fittings and ball valve to provide water trap function on installations which are subject to high humidity and/or condensation.  For use with Model XAS-1-US.</t>
  </si>
  <si>
    <t>Dual-zone Water Trap kit - includes 3/4" CPVC pipe, fittings and ball valve to provide water trap function on installations which are subject to high humidity and/or condensation.  For use with Model XAS-2-US.</t>
  </si>
  <si>
    <t>XAS Inlet air filter (package of 10, Model 80-0020-0 filters).  Replacement air filter package of qty. 10 Model 80-0020-0 filters</t>
  </si>
  <si>
    <t>Blanking Baffle (qty. 10 baffles per pkg.)</t>
  </si>
  <si>
    <t>Siemens Model HFP-11 Baffle (qty. 10 baffles per pkg.)</t>
  </si>
  <si>
    <t>VPS-100US-120 P/S UNIT</t>
  </si>
  <si>
    <t>Hydrogen (H2) 0-100% LEL</t>
  </si>
  <si>
    <t>Methane (CH4) 0-100% LEL</t>
  </si>
  <si>
    <t>Propane (C3H8) 0-100% LEL</t>
  </si>
  <si>
    <t>Hydrogen (H2) 0-100% LEL + Oxygen (O2) 0-25% VOL</t>
  </si>
  <si>
    <t>Carbon Monoxide (CO) 0-500 PPM</t>
  </si>
  <si>
    <t>Ammonia (NH3) 0-100 PPM</t>
  </si>
  <si>
    <t>Hydrogen Sulfide (H2S) 0-100 PPM</t>
  </si>
  <si>
    <t>Nitrogen Dioxide (NO2) 0-10 PPM</t>
  </si>
  <si>
    <t>Hydrogen (H2) 0-100% LEL FOR CLASS I DIV II HAZARDOUS APPLICATIONS</t>
  </si>
  <si>
    <t>Methane (CH4) 0-100% LEL FOR CLASS I DIV II HAZARDOUS APPLICATIONS</t>
  </si>
  <si>
    <t>Propane (C3H8) 0-100% LEL + Oxygen (O2) 0-25% VOL FOR CLASS I DIV II HAZARDOUS APPLICATIONS</t>
  </si>
  <si>
    <t>Propane (C3H8) 0-100% LEL FOR CLASS I DIV II HAZARDOUS APPLICATIONS</t>
  </si>
  <si>
    <t>Hydrogen (H2) 0-2000 PPM</t>
  </si>
  <si>
    <t>Hydrogen (H2) 0-2000 PPM FOR CLASS I DIV II HAZARDOUS APPLICATIONS</t>
  </si>
  <si>
    <t>Petrol/Gasoline Vapor  0-100% LEL</t>
  </si>
  <si>
    <t>Petrol/Gasoline Vapor  0-100% LEL FOR CLASS I DIV II HAZARDOUS APPLICATIONS</t>
  </si>
  <si>
    <t>Pentane (C5H12) 0-100% LEL</t>
  </si>
  <si>
    <t>Pentane (C5H12) 0-100% LEL FOR CLASS I DIV II HAZARDOUS APPLICATIONS</t>
  </si>
  <si>
    <t>Ammonia (NH3) 0-100% LEL</t>
  </si>
  <si>
    <t>Ammonia (NH3) 0-100% LEL FOR CLASS I DIV II HAZARDOUS APPLICATIONS</t>
  </si>
  <si>
    <t>Alcohol Vapor 0-100% LEL</t>
  </si>
  <si>
    <t>Alcohol Vapor 0-100% LEL FOR CLASS I DIV II HAZARDOUS APPLICATIONS</t>
  </si>
  <si>
    <t>Oxygen (O2) 0-25% VOL - deficiency only alarm FOR CLASS I DIV II HAZARDOUS APPLICATIONS</t>
  </si>
  <si>
    <t>Oxygen (O2) 0-25% VOL - deficiency and enrichement</t>
  </si>
  <si>
    <t>Oxygen (O2) 0-25% VOL - deficiency and enrichement alarm FOR CLASS I DIV II HAZARDOUS APPLICATIONS</t>
  </si>
  <si>
    <t>Carbon Monoxide (CO) 0-500 PPM FOR CLASS I DIV II HAZARDOUS APPLICATIONS</t>
  </si>
  <si>
    <t>Ammonia (NH3) 0-100 PPM FOR CLASS I DIV II HAZARDOUS APPLICATIONS</t>
  </si>
  <si>
    <t>Hydrogen Sulfide (H2S) 0-100 PPM FOR CLASS I DIV II HAZARDOUS APPLICATIONS</t>
  </si>
  <si>
    <t>Sulfur Dioxide (SO2) 0-10 PPM FOR CLASS I DIV II HAZARDOUS APPLICATIONS</t>
  </si>
  <si>
    <t>Nitrogen Dioxide (NO2) 0-10 PPM FOR CLASS I DIV II HAZARDOUS APPLICATIONS</t>
  </si>
  <si>
    <t>Cholrine (Cl2) 0-20 PPM</t>
  </si>
  <si>
    <t>Cholrine (Cl2) 0-20 PPM FOR CLASS I DIV II HAZARDOUS APPLICATIONS</t>
  </si>
  <si>
    <t>Carbon Dioxide (CO2) 0-5% VOL</t>
  </si>
  <si>
    <t>Carbon Dioxide (CO2) 0-5% VOL FOR CLASS I DIV II HAZARDOUS APPLICATIONS</t>
  </si>
  <si>
    <t>Methane (CH4) 0-100% LEL + Oxygen (O2) 0-25% VOL</t>
  </si>
  <si>
    <t>Methane (CH4) 0-100% LEL + Hydrogen Sulfide (H2S) 0-100 PPM</t>
  </si>
  <si>
    <t>Propane (C3H8) 0-100% LEL + Oxygen (O2) 0-25% VOL</t>
  </si>
  <si>
    <t xml:space="preserve">Oxygen (O2) 0-25% VOL + Carbon Monoxide (CO) 0-500 PPM </t>
  </si>
  <si>
    <t>Carbon Monoxide (CO) 0-500 PPM + Hydrogen Sulfide (H2S) 0-100 PPM</t>
  </si>
  <si>
    <t>Carbon Monoxide (CO) 0-500 PPM + Nitrogen Dioxide (NO2) 0-10 PPM</t>
  </si>
  <si>
    <t>Methane (CH4) 0-100% LEL + Hydrogen Sulfide (H2S) 0-100 PPM FOR CLASS I DIV II HAZARDOUS APPLICATIONS</t>
  </si>
  <si>
    <t>Oxygen (O2) 0-25% VOL</t>
  </si>
  <si>
    <t>Sulfur Dioxide (SO2) 0-10 PPM</t>
  </si>
  <si>
    <t>Oxygen (O2) 0-25% VOL - deficiency and enrichement alarm</t>
  </si>
  <si>
    <t>Methane (CH4) 0-100% LEL + Carbon Monoxide (CO) 0-500 PPM</t>
  </si>
  <si>
    <t>VESDA ECO detector network connection - 1 required per monitored detector</t>
  </si>
  <si>
    <t>VESDA ECO Demonstration Kit</t>
  </si>
  <si>
    <t>VPS-100US-220 P/S UNIT</t>
  </si>
  <si>
    <t>VPS-300US-120 P/S UNIT</t>
  </si>
  <si>
    <t>VPS-300US-220 P/S UNIT</t>
  </si>
  <si>
    <t>VPS-400US-48 P/S UNIT</t>
  </si>
  <si>
    <t>VBT-012 BATTERY 12V-12A-HR</t>
  </si>
  <si>
    <t>VBC-001 BATTERY CABINET</t>
  </si>
  <si>
    <t>REMOTE 19" SUB RACK WITH 4 BLANK PLATES (MODULES 
AND TERMINATION CARD NOT INCLUDED)</t>
  </si>
  <si>
    <t>SUB RACK ENCLOSURE.  GLASS DOOR FOR 19" SUB RACK.  
FITS UP TO 3 RACKS OR 2 RACKS WITH VESDA POWER SUPPLY
 - PURCHASED SEPARATELY - SEE POWER SUPPLY SECTION</t>
  </si>
  <si>
    <t>SINGLE BLANKING PLATE.  USED FOR THE LENGTH OF THE
SUB RACK</t>
  </si>
  <si>
    <t>VRE-102 (2) BLANK PLT 19" RACK</t>
  </si>
  <si>
    <t>Programmer. Includes remote termination card.  No Relays.</t>
  </si>
  <si>
    <t>Display, VLP, with a remote termination card.
Equipped with 7 Relays.</t>
  </si>
  <si>
    <t>Display, VLP, with a remote termination card.
No Relays.</t>
  </si>
  <si>
    <t>Display, VLF, with a remote termination card.
Equipped with 7 Relays.</t>
  </si>
  <si>
    <t>Display, VLS, with a remote termination card.
Equipped with 7 Relays.</t>
  </si>
  <si>
    <t>Display, VLS, with a remote termination card.
Equipped with 12 Relays.</t>
  </si>
  <si>
    <t>DISPLAY LaserCOMPACT VERSION WITH 
REMOTE TERMINATION CARD
WITHOUT RELAYS</t>
  </si>
  <si>
    <t>VESDAnet SOCKET</t>
  </si>
  <si>
    <t>REMOTE TERMINATION AND RELAY PROCESSOR 
CARD, W/ BLANK PLATE, CARD, IN REMOTE 
MOUNTING BOX LaserCOMPACT (WITH 7 
RELAYS FOR LaserPlus</t>
  </si>
  <si>
    <t>REMOTE TERMINATION AND RELAY PROCESSOR   
CARD, WITH BLANK PLATE IN REMOTE 
MOUNTING BOX (WITH 7 RELAYS FOR 
LaserSCANNER)</t>
  </si>
  <si>
    <t>REMOTE TERMINATION AND RELAY PROCESSOR   
CARD, WITH BLANK PLATE IN REMOTE 
MOUNTING BOX (WITH 12 RELAYS FOR 
LaserSCANNER)</t>
  </si>
  <si>
    <t>VESDA SYSTEM RELAY MODULE.  UNIVERSAL
NETWORK MODULE WITH 7 PROGRAMMABLE 
RELAYS</t>
  </si>
  <si>
    <t>VESDA ANALOG OUTPUT MODULE</t>
  </si>
  <si>
    <t>PC-LINK HLI, SLIDING WINDOWS, RS232 INTERFACE.  
THE VHX-200 DOES NOT HAVE MODEM CAPABILITIES</t>
  </si>
  <si>
    <t>HAND HELD PROGRAMMER -INCLUDES LEADS</t>
  </si>
  <si>
    <t>CPY-HLI MXL-IQ/VESDA LASER DET</t>
  </si>
  <si>
    <t>CPY-HLICABLE REPLACES CPY-HLI</t>
  </si>
  <si>
    <t>VIC-010 VESDAnet INTERFACE  (VN Card) -
FOR RANGE OF VESDA LASER FOCUS VLF
SMOKE DETECTORS WITH A CHOICE OF 3rd
RELAY OR 24V</t>
  </si>
  <si>
    <t>VIC-020 VESDA MULTIFUNCTION CONTROL CARD (MCC) - 
INTERFACE CARD FOR THE RANGE OF VESDA LaserFOCUS (VLF) 
SMOKE DETECTORS</t>
  </si>
  <si>
    <t>VIC-030 VESDA MULTIFUNCTION CONTROL CARD (MCC) -  
INTERFACE CARD FOR THE RANGE OF VESDA LaserFOCUS (VLF) 
SMOKE DETECTORS WITH A CHOICE OF 3rd RELAY, OR 24V 
MONITORED POWER OUTPUT (MPO)</t>
  </si>
  <si>
    <t>CENTRAL SITE LICENSE - PRIMARY PC</t>
  </si>
  <si>
    <t>CENTRAL SITE LICENSE - SECONDARY PC</t>
  </si>
  <si>
    <t xml:space="preserve"> VSM3 UPGRADE - PRIMARY LICENSE</t>
  </si>
  <si>
    <t>VESDANET NETWORK CONNECTION- 1 REQUIRED PER
MONITORED VESDAnet</t>
  </si>
  <si>
    <t>VESDANET DETECTOR CONNECTION - 1 REQUIRED PER 
MONITORED DETECTOR</t>
  </si>
  <si>
    <t>VESDATalk/VESDAlink DETECTOR CONNECTIONS - VESDAtalk FOR
USE WITH DIRECT CONNECT VLS 250 AND 500 DETECTORS.  
VESDAlink FOR USE WITH DIRECT CONNECT VLS-500 DETECTORS</t>
  </si>
  <si>
    <t>TEXT TO SPEECH - ENGLISH</t>
  </si>
  <si>
    <t>TEXT TO SPEECH - SPANISH</t>
  </si>
  <si>
    <t>REMOTE MOUNTING SINGLE BOX WITH ESCUTCHEOL ONLY
BLANK PLATE AND TERMINATION CARD NOT INCLUDED</t>
  </si>
  <si>
    <t>PC-LINK HLI, OPEN PROTOCOL RS232 INTERFACE. 
HAS PEER TO PEER OPERATIONS</t>
  </si>
  <si>
    <t>PC - HLI MODEM CABLE TO CONNECT PC-HLI DIRECTLY TO 
MODEM.  WOULD BE USED IN LIEU OF RS232 SERIAL CABLE</t>
  </si>
  <si>
    <t>WALL-MOUNTED HLI LINKS VESDAnet WITH VESDA SYSTEM 
MANAGER 4(VSM4) and VESDA SYSTEM CONFIGURATOR (VSC).  
INCLUDES A BUILT-INVESDAnet PORT AND VESDAnet SOCKET
CARD</t>
  </si>
  <si>
    <t>BLANK PLATE WITH VESDA LOGO</t>
  </si>
  <si>
    <t>BLANK PLATE WITHOUT VESDA LOGO</t>
  </si>
  <si>
    <t>VSP-001 PROGRAMMER MODULE</t>
  </si>
  <si>
    <t>VSP-002 STD DISPLAY MODULE</t>
  </si>
  <si>
    <t>VSP-003 VESDANET SOCKET KIT</t>
  </si>
  <si>
    <t>SCANNER DISPLAY MODULE</t>
  </si>
  <si>
    <t>FILTER CARTRIDGE (REPLACING EVERY 2 YEARS RECOMMENDED)</t>
  </si>
  <si>
    <t>DETECTOR CHASSIS ASSEMBLY INCLUDES MANIFOLD</t>
  </si>
  <si>
    <t>"O" RELAY REMOTE TERMINATION CARD</t>
  </si>
  <si>
    <t>REMOTE TERMINATION CARD (RTC7)</t>
  </si>
  <si>
    <t>SCANNER CHASSIS ASSEMBLY INCLUDES SCANNING MANIFOLD</t>
  </si>
  <si>
    <t>RECESS MOUNTING KIT FOR VLP OR VLS DETECTOR</t>
  </si>
  <si>
    <t>RECESS MOUNTING KIT FOR REMOTE SINGLE BOXES</t>
  </si>
  <si>
    <t>DETECTOR COVER ASSEMBLY WITH EMC SHIELDS</t>
  </si>
  <si>
    <t>7-RELAY HEAD TERMINATION CARD (HTC7)</t>
  </si>
  <si>
    <t>ASPIRATOR FOR LASERPLUS &amp; SCANNER</t>
  </si>
  <si>
    <t>12 RELAY HEAD TERMINATION CARD (HTC12)</t>
  </si>
  <si>
    <t>FILTER SWITCH</t>
  </si>
  <si>
    <t>VSP-019 FILTER COVER</t>
  </si>
  <si>
    <t>COVER SCREWS (EACH)</t>
  </si>
  <si>
    <t>METRIC TO IMPERIAL PIPE ADAPTOR KITS OF FOUR</t>
  </si>
  <si>
    <t>FILTERS (20 PACK)</t>
  </si>
  <si>
    <t>BLANK PLATE WITH FOK LED'S AND LOGO</t>
  </si>
  <si>
    <t>POWER CIRCUIT BOARD ONLY</t>
  </si>
  <si>
    <t>TRANSFORMER ONLY</t>
  </si>
  <si>
    <t>VLP RELAY PROCESSOR MODULE (DRP)</t>
  </si>
  <si>
    <t>VLS RELAY PROCESSOR MODULE (DRP)</t>
  </si>
  <si>
    <t>BLANK PLATE EMC WITH LOGO</t>
  </si>
  <si>
    <t>12 RELAY REMOTE TERMINATION CARD (RTC12)</t>
  </si>
  <si>
    <t>ASPIRATOR LaserCOMPACT</t>
  </si>
  <si>
    <t>COMPACT (VN) REMOTE DISPLAY MODULE</t>
  </si>
  <si>
    <t>RO - CABLE FO RUSE WITH LASER COMPACT RELAY ONLY (RO)
VERSION THIS CABLE IS REQUIRED FOR PROGRAMMING.  
REQUIRES V-CONFIG PRO SOFTWARE</t>
  </si>
  <si>
    <t>COMPACT (RO) TERMINATION CARD (CTC-RO)</t>
  </si>
  <si>
    <t>COMPACT (VN) TERMINATION CARD (CTC-VN)</t>
  </si>
  <si>
    <t>SPARE ASPIRATOR VLF-250 AND VLF-500</t>
  </si>
  <si>
    <t>EXHAUST DEFLECTOR BLACK FOR USE WITH VESDA LaserPLUS
LaserSCANNER AND LaserCOMPACT</t>
  </si>
  <si>
    <t>EXHAUST DEFLECTOR GREY FOR USE WITH VESDA LaserFOCUS</t>
  </si>
  <si>
    <t>DECAL LaserCOMPACT DETECTOR SPANISH</t>
  </si>
  <si>
    <t>DECAL LaserCOMPACT REMOTE DISPLAY SPANISH</t>
  </si>
  <si>
    <t>DECAL LaserPLUS DISPLAY SPANISH</t>
  </si>
  <si>
    <t>DECAL LaserSCANNER DISPLAY SPANISH</t>
  </si>
  <si>
    <t>DECAL LaserCOMPACT DETECTOR PORTUGUESE</t>
  </si>
  <si>
    <t>DECAL LaserCOMPACT REMOTE DISPLAY PORTUGUESE</t>
  </si>
  <si>
    <t>DECAL LaserPLUS DISPLAY PORTUGUESE</t>
  </si>
  <si>
    <t>DECAL LaserSCANNER DISPLAY PORTUGUESE</t>
  </si>
  <si>
    <t>E700-FIL-ASSY  EXTERNAL FILTER ASSEMBLY</t>
  </si>
  <si>
    <t>EXTERNAL IN LINE FILTER GREY</t>
  </si>
  <si>
    <t xml:space="preserve">Display, VLS Version, no Relays </t>
  </si>
  <si>
    <t xml:space="preserve">VLP/VLS Mounting Bracket </t>
  </si>
  <si>
    <t>External in line filter - red</t>
  </si>
  <si>
    <t>Spares in line filter - 20 pack</t>
  </si>
  <si>
    <t>Spares in line filter - 4 pack</t>
  </si>
  <si>
    <t>VP-P-210 3/4"ORG VESDA CPVC  15ft lengths 3/4". Box of 14 pcs (210 feet total)</t>
  </si>
  <si>
    <t>VP-P-420  3/4" ORG VESDA CPVC  Box of 28 pieces (420 feet Total)</t>
  </si>
  <si>
    <t>VP-ELB-90 90 DEGREE ELBOW, Q-20 (Quantity of 20)</t>
  </si>
  <si>
    <t>VP-ELB-45 45 DEG ELBOW ,3/4 Q-10 (Quantity of 10)</t>
  </si>
  <si>
    <t>VP-COUP COUPLING 3/4" ORG Q-15   (Quantity of 15)</t>
  </si>
  <si>
    <t>VP-UNION UNION ORG VESDA CPVC Q-10 (Quantity of 10)</t>
  </si>
  <si>
    <t>VP-EC END CAP 3/4" ORG VSD Q-25 (Quantity of 25)</t>
  </si>
  <si>
    <t>VP-TEE 3/4" ORG VSD CPVC Q-15 (Quantity of 15)</t>
  </si>
  <si>
    <t>VP-TEE-FPT 3/4" - 10 pc/BOX</t>
  </si>
  <si>
    <t>VP-CEMENT SOLVENT CEMENT, One (1) Pint.  Average capacity is 100 joints to one pint.
GROUND SHIPMENT ONLY.  NOT AVAILABLE  IN CANADA OR LATIN AMERICA or for Air Shipment.</t>
  </si>
  <si>
    <t>E-700-SP CAPILLARY (MINIATURE)</t>
  </si>
  <si>
    <t>E-700-TUBE CAPILLARY TUBING</t>
  </si>
  <si>
    <t>E-700-CAP CONNECTOR KIT</t>
  </si>
  <si>
    <t>E-700-SP-DCL-PT ROUND STYLE</t>
  </si>
  <si>
    <t>E-700-SP-DCL-R CAPILLARY (MIN)</t>
  </si>
  <si>
    <t>E-700-SP-DCL-G CAPILLARY MINI</t>
  </si>
  <si>
    <t>E-700-SP-DCL-A SAMPLING POINT</t>
  </si>
  <si>
    <t>E-700-SP-DCL-PIPE SAMPLING</t>
  </si>
  <si>
    <t>POLYETHYLENE TUBING BLACK 1/2" OD 38" ID FPE RATED 
250 FEET OF TUBING PER ROLL</t>
  </si>
  <si>
    <t>PIP-015  FLUSH SAMPLING POINT VESDA</t>
  </si>
  <si>
    <t>CAP-KIT  BRASS CAPILARY KIT</t>
  </si>
  <si>
    <t>VESDA LaserPLUS VKT-002 SALES DEMO KIT INCLUDES VLP-012.
INCLUDES CARRYING CASE, POWER SUPPLY, PROGRAMMING  
SOFTWARE, SAMPLING PIPE, SAMPLE CAPILLARY KIT WITH 
SAMPLING POINT INLET PIPE CONVERTER)</t>
  </si>
  <si>
    <t>VESDA LaserCOMPACT VKT-004 SALES DEMO KIT INCLUDES VLC-505. (INCLUDES
INCLUDES CARRYING CASE, POWER SUPPLY, PROGRAMMING  
SOFTWARE, SAMPLING PIPE, SAMPLE CAPILLARY KIT WITH 
SAMPLING POINT INLET PIPE CONVERTER)</t>
  </si>
  <si>
    <t>VESDA LaserFOCUS VKT-020 LaserFOCUS 250 (INCLUDES VLC-505.
INCLUDES CARRYING CASE, POWER SUPPLY, PROGRAMMING  
SOFTWARE, SAMPLING PIPE, SAMPLE CAPILLARY KIT WITH 
SAMPLING POINT INLET PIPE CONVERTER)</t>
  </si>
  <si>
    <t>VESDA LaserFOCUS SALES DEMO KIT VKT-050 LaserFOCUS 500
INCLUDES CARRYING CASE, POWER SUPPLY, PROGRAMMING 
SOFTWARE, SAMPLING PIPE, SAMPLE CAPILLARY KIT WITH  CONVERTER)
SAMPLING POINT, INLET PIPE CONVERTER)</t>
  </si>
  <si>
    <t>VESDA LaserFOCUS DEMO KIT (INCLUDES POWER CONNECTOR PLUS 
INSTALLED AND SHORT LENGTH PIPE, ELBOW , END CAP AND 
TWO PIPE LABELS.) LaserFOCUS 250</t>
  </si>
  <si>
    <t>VESDA LaserFOCUS DEMO KIT (INCLUDES POWER CONNECTOR PLUS 
INSTALLED AND SHORT LENGTH PIPE, ELBOW , END CAP AND 
TWO PIPE LABELS.) LaserFOCUS 500</t>
  </si>
  <si>
    <t>VESDA TEST TRANSFORMER (WIRE BURNER) PREVIOUSLY KNOWN AS THE
THE HOT WIRE TEST, THIS POWER SUPPLY UNIT IS USED TO TEST 
VESDA EQUIPMENT.  THE UNIT PROVIDES 6VAC OUTPUT 220-240VAC  
OR 110-120VAC SUPPLY. TIMER IS INCORPORATED TO PROVIDE A  
SELECTABLE BURN PERIOD OF UP TO 3 MINUTES.</t>
  </si>
  <si>
    <t>Socket Union, Box of 10</t>
  </si>
  <si>
    <t>PISTON ACTUATOR SLAVE</t>
  </si>
  <si>
    <t>SUPERVISED SOLENOID 24VDC</t>
  </si>
  <si>
    <t>LOCAL MANUAL CONTROL</t>
  </si>
  <si>
    <t>CPY-PSS1, PRESS SUPV SW (NC)</t>
  </si>
  <si>
    <t>PRESS OPER SW SPST (NC/NO)</t>
  </si>
  <si>
    <t>METAL 1/4" HOSE 24"</t>
  </si>
  <si>
    <t>METAL 1/4" HOSE 36"</t>
  </si>
  <si>
    <t>ELBOW-SLAVE CYL'S</t>
  </si>
  <si>
    <t>TEE-SLAVE CYL'S</t>
  </si>
  <si>
    <t>CYL FILLING SCHRADER</t>
  </si>
  <si>
    <t>1" FLEX HOSE</t>
  </si>
  <si>
    <t>1 1/2" FLEX HOSE</t>
  </si>
  <si>
    <t>2 1/2" FLEX HOSE</t>
  </si>
  <si>
    <t>4" FLEXIBLE DISCHARGE HOSE</t>
  </si>
  <si>
    <t>1" CHECK VALVE</t>
  </si>
  <si>
    <t xml:space="preserve">2" FLAPPER CHECK VALVE </t>
  </si>
  <si>
    <t xml:space="preserve">3" FLAPPER CHECK VALVE </t>
  </si>
  <si>
    <t>4" FLAPPER CHECK VALVE (UL &amp; FM)</t>
  </si>
  <si>
    <t>l.5" THREAD BY GROOVE ADAPTER (TBG)</t>
  </si>
  <si>
    <t>2.5" THREAD BY GROOVE ADAPTER (TBG)</t>
  </si>
  <si>
    <t>4" THREAD BY GROOVE ADAPTER (TBG)</t>
  </si>
  <si>
    <t>1" RECHARGE ADAPTER</t>
  </si>
  <si>
    <t>1-1/2" RECHARGE ADAPTER</t>
  </si>
  <si>
    <t>2-1/2" RECHARGE ADAPTER</t>
  </si>
  <si>
    <t>VALVE SERVICE KIT</t>
  </si>
  <si>
    <t>1.5 VALVE SERVICE KIT</t>
  </si>
  <si>
    <t>2.5 VALVE SERVICE KIT</t>
  </si>
  <si>
    <t>4" VALVE SERVICE KIT</t>
  </si>
  <si>
    <t>HFC-227ea PRESSURE GAUGE</t>
  </si>
  <si>
    <t>MAIN RESERVE SWITCH</t>
  </si>
  <si>
    <t>TEST DOWEL FOR SOLENOID</t>
  </si>
  <si>
    <t>CPY-SGN1 DO NOT ENTER</t>
  </si>
  <si>
    <t>CPY-SGN2 VACATE ROOM</t>
  </si>
  <si>
    <t>CPY-SGN3 OPERATE MANUAL PULL</t>
  </si>
  <si>
    <t>CPY-SGN4 SYSTEM RELEASE</t>
  </si>
  <si>
    <t>CPY-SGN5 DEVICE ACTIVE</t>
  </si>
  <si>
    <t>CPY-SGN6 DO NOT ENTER</t>
  </si>
  <si>
    <t>CPY-SGN7 EXIT ROOM</t>
  </si>
  <si>
    <t>CPY-SGN8 PUSH AND HOLD</t>
  </si>
  <si>
    <t>4" RECHARGE ADAPTER</t>
  </si>
  <si>
    <t>1200LB BULK REFILL</t>
  </si>
  <si>
    <t>MAINTENCE  SWITCH</t>
  </si>
  <si>
    <t>AGENT RELEASE STROBE ONLY RED</t>
  </si>
  <si>
    <t>AGENT RELEASE HORN STROBE RED</t>
  </si>
  <si>
    <t>Sinorix 227 + Sinorix 1230 Full License Design Keys</t>
  </si>
  <si>
    <t>RELEASING END OF LINE DIODES FOR REL &amp; SRX UL 9th Ed.</t>
  </si>
  <si>
    <t>Solenoid 6VDC</t>
  </si>
  <si>
    <t>Solenoid 12VDC</t>
  </si>
  <si>
    <t>Solenoid 24VDC</t>
  </si>
  <si>
    <t>Solenoid 6-EXP</t>
  </si>
  <si>
    <t>Solenoid 12 - EXP</t>
  </si>
  <si>
    <t>Solenoid 24 - EXP</t>
  </si>
  <si>
    <t>35/70lb Tank Strap</t>
  </si>
  <si>
    <t>150lb Tank Strap</t>
  </si>
  <si>
    <t>250/375lb Tank Strap</t>
  </si>
  <si>
    <t>560lb Tank Strap</t>
  </si>
  <si>
    <t>900lb Tank Strap</t>
  </si>
  <si>
    <t>1200lb Tank Strap</t>
  </si>
  <si>
    <t>NOVEC-1230-DRUM</t>
  </si>
  <si>
    <t>NOVEC-1230-GALLON</t>
  </si>
  <si>
    <t>SOLENOID RESET TOOL</t>
  </si>
  <si>
    <t>SINORIX PILOT CYLINDER</t>
  </si>
  <si>
    <t>35 Cyl, no Solenoid, HFC-227ea, 16lb</t>
  </si>
  <si>
    <t>35 Cyl, no Solenoid, HFC-227ea, 17lb</t>
  </si>
  <si>
    <t>35 Cyl, no Solenoid, HFC-227ea, 18lb</t>
  </si>
  <si>
    <t>35 Cyl, no Solenoid, HFC-227ea, 19lb</t>
  </si>
  <si>
    <t>35 Cyl, no Solenoid, HFC-227ea, 20lb</t>
  </si>
  <si>
    <t>35 Cyl, no Solenoid, HFC-227ea, 21lb</t>
  </si>
  <si>
    <t>35 Cyl, no Solenoid, HFC-227ea, 22lb</t>
  </si>
  <si>
    <t>35 Cyl, no Solenoid, HFC-227ea, 23lb</t>
  </si>
  <si>
    <t>35 Cyl, no Solenoid, HFC-227ea, 24lb</t>
  </si>
  <si>
    <t>35 Cyl, no Solenoid, HFC-227ea, 25lb</t>
  </si>
  <si>
    <t>35 Cyl, no Solenoid, HFC-227ea, 26lb</t>
  </si>
  <si>
    <t>35 Cyl, no Solenoid, HFC-227ea, 27lb</t>
  </si>
  <si>
    <t>35 Cyl, no Solenoid, HFC-227ea, 28lb</t>
  </si>
  <si>
    <t>35 Cyl, no Solenoid, HFC-227ea, 29lb</t>
  </si>
  <si>
    <t>35 Cyl, no Solenoid, HFC-227ea, 30lb</t>
  </si>
  <si>
    <t>35 Cyl, no Solenoid, HFC-227ea, 31lb</t>
  </si>
  <si>
    <t>35 Cyl, no Solenoid, HFC-227ea, 32lb</t>
  </si>
  <si>
    <t>35 Cyl, no Solenoid, HFC-227ea, 33lb</t>
  </si>
  <si>
    <t>35 Cyl, no Solenoid, HFC-227ea, 34lb</t>
  </si>
  <si>
    <t>35 Cyl, no Solenoid, HFC-227ea, 35lb</t>
  </si>
  <si>
    <t>70 Cyl, no Solenoid, HFC-227ea, 31lb</t>
  </si>
  <si>
    <t>70 Cyl, no Solenoid, HFC-227ea, 32lb</t>
  </si>
  <si>
    <t>70 Cyl, no Solenoid, HFC-227ea, 33lb</t>
  </si>
  <si>
    <t>70 Cyl, no Solenoid, HFC-227ea, 34lb</t>
  </si>
  <si>
    <t>70 Cyl, no Solenoid, HFC-227ea, 35lb</t>
  </si>
  <si>
    <t>70 Cyl, no Solenoid, HFC-227ea, 36lb</t>
  </si>
  <si>
    <t>70 Cyl, no Solenoid, HFC-227ea, 37lb</t>
  </si>
  <si>
    <t>70 Cyl, no Solenoid, HFC-227ea, 38lb</t>
  </si>
  <si>
    <t>70 Cyl, no Solenoid, HFC-227ea, 39lb</t>
  </si>
  <si>
    <t>70 Cyl, no Solenoid, HFC-227ea, 40lb</t>
  </si>
  <si>
    <t>70 Cyl, no Solenoid, HFC-227ea, 41lb</t>
  </si>
  <si>
    <t>70 Cyl, no Solenoid, HFC-227ea, 42lb</t>
  </si>
  <si>
    <t>70 Cyl, no Solenoid, HFC-227ea, 43lb</t>
  </si>
  <si>
    <t>70 Cyl, no Solenoid, HFC-227ea, 44lb</t>
  </si>
  <si>
    <t>70 Cyl, no Solenoid, HFC-227ea, 45lb</t>
  </si>
  <si>
    <t>70 Cyl, no Solenoid, HFC-227ea, 46lb</t>
  </si>
  <si>
    <t>70 Cyl, no Solenoid, HFC-227ea, 47lb</t>
  </si>
  <si>
    <t>70 Cyl, no Solenoid, HFC-227ea, 48lb</t>
  </si>
  <si>
    <t>70 Cyl, no Solenoid, HFC-227ea, 49lb</t>
  </si>
  <si>
    <t>70 Cyl, no Solenoid, HFC-227ea, 50lb</t>
  </si>
  <si>
    <t>70 Cyl, no Solenoid, HFC-227ea, 51lb</t>
  </si>
  <si>
    <t>70 Cyl, no Solenoid, HFC-227ea, 52lb</t>
  </si>
  <si>
    <t>70 Cyl, no Solenoid, HFC-227ea, 53lb</t>
  </si>
  <si>
    <t>70 Cyl, no Solenoid, HFC-227ea, 54lb</t>
  </si>
  <si>
    <t>70 Cyl, no Solenoid, HFC-227ea, 55lb</t>
  </si>
  <si>
    <t>70 Cyl, no Solenoid, HFC-227ea, 56lb</t>
  </si>
  <si>
    <t>70 Cyl, no Solenoid, HFC-227ea, 57lb</t>
  </si>
  <si>
    <t>70 Cyl, no Solenoid, HFC-227ea, 58lb</t>
  </si>
  <si>
    <t>70 Cyl, no Solenoid, HFC-227ea, 59lb</t>
  </si>
  <si>
    <t>70 Cyl, no Solenoid, HFC-227ea, 60lb</t>
  </si>
  <si>
    <t>70 Cyl, no Solenoid, HFC-227ea, 61lb</t>
  </si>
  <si>
    <t>70 Cyl, no Solenoid, HFC-227ea, 62lb</t>
  </si>
  <si>
    <t>70 Cyl, no Solenoid, HFC-227ea, 63lb</t>
  </si>
  <si>
    <t>70 Cyl, no Solenoid, HFC-227ea, 64lb</t>
  </si>
  <si>
    <t>70 Cyl, no Solenoid, HFC-227ea, 65lb</t>
  </si>
  <si>
    <t>70 Cyl, no Solenoid, HFC-227ea, 66lb</t>
  </si>
  <si>
    <t>70 Cyl, no Solenoid, HFC-227ea, 67lb</t>
  </si>
  <si>
    <t>70 Cyl, no Solenoid, HFC-227ea, 68lb</t>
  </si>
  <si>
    <t>70 Cyl, no Solenoid, HFC-227ea, 69lb</t>
  </si>
  <si>
    <t>70 Cyl, no Solenoid, HFC-227ea, 70lb</t>
  </si>
  <si>
    <t>150 Cyl, no Solenoid, HFC-227ea, 66lb</t>
  </si>
  <si>
    <t>150 Cyl, no Solenoid, HFC-227ea, 67lb</t>
  </si>
  <si>
    <t>150 Cyl, no Solenoid, HFC-227ea, 68lb</t>
  </si>
  <si>
    <t>150 Cyl, no Solenoid, HFC-227ea, 69lb</t>
  </si>
  <si>
    <t>150 Cyl, no Solenoid, HFC-227ea, 70lb</t>
  </si>
  <si>
    <t>150 Cyl, no Solenoid, HFC-227ea, 71lb</t>
  </si>
  <si>
    <t>150 Cyl, no Solenoid, HFC-227ea, 72lb</t>
  </si>
  <si>
    <t>150 Cyl, no Solenoid, HFC-227ea, 73lb</t>
  </si>
  <si>
    <t>150 Cyl, no Solenoid, HFC-227ea, 74lb</t>
  </si>
  <si>
    <t>150 Cyl, no Solenoid, HFC-227ea, 75lb</t>
  </si>
  <si>
    <t>150 Cyl, no Solenoid, HFC-227ea, 76lb</t>
  </si>
  <si>
    <t>150 Cyl, no Solenoid, HFC-227ea, 77lb</t>
  </si>
  <si>
    <t>150 Cyl, no Solenoid, HFC-227ea, 78lb</t>
  </si>
  <si>
    <t>150 Cyl, no Solenoid, HFC-227ea, 79lb</t>
  </si>
  <si>
    <t>150 Cyl, no Solenoid, HFC-227ea, 80lb</t>
  </si>
  <si>
    <t>150 Cyl, no Solenoid, HFC-227ea, 81lb</t>
  </si>
  <si>
    <t>150 Cyl, no Solenoid, HFC-227ea, 82lb</t>
  </si>
  <si>
    <t>150 Cyl, no Solenoid, HFC-227ea, 83lb</t>
  </si>
  <si>
    <t>150 Cyl, no Solenoid, HFC-227ea, 84lb</t>
  </si>
  <si>
    <t>150 Cyl, no Solenoid, HFC-227ea, 85lb</t>
  </si>
  <si>
    <t>150 Cyl, no Solenoid, HFC-227ea, 86lb</t>
  </si>
  <si>
    <t>150 Cyl, no Solenoid, HFC-227ea, 87lb</t>
  </si>
  <si>
    <t>150 Cyl, no Solenoid, HFC-227ea, 88lb</t>
  </si>
  <si>
    <t>150 Cyl, no Solenoid, HFC-227ea, 89lb</t>
  </si>
  <si>
    <t>150 Cyl, no Solenoid, HFC-227ea, 90lb</t>
  </si>
  <si>
    <t>150 Cyl, no Solenoid, HFC-227ea, 91lb</t>
  </si>
  <si>
    <t>150 Cyl, no Solenoid, HFC-227ea, 92lb</t>
  </si>
  <si>
    <t>150 Cyl, no Solenoid, HFC-227ea, 93lb</t>
  </si>
  <si>
    <t>150 Cyl, no Solenoid, HFC-227ea, 94lb</t>
  </si>
  <si>
    <t>150 Cyl, no Solenoid, HFC-227ea, 95lb</t>
  </si>
  <si>
    <t>150 Cyl, no Solenoid, HFC-227ea, 96lb</t>
  </si>
  <si>
    <t>150 Cyl, no Solenoid, HFC-227ea, 97lb</t>
  </si>
  <si>
    <t>150 Cyl, no Solenoid, HFC-227ea, 98lb</t>
  </si>
  <si>
    <t>150 Cyl, no Solenoid, HFC-227ea, 99lb</t>
  </si>
  <si>
    <t>150 Cyl, no Solenoid, HFC-227ea, 100lb</t>
  </si>
  <si>
    <t>150 Cyl, no Solenoid, HFC-227ea, 101lb</t>
  </si>
  <si>
    <t>150 Cyl, no Solenoid, HFC-227ea, 102lb</t>
  </si>
  <si>
    <t>150 Cyl, no Solenoid, HFC-227ea, 103lb</t>
  </si>
  <si>
    <t>150 Cyl, no Solenoid, HFC-227ea, 104lb</t>
  </si>
  <si>
    <t>150 Cyl, no Solenoid, HFC-227ea, 105lb</t>
  </si>
  <si>
    <t>150 Cyl, no Solenoid, HFC-227ea, 106lb</t>
  </si>
  <si>
    <t>150 Cyl, no Solenoid, HFC-227ea, 107lb</t>
  </si>
  <si>
    <t>150 Cyl, no Solenoid, HFC-227ea, 108lb</t>
  </si>
  <si>
    <t>150 Cyl, no Solenoid, HFC-227ea, 109lb</t>
  </si>
  <si>
    <t>150 Cyl, no Solenoid, HFC-227ea, 110lb</t>
  </si>
  <si>
    <t>150 Cyl, no Solenoid, HFC-227ea, 111lb</t>
  </si>
  <si>
    <t>150 Cyl, no Solenoid, HFC-227ea, 112lb</t>
  </si>
  <si>
    <t>150 Cyl, no Solenoid, HFC-227ea, 113lb</t>
  </si>
  <si>
    <t>150 Cyl, no Solenoid, HFC-227ea, 114lb</t>
  </si>
  <si>
    <t>150 Cyl, no Solenoid, HFC-227ea, 115lb</t>
  </si>
  <si>
    <t>150 Cyl, no Solenoid, HFC-227ea, 116lb</t>
  </si>
  <si>
    <t>150 Cyl, no Solenoid, HFC-227ea, 117lb</t>
  </si>
  <si>
    <t>150 Cyl, no Solenoid, HFC-227ea, 118lb</t>
  </si>
  <si>
    <t>150 Cyl, no Solenoid, HFC-227ea, 119lb</t>
  </si>
  <si>
    <t>150 Cyl, no Solenoid, HFC-227ea, 120lb</t>
  </si>
  <si>
    <t>150 Cyl, no Solenoid, HFC-227ea, 121lb</t>
  </si>
  <si>
    <t>150 Cyl, no Solenoid, HFC-227ea, 122lb</t>
  </si>
  <si>
    <t>150 Cyl, no Solenoid, HFC-227ea, 123lb</t>
  </si>
  <si>
    <t>150 Cyl, no Solenoid, HFC-227ea, 124lb</t>
  </si>
  <si>
    <t>150 Cyl, no Solenoid, HFC-227ea, 125lb</t>
  </si>
  <si>
    <t>150 Cyl, no Solenoid, HFC-227ea, 126lb</t>
  </si>
  <si>
    <t>150 Cyl, no Solenoid, HFC-227ea, 127lb</t>
  </si>
  <si>
    <t>150 Cyl, no Solenoid, HFC-227ea, 128lb</t>
  </si>
  <si>
    <t>150 Cyl, no Solenoid, HFC-227ea, 129lb</t>
  </si>
  <si>
    <t>150 Cyl, no Solenoid, HFC-227ea, 130lb</t>
  </si>
  <si>
    <t>150 Cyl, no Solenoid, HFC-227ea, 131lb</t>
  </si>
  <si>
    <t>150 Cyl, no Solenoid, HFC-227ea, 132lb</t>
  </si>
  <si>
    <t>150 Cyl, no Solenoid, HFC-227ea, 133lb</t>
  </si>
  <si>
    <t>150 Cyl, no Solenoid, HFC-227ea, 134lb</t>
  </si>
  <si>
    <t>150 Cyl, no Solenoid, HFC-227ea, 135lb</t>
  </si>
  <si>
    <t>150 Cyl, no Solenoid, HFC-227ea, 136lb</t>
  </si>
  <si>
    <t>150 Cyl, no Solenoid, HFC-227ea, 137lb</t>
  </si>
  <si>
    <t>150 Cyl, no Solenoid, HFC-227ea, 138lb</t>
  </si>
  <si>
    <t>150 Cyl, no Solenoid, HFC-227ea, 139lb</t>
  </si>
  <si>
    <t>150 Cyl, no Solenoid, HFC-227ea, 140lb</t>
  </si>
  <si>
    <t>150 Cyl, no Solenoid, HFC-227ea, 141lb</t>
  </si>
  <si>
    <t>150 Cyl, no Solenoid, HFC-227ea, 142lb</t>
  </si>
  <si>
    <t>150 Cyl, no Solenoid, HFC-227ea, 143lb</t>
  </si>
  <si>
    <t>150 Cyl, no Solenoid, HFC-227ea, 144lb</t>
  </si>
  <si>
    <t>150 Cyl, no Solenoid, HFC-227ea, 145lb</t>
  </si>
  <si>
    <t>150 Cyl, no Solenoid, HFC-227ea, 146lb</t>
  </si>
  <si>
    <t>150 Cyl, no Solenoid, HFC-227ea, 147lb</t>
  </si>
  <si>
    <t>150 Cyl, no Solenoid, HFC-227ea, 148lb</t>
  </si>
  <si>
    <t>150 Cyl, no Solenoid, HFC-227ea, 149lb</t>
  </si>
  <si>
    <t>150 Cyl, no Solenoid, HFC-227ea, 150lb</t>
  </si>
  <si>
    <t>250 Cyl, no Solenoid, HFC-227ea, 109lb</t>
  </si>
  <si>
    <t>250 Cyl, no Solenoid, HFC-227ea, 110lb</t>
  </si>
  <si>
    <t>250 Cyl, no Solenoid, HFC-227ea, 115lb</t>
  </si>
  <si>
    <t>250 Cyl, no Solenoid, HFC-227ea, 120lb</t>
  </si>
  <si>
    <t>250 Cyl, no Solenoid, HFC-227ea, 125lb</t>
  </si>
  <si>
    <t>250 Cyl, no Solenoid, HFC-227ea, 130lb</t>
  </si>
  <si>
    <t>250 Cyl, no Solenoid, HFC-227ea, 135lb</t>
  </si>
  <si>
    <t>250 Cyl, no Solenoid, HFC-227ea, 140lb</t>
  </si>
  <si>
    <t>250 Cyl, no Solenoid, HFC-227ea, 145lb</t>
  </si>
  <si>
    <t>250 Cyl, no Solenoid, HFC-227ea, 150lb</t>
  </si>
  <si>
    <t>250 Cyl, no Solenoid, HFC-227ea, 155lb</t>
  </si>
  <si>
    <t>250 Cyl, no Solenoid, HFC-227ea, 160lb</t>
  </si>
  <si>
    <t>250 Cyl, no Solenoid, HFC-227ea, 165lb</t>
  </si>
  <si>
    <t>250 Cyl, no Solenoid, HFC-227ea, 170lb</t>
  </si>
  <si>
    <t>250 Cyl, no Solenoid, HFC-227ea, 175lb</t>
  </si>
  <si>
    <t>250 Cyl, no Solenoid, HFC-227ea, 180lb</t>
  </si>
  <si>
    <t>250 Cyl, no Solenoid, HFC-227ea, 185lb</t>
  </si>
  <si>
    <t>250 Cyl, no Solenoid, HFC-227ea, 190lb</t>
  </si>
  <si>
    <t>250 Cyl, no Solenoid, HFC-227ea, 195lb</t>
  </si>
  <si>
    <t>250 Cyl, no Solenoid, HFC-227ea, 200lb</t>
  </si>
  <si>
    <t>250 Cyl, no Solenoid, HFC-227ea, 205lb</t>
  </si>
  <si>
    <t>250 Cyl, no Solenoid, HFC-227ea, 210lb</t>
  </si>
  <si>
    <t>250 Cyl, no Solenoid, HFC-227ea, 215lb</t>
  </si>
  <si>
    <t>250 Cyl, no Solenoid, HFC-227ea, 220lb</t>
  </si>
  <si>
    <t>250 Cyl, no Solenoid, HFC-227ea, 225lb</t>
  </si>
  <si>
    <t>250 Cyl, no Solenoid, HFC-227ea, 230lb</t>
  </si>
  <si>
    <t>250 Cyl, no Solenoid, HFC-227ea, 235lb</t>
  </si>
  <si>
    <t>250 Cyl, no Solenoid, HFC-227ea, 240lb</t>
  </si>
  <si>
    <t>250 Cyl, no Solenoid, HFC-227ea, 245lb</t>
  </si>
  <si>
    <t>250 Cyl, no Solenoid, HFC-227ea, 250lb</t>
  </si>
  <si>
    <t>375 Cyl, no Solenoid, HFC-227ea, 163lb</t>
  </si>
  <si>
    <t>375 Cyl, no Solenoid, HFC-227ea, 165lb</t>
  </si>
  <si>
    <t>375 Cyl, no Solenoid, HFC-227ea, 170lb</t>
  </si>
  <si>
    <t>375 Cyl, no Solenoid, HFC-227ea, 175lb</t>
  </si>
  <si>
    <t>375 Cyl, no Solenoid, HFC-227ea, 180lb</t>
  </si>
  <si>
    <t>375 Cyl, no Solenoid, HFC-227ea, 185lb</t>
  </si>
  <si>
    <t>375 Cyl, no Solenoid, HFC-227ea, 190lb</t>
  </si>
  <si>
    <t>375 Cyl, no Solenoid, HFC-227ea, 195lb</t>
  </si>
  <si>
    <t>375 Cyl, no Solenoid, HFC-227ea, 200lb</t>
  </si>
  <si>
    <t>375 Cyl, no Solenoid, HFC-227ea, 205lb</t>
  </si>
  <si>
    <t>375 Cyl, no Solenoid, HFC-227ea, 210lb</t>
  </si>
  <si>
    <t>375 Cyl, no Solenoid, HFC-227ea, 215lb</t>
  </si>
  <si>
    <t>375 Cyl, no Solenoid, HFC-227ea, 220lb</t>
  </si>
  <si>
    <t>375 Cyl, no Solenoid, HFC-227ea, 225lb</t>
  </si>
  <si>
    <t>375 Cyl, no Solenoid, HFC-227ea, 230lb</t>
  </si>
  <si>
    <t>375 Cyl, no Solenoid, HFC-227ea, 235lb</t>
  </si>
  <si>
    <t>375 Cyl, no Solenoid, HFC-227ea, 240lb</t>
  </si>
  <si>
    <t>375 Cyl, no Solenoid, HFC-227ea, 245lb</t>
  </si>
  <si>
    <t>375 Cyl, no Solenoid, HFC-227ea, 250lb</t>
  </si>
  <si>
    <t>375 Cyl, no Solenoid, HFC-227ea, 255lb</t>
  </si>
  <si>
    <t>375 Cyl, no Solenoid, HFC-227ea, 260lb</t>
  </si>
  <si>
    <t>375 Cyl, no Solenoid, HFC-227ea, 265lb</t>
  </si>
  <si>
    <t>375 Cyl, no Solenoid, HFC-227ea, 270lb</t>
  </si>
  <si>
    <t>375 Cyl, no Solenoid, HFC-227ea, 275lb</t>
  </si>
  <si>
    <t>375 Cyl, no Solenoid, HFC-227ea, 280lb</t>
  </si>
  <si>
    <t>375 Cyl, no Solenoid, HFC-227ea, 285lb</t>
  </si>
  <si>
    <t>375 Cyl, no Solenoid, HFC-227ea, 290lb</t>
  </si>
  <si>
    <t>375 Cyl, no Solenoid, HFC-227ea, 295lb</t>
  </si>
  <si>
    <t>375 Cyl, no Solenoid, HFC-227ea, 300lb</t>
  </si>
  <si>
    <t>375 Cyl, no Solenoid, HFC-227ea, 305lb</t>
  </si>
  <si>
    <t>375 Cyl, no Solenoid, HFC-227ea, 310lb</t>
  </si>
  <si>
    <t>375 Cyl, no Solenoid, HFC-227ea, 315lb</t>
  </si>
  <si>
    <t>375 Cyl, no Solenoid, HFC-227ea, 320lb</t>
  </si>
  <si>
    <t>375 Cyl, no Solenoid, HFC-227ea, 325lb</t>
  </si>
  <si>
    <t>375 Cyl, no Solenoid, HFC-227ea, 330lb</t>
  </si>
  <si>
    <t>375 Cyl, no Solenoid, HFC-227ea, 335lb</t>
  </si>
  <si>
    <t>375 Cyl, no Solenoid, HFC-227ea, 340lb</t>
  </si>
  <si>
    <t>375 Cyl, no Solenoid, HFC-227ea, 345lb</t>
  </si>
  <si>
    <t>375 Cyl, no Solenoid, HFC-227ea, 350lb</t>
  </si>
  <si>
    <t>375 Cyl, no Solenoid, HFC-227ea, 355lb</t>
  </si>
  <si>
    <t>375 Cyl, no Solenoid, HFC-227ea, 360lb</t>
  </si>
  <si>
    <t>375 Cyl, no Solenoid, HFC-227ea, 365lb</t>
  </si>
  <si>
    <t>375 Cyl, no Solenoid, HFC-227ea, 370lb</t>
  </si>
  <si>
    <t>375 Cyl, no Solenoid, HFC-227ea, 375lb</t>
  </si>
  <si>
    <t>560 Cyl, no Solenoid, HFC-227ea, 241lb</t>
  </si>
  <si>
    <t>560 Cyl, no Solenoid, HFC-227ea, 245lb</t>
  </si>
  <si>
    <t>560 Cyl, no Solenoid, HFC-227ea, 250lb</t>
  </si>
  <si>
    <t>560 Cyl, no Solenoid, HFC-227ea, 255b</t>
  </si>
  <si>
    <t>560 Cyl, no Solenoid, HFC-227ea, 260lb</t>
  </si>
  <si>
    <t>560 Cyl, no Solenoid, HFC-227ea, 265lb</t>
  </si>
  <si>
    <t>560 Cyl, no Solenoid, HFC-227ea, 270lb</t>
  </si>
  <si>
    <t>560 Cyl, no Solenoid, HFC-227ea, 275lb</t>
  </si>
  <si>
    <t>560 Cyl, no Solenoid, HFC-227ea, 280lb</t>
  </si>
  <si>
    <t>560 Cyl, no Solenoid, HFC-227ea, 285lb</t>
  </si>
  <si>
    <t>560 Cyl, no Solenoid, HFC-227ea, 290lb</t>
  </si>
  <si>
    <t>560 Cyl, no Solenoid, HFC-227ea, 295lb</t>
  </si>
  <si>
    <t>560 Cyl, no Solenoid, HFC-227ea, 300lb</t>
  </si>
  <si>
    <t>560 Cyl, no Solenoid, HFC-227ea, 305lb</t>
  </si>
  <si>
    <t>560 Cyl, no Solenoid, HFC-227ea, 310lb</t>
  </si>
  <si>
    <t>560 Cyl, no Solenoid, HFC-227ea, 315lb</t>
  </si>
  <si>
    <t>560 Cyl, no Solenoid, HFC-227ea, 320lb</t>
  </si>
  <si>
    <t>560 Cyl, no Solenoid, HFC-227ea, 325lb</t>
  </si>
  <si>
    <t>560 Cyl, no Solenoid, HFC-227ea, 330lb</t>
  </si>
  <si>
    <t>560 Cyl, no Solenoid, HFC-227ea, 335lb</t>
  </si>
  <si>
    <t>560 Cyl, no Solenoid, HFC-227ea, 340lb</t>
  </si>
  <si>
    <t>560 Cyl, no Solenoid, HFC-227ea, 345lb</t>
  </si>
  <si>
    <t>560 Cyl, no Solenoid, HFC-227ea, 350lb</t>
  </si>
  <si>
    <t>560 Cyl, no Solenoid, HFC-227ea, 355lb</t>
  </si>
  <si>
    <t>560 Cyl, no Solenoid, HFC-227ea, 360lb</t>
  </si>
  <si>
    <t>560 Cyl, no Solenoid, HFC-227ea, 365lb</t>
  </si>
  <si>
    <t>560 Cyl, no Solenoid, HFC-227ea, 370lb</t>
  </si>
  <si>
    <t>560 Cyl, no Solenoid, HFC-227ea, 375lb</t>
  </si>
  <si>
    <t>560 Cyl, no Solenoid, HFC-227ea, 380lb</t>
  </si>
  <si>
    <t>560 Cyl, no Solenoid, HFC-227ea, 385lb</t>
  </si>
  <si>
    <t>560 Cyl, no Solenoid, HFC-227ea, 390lb</t>
  </si>
  <si>
    <t>560 Cyl, no Solenoid, HFC-227ea, 395lb</t>
  </si>
  <si>
    <t>560 Cyl, no Solenoid, HFC-227ea, 400lb</t>
  </si>
  <si>
    <t>560 Cyl, no Solenoid, HFC-227ea, 405lb</t>
  </si>
  <si>
    <t>560 Cyl, no Solenoid, HFC-227ea, 410lb</t>
  </si>
  <si>
    <t>560 Cyl, no Solenoid, HFC-227ea, 415lb</t>
  </si>
  <si>
    <t>560 Cyl, no Solenoid, HFC-227ea, 420lb</t>
  </si>
  <si>
    <t>560 Cyl, no Solenoid, HFC-227ea, 425lb</t>
  </si>
  <si>
    <t>560 Cyl, no Solenoid, HFC-227ea, 430lb</t>
  </si>
  <si>
    <t>560 Cyl, no Solenoid, HFC-227ea, 435lb</t>
  </si>
  <si>
    <t>560 Cyl, no Solenoid, HFC-227ea, 440lb</t>
  </si>
  <si>
    <t>560 Cyl, no Solenoid, HFC-227ea, 445lb</t>
  </si>
  <si>
    <t>560 Cyl, no Solenoid, HFC-227ea, 450lb</t>
  </si>
  <si>
    <t>560 Cyl, no Solenoid, HFC-227ea, 455lb</t>
  </si>
  <si>
    <t>560 Cyl, no Solenoid, HFC-227ea, 460lb</t>
  </si>
  <si>
    <t>560 Cyl, no Solenoid, HFC-227ea, 465lb</t>
  </si>
  <si>
    <t>560 Cyl, no Solenoid, HFC-227ea, 470lb</t>
  </si>
  <si>
    <t>560 Cyl, no Solenoid, HFC-227ea, 475lb</t>
  </si>
  <si>
    <t>560 Cyl, no Solenoid, HFC-227ea, 480lb</t>
  </si>
  <si>
    <t>560 Cyl, no Solenoid, HFC-227ea, 485lb</t>
  </si>
  <si>
    <t>560 Cyl, no Solenoid, HFC-227ea, 490lb</t>
  </si>
  <si>
    <t>560 Cyl, no Solenoid, HFC-227ea, 495lb</t>
  </si>
  <si>
    <t>560 Cyl, no Solenoid, HFC-227ea, 500lb</t>
  </si>
  <si>
    <t>560 Cyl, no Solenoid, HFC-227ea, 505lb</t>
  </si>
  <si>
    <t>560 Cyl, no Solenoid, HFC-227ea, 510lb</t>
  </si>
  <si>
    <t>560 Cyl, no Solenoid, HFC-227ea, 515lb</t>
  </si>
  <si>
    <t>560 Cyl, no Solenoid, HFC-227ea, 520lb</t>
  </si>
  <si>
    <t>560 Cyl, no Solenoid, HFC-227ea, 525lb</t>
  </si>
  <si>
    <t>560 Cyl, no Solenoid, HFC-227ea, 530lb</t>
  </si>
  <si>
    <t>560 Cyl, no Solenoid, HFC-227ea, 535lb</t>
  </si>
  <si>
    <t>560 Cyl, no Solenoid, HFC-227ea, 540lb</t>
  </si>
  <si>
    <t>560 Cyl, no Solenoid, HFC-227ea, 545lb</t>
  </si>
  <si>
    <t>560 Cyl, no Solenoid, HFC-227ea, 550lb</t>
  </si>
  <si>
    <t>560 Cyl, no Solenoid, HFC-227ea, 555lb</t>
  </si>
  <si>
    <t>560 Cyl, no Solenoid, HFC-227ea, 560lb</t>
  </si>
  <si>
    <t>900 Cyl, no Solenoid, HFC-227ea, 387 lb</t>
  </si>
  <si>
    <t>900 Cyl, no Solenoid, HFC-227ea, 390 lb</t>
  </si>
  <si>
    <t>900 Cyl, no Solenoid, HFC-227ea, 395 lb</t>
  </si>
  <si>
    <t>900 Cyl, no Solenoid, HFC-227ea, 400 lb</t>
  </si>
  <si>
    <t>900 Cyl, no Solenoid, HFC-227ea, 405 lb</t>
  </si>
  <si>
    <t>900 Cyl, no Solenoid, HFC-227ea, 410 lb</t>
  </si>
  <si>
    <t>900 Cyl, no Solenoid, HFC-227ea, 415 lb</t>
  </si>
  <si>
    <t>900 Cyl, no Solenoid, HFC-227ea, 420 lb</t>
  </si>
  <si>
    <t>900 Cyl, no Solenoid, HFC-227ea, 425 lb</t>
  </si>
  <si>
    <t>900 Cyl, no Solenoid, HFC-227ea, 430 lb</t>
  </si>
  <si>
    <t>900 Cyl, no Solenoid, HFC-227ea, 435 lb</t>
  </si>
  <si>
    <t>900 Cyl, no Solenoid, HFC-227ea, 440 lb</t>
  </si>
  <si>
    <t>900 Cyl, no Solenoid, HFC-227ea, 445 lb</t>
  </si>
  <si>
    <t>900 Cyl, no Solenoid, HFC-227ea, 450 lb</t>
  </si>
  <si>
    <t>900 Cyl, no Solenoid, HFC-227ea, 455 lb</t>
  </si>
  <si>
    <t>900 Cyl, no Solenoid, HFC-227ea, 460 lb</t>
  </si>
  <si>
    <t>900 Cyl, no Solenoid, HFC-227ea, 465 lb</t>
  </si>
  <si>
    <t>900 Cyl, no Solenoid, HFC-227ea, 470 lb</t>
  </si>
  <si>
    <t>900 Cyl, no Solenoid, HFC-227ea, 475 lb</t>
  </si>
  <si>
    <t>900 Cyl, no Solenoid, HFC-227ea, 480 lb</t>
  </si>
  <si>
    <t>900 Cyl, no Solenoid, HFC-227ea, 485 lb</t>
  </si>
  <si>
    <t>900 Cyl, no Solenoid, HFC-227ea, 490 lb</t>
  </si>
  <si>
    <t>900 Cyl, no Solenoid, HFC-227ea, 495 lb</t>
  </si>
  <si>
    <t>900 Cyl, no Solenoid, HFC-227ea, 500 lb</t>
  </si>
  <si>
    <t>900 Cyl, no Solenoid, HFC-227ea, 505 lb</t>
  </si>
  <si>
    <t>900 Cyl, no Solenoid, HFC-227ea, 510 lb</t>
  </si>
  <si>
    <t>900 Cyl, no Solenoid, HFC-227ea, 515 lb</t>
  </si>
  <si>
    <t>900 Cyl, no Solenoid, HFC-227ea, 520 lb</t>
  </si>
  <si>
    <t>900 Cyl, no Solenoid, HFC-227ea, 525 lb</t>
  </si>
  <si>
    <t>900 Cyl, no Solenoid, HFC-227ea, 530 lb</t>
  </si>
  <si>
    <t>900 Cyl, no Solenoid, HFC-227ea, 535 lb</t>
  </si>
  <si>
    <t>900 Cyl, no Solenoid, HFC-227ea, 540 lb</t>
  </si>
  <si>
    <t>900 Cyl, no Solenoid, HFC-227ea, 545 lb</t>
  </si>
  <si>
    <t>900 Cyl, no Solenoid, HFC-227ea, 550 lb</t>
  </si>
  <si>
    <t>900 Cyl, no Solenoid, HFC-227ea, 555 lb</t>
  </si>
  <si>
    <t>900 Cyl, no Solenoid, HFC-227ea, 560 lb</t>
  </si>
  <si>
    <t>900 Cyl, no Solenoid, HFC-227ea, 565 lb</t>
  </si>
  <si>
    <t>900 Cyl, no Solenoid, HFC-227ea, 570 lb</t>
  </si>
  <si>
    <t>900 Cyl, no Solenoid, HFC-227ea, 575 lb</t>
  </si>
  <si>
    <t>900 Cyl, no Solenoid, HFC-227ea, 580 lb</t>
  </si>
  <si>
    <t>900 Cyl, no Solenoid, HFC-227ea, 585 lb</t>
  </si>
  <si>
    <t>900 Cyl, no Solenoid, HFC-227ea, 590 lb</t>
  </si>
  <si>
    <t>900 Cyl, no Solenoid, HFC-227ea, 595 lb</t>
  </si>
  <si>
    <t>900 Cyl, no Solenoid, HFC-227ea, 600 lb</t>
  </si>
  <si>
    <t>900 Cyl, no Solenoid, HFC-227ea, 605 lb</t>
  </si>
  <si>
    <t>900 Cyl, no Solenoid, HFC-227ea, 610 lb</t>
  </si>
  <si>
    <t>900 Cyl, no Solenoid, HFC-227ea, 615 lb</t>
  </si>
  <si>
    <t>900 Cyl, no Solenoid, HFC-227ea, 620 lb</t>
  </si>
  <si>
    <t>900 Cyl, no Solenoid, HFC-227ea, 625 lb</t>
  </si>
  <si>
    <t>900 Cyl, no Solenoid, HFC-227ea, 630 lb</t>
  </si>
  <si>
    <t>900 Cyl, no Solenoid, HFC-227ea, 635 lb</t>
  </si>
  <si>
    <t>900 Cyl, no Solenoid, HFC-227ea, 640 lb</t>
  </si>
  <si>
    <t>900 Cyl, no Solenoid, HFC-227ea, 645 lb</t>
  </si>
  <si>
    <t>900 Cyl, no Solenoid, HFC-227ea, 650 lb</t>
  </si>
  <si>
    <t>900 Cyl, no Solenoid, HFC-227ea, 655 lb</t>
  </si>
  <si>
    <t>900 Cyl, no Solenoid, HFC-227ea, 660 lb</t>
  </si>
  <si>
    <t>900 Cyl, no Solenoid, HFC-227ea, 665 lb</t>
  </si>
  <si>
    <t>900 Cyl, no Solenoid, HFC-227ea, 670 lb</t>
  </si>
  <si>
    <t>900 Cyl, no Solenoid, HFC-227ea, 675 lb</t>
  </si>
  <si>
    <t>900 Cyl, no Solenoid, HFC-227ea, 680 lb</t>
  </si>
  <si>
    <t>900 Cyl, no Solenoid, HFC-227ea, 685 lb</t>
  </si>
  <si>
    <t>900 Cyl, no Solenoid, HFC-227ea, 690 lb</t>
  </si>
  <si>
    <t>900 Cyl, no Solenoid, HFC-227ea, 695 lb</t>
  </si>
  <si>
    <t>900 Cyl, no Solenoid, HFC-227ea, 700 lb</t>
  </si>
  <si>
    <t>900 Cyl, no Solenoid, HFC-227ea, 705 lb</t>
  </si>
  <si>
    <t>900 Cyl, no Solenoid, HFC-227ea, 710 lb</t>
  </si>
  <si>
    <t>900 Cyl, no Solenoid, HFC-227ea, 715 lb</t>
  </si>
  <si>
    <t>900 Cyl, no Solenoid, HFC-227ea, 720 lb</t>
  </si>
  <si>
    <t>900 Cyl, no Solenoid, HFC-227ea, 725 lb</t>
  </si>
  <si>
    <t>900 Cyl, no Solenoid, HFC-227ea, 730 lb</t>
  </si>
  <si>
    <t>900 Cyl, no Solenoid, HFC-227ea, 735 lb</t>
  </si>
  <si>
    <t>900 Cyl, no Solenoid, HFC-227ea, 740 lb</t>
  </si>
  <si>
    <t>900 Cyl, no Solenoid, HFC-227ea, 745 lb</t>
  </si>
  <si>
    <t>900 Cyl, no Solenoid, HFC-227ea, 750 lb</t>
  </si>
  <si>
    <t>900 Cyl, no Solenoid, HFC-227ea, 755 lb</t>
  </si>
  <si>
    <t>900 Cyl, no Solenoid, HFC-227ea, 760 lb</t>
  </si>
  <si>
    <t>900 Cyl, no Solenoid, HFC-227ea, 765 lb</t>
  </si>
  <si>
    <t>900 Cyl, no Solenoid, HFC-227ea, 770 lb</t>
  </si>
  <si>
    <t>900 Cyl, no Solenoid, HFC-227ea, 775 lb</t>
  </si>
  <si>
    <t>900 Cyl, no Solenoid, HFC-227ea, 780 lb</t>
  </si>
  <si>
    <t>900 Cyl, no Solenoid, HFC-227ea, 785 lb</t>
  </si>
  <si>
    <t>900 Cyl, no Solenoid, HFC-227ea, 790 lb</t>
  </si>
  <si>
    <t>900 Cyl, no Solenoid, HFC-227ea, 795 lb</t>
  </si>
  <si>
    <t>900 Cyl, no Solenoid, HFC-227ea, 800 lb</t>
  </si>
  <si>
    <t>900 Cyl, no Solenoid, HFC-227ea, 805 lb</t>
  </si>
  <si>
    <t>900 Cyl, no Solenoid, HFC-227ea, 810 lb</t>
  </si>
  <si>
    <t>900 Cyl, no Solenoid, HFC-227ea, 815 lb</t>
  </si>
  <si>
    <t>900 Cyl, no Solenoid, HFC-227ea, 820 lb</t>
  </si>
  <si>
    <t>900 Cyl, no Solenoid, HFC-227ea, 825 lb</t>
  </si>
  <si>
    <t>900 Cyl, no Solenoid, HFC-227ea, 830 lb</t>
  </si>
  <si>
    <t>900 Cyl, no Solenoid, HFC-227ea, 835 lb</t>
  </si>
  <si>
    <t>900 Cyl, no Solenoid, HFC-227ea, 840 lb</t>
  </si>
  <si>
    <t>900 Cyl, no Solenoid, HFC-227ea, 845 lb</t>
  </si>
  <si>
    <t>900 Cyl, no Solenoid, HFC-227ea, 850 lb</t>
  </si>
  <si>
    <t>900 Cyl, no Solenoid, HFC-227ea, 855 lb</t>
  </si>
  <si>
    <t>900 Cyl, no Solenoid, HFC-227ea, 860 lb</t>
  </si>
  <si>
    <t>900 Cyl, no Solenoid, HFC-227ea, 865 lb</t>
  </si>
  <si>
    <t>900 Cyl, no Solenoid, HFC-227ea, 870 lb</t>
  </si>
  <si>
    <t>900 Cyl, no Solenoid, HFC-227ea, 875 lb</t>
  </si>
  <si>
    <t>900 Cyl, no Solenoid, HFC-227ea, 880 lb</t>
  </si>
  <si>
    <t>900 Cyl, no Solenoid, HFC-227ea, 885 lb</t>
  </si>
  <si>
    <t>900 Cyl, no Solenoid, HFC-227ea, 890 lb</t>
  </si>
  <si>
    <t>900 Cyl, no Solenoid, HFC-227ea, 895 lb</t>
  </si>
  <si>
    <t>900 Cyl, no Solenoid, HFC-227ea, 900 lb</t>
  </si>
  <si>
    <t>1200 Cyl, no Solenoid, HFC-227ea, 519lb</t>
  </si>
  <si>
    <t>1200 Cyl, no Solenoid, HFC-227ea, 520lb</t>
  </si>
  <si>
    <t>1200 Cyl, no Solenoid, HFC-227ea, 525lb</t>
  </si>
  <si>
    <t>1200 Cyl, no Solenoid, HFC-227ea, 530lb</t>
  </si>
  <si>
    <t>1200 Cyl, no Solenoid, HFC-227ea, 535lb</t>
  </si>
  <si>
    <t>1200 Cyl, no Solenoid, HFC-227ea, 540lb</t>
  </si>
  <si>
    <t>1200 Cyl, no Solenoid, HFC-227ea, 545lb</t>
  </si>
  <si>
    <t>1200 Cyl, no Solenoid, HFC-227ea, 550lb</t>
  </si>
  <si>
    <t>1200 Cyl, no Solenoid, HFC-227ea, 555lb</t>
  </si>
  <si>
    <t>1200 Cyl, no Solenoid, HFC-227ea, 560lb</t>
  </si>
  <si>
    <t>1200 Cyl, no Solenoid, HFC-227ea, 565lb</t>
  </si>
  <si>
    <t>1200 Cyl, no Solenoid, HFC-227ea, 570lb</t>
  </si>
  <si>
    <t>1200 Cyl, no Solenoid, HFC-227ea, 575lb</t>
  </si>
  <si>
    <t>1200 Cyl, no Solenoid, HFC-227ea, 580lb</t>
  </si>
  <si>
    <t>1200 Cyl, no Solenoid, HFC-227ea, 585lb</t>
  </si>
  <si>
    <t>1200 Cyl, no Solenoid, HFC-227ea, 590lb</t>
  </si>
  <si>
    <t>1200 Cyl, no Solenoid, HFC-227ea, 595lb</t>
  </si>
  <si>
    <t>1200 Cyl, no Solenoid, HFC-227ea, 600lb</t>
  </si>
  <si>
    <t>1200 Cyl, no Solenoid, HFC-227ea, 605lb</t>
  </si>
  <si>
    <t>1200 Cyl, no Solenoid, HFC-227ea, 610lb</t>
  </si>
  <si>
    <t>1200 Cyl, no Solenoid, HFC-227ea, 615lb</t>
  </si>
  <si>
    <t>1200 Cyl, no Solenoid, HFC-227ea, 620lb</t>
  </si>
  <si>
    <t>1200 Cyl, no Solenoid, HFC-227ea, 625lb</t>
  </si>
  <si>
    <t>1200 Cyl, no Solenoid, HFC-227ea, 630lb</t>
  </si>
  <si>
    <t>1200 Cyl, no Solenoid, HFC-227ea, 635lb</t>
  </si>
  <si>
    <t>1200 Cyl, no Solenoid, HFC-227ea, 640lb</t>
  </si>
  <si>
    <t>1200 Cyl, no Solenoid, HFC-227ea, 645lb</t>
  </si>
  <si>
    <t>1200 Cyl, no Solenoid, HFC-227ea, 650lb</t>
  </si>
  <si>
    <t>1200 Cyl, no Solenoid, HFC-227ea, 655lb</t>
  </si>
  <si>
    <t>1200 Cyl, no Solenoid, HFC-227ea, 660lb</t>
  </si>
  <si>
    <t>1200 Cyl, no Solenoid, HFC-227ea, 665lb</t>
  </si>
  <si>
    <t>1200 Cyl, no Solenoid, HFC-227ea, 670lb</t>
  </si>
  <si>
    <t>1200 Cyl, no Solenoid, HFC-227ea, 675lb</t>
  </si>
  <si>
    <t>1200 Cyl, no Solenoid, HFC-227ea, 680lb</t>
  </si>
  <si>
    <t>1200 Cyl, no Solenoid, HFC-227ea, 685lb</t>
  </si>
  <si>
    <t>1200 Cyl, no Solenoid, HFC-227ea, 690lb</t>
  </si>
  <si>
    <t>1200 Cyl, no Solenoid, HFC-227ea, 695lb</t>
  </si>
  <si>
    <t>1200 Cyl, no Solenoid, HFC-227ea, 700lb</t>
  </si>
  <si>
    <t>1200 Cyl, no Solenoid, HFC-227ea, 705lb</t>
  </si>
  <si>
    <t>1200 Cyl, no Solenoid, HFC-227ea, 710lb</t>
  </si>
  <si>
    <t>1200 Cyl, no Solenoid, HFC-227ea, 715lb</t>
  </si>
  <si>
    <t>1200 Cyl, no Solenoid, HFC-227ea, 720lb</t>
  </si>
  <si>
    <t>1200 Cyl, no Solenoid, HFC-227ea, 725lb</t>
  </si>
  <si>
    <t>1200 Cyl, no Solenoid, HFC-227ea, 730lb</t>
  </si>
  <si>
    <t>1200 Cyl, no Solenoid, HFC-227ea, 735lb</t>
  </si>
  <si>
    <t>1200 Cyl, no Solenoid, HFC-227ea, 740lb</t>
  </si>
  <si>
    <t>1200 Cyl, no Solenoid, HFC-227ea, 745lb</t>
  </si>
  <si>
    <t>1200 Cyl, no Solenoid, HFC-227ea, 750lb</t>
  </si>
  <si>
    <t>1200 Cyl, no Solenoid, HFC-227ea, 755lb</t>
  </si>
  <si>
    <t>1200 Cyl, no Solenoid, HFC-227ea, 760lb</t>
  </si>
  <si>
    <t>1200 Cyl, no Solenoid, HFC-227ea, 765lb</t>
  </si>
  <si>
    <t>1200 Cyl, no Solenoid, HFC-227ea, 770lb</t>
  </si>
  <si>
    <t>1200 Cyl, no Solenoid, HFC-227ea, 775lb</t>
  </si>
  <si>
    <t>1200 Cyl, no Solenoid, HFC-227ea, 780lb</t>
  </si>
  <si>
    <t>1200 Cyl, no Solenoid, HFC-227ea, 785lb</t>
  </si>
  <si>
    <t>1200 Cyl, no Solenoid, HFC-227ea, 790lb</t>
  </si>
  <si>
    <t>1200 Cyl, no Solenoid, HFC-227ea, 795lb</t>
  </si>
  <si>
    <t>1200 Cyl, no Solenoid, HFC-227ea, 800lb</t>
  </si>
  <si>
    <t>1200 Cyl, no Solenoid, HFC-227ea, 805lb</t>
  </si>
  <si>
    <t>1200 Cyl, no Solenoid, HFC-227ea, 810lb</t>
  </si>
  <si>
    <t>1200 Cyl, no Solenoid, HFC-227ea, 815lb</t>
  </si>
  <si>
    <t>1200 Cyl, no Solenoid, HFC-227ea, 820lb</t>
  </si>
  <si>
    <t>1200 Cyl, no Solenoid, HFC-227ea, 825lb</t>
  </si>
  <si>
    <t>1200 Cyl, no Solenoid, HFC-227ea, 830lb</t>
  </si>
  <si>
    <t>1200 Cyl, no Solenoid, HFC-227ea, 835lb</t>
  </si>
  <si>
    <t>1200 Cyl, no Solenoid, HFC-227ea, 840lb</t>
  </si>
  <si>
    <t>1200 Cyl, no Solenoid, HFC-227ea, 845lb</t>
  </si>
  <si>
    <t>1200 Cyl, no Solenoid, HFC-227ea, 850lb</t>
  </si>
  <si>
    <t>1200 Cyl, no Solenoid, HFC-227ea, 855lb</t>
  </si>
  <si>
    <t>1200 Cyl, no Solenoid, HFC-227ea, 860lb</t>
  </si>
  <si>
    <t>1200 Cyl, no Solenoid, HFC-227ea, 865lb</t>
  </si>
  <si>
    <t>1200 Cyl, no Solenoid, HFC-227ea, 870lb</t>
  </si>
  <si>
    <t>1200 Cyl, no Solenoid, HFC-227ea, 875lb</t>
  </si>
  <si>
    <t>1200 Cyl, no Solenoid, HFC-227ea, 880lb</t>
  </si>
  <si>
    <t>1200 Cyl, no Solenoid, HFC-227ea, 885lb</t>
  </si>
  <si>
    <t>1200 Cyl, no Solenoid, HFC-227ea, 890lb</t>
  </si>
  <si>
    <t>1200 Cyl, no Solenoid, HFC-227ea, 895lb</t>
  </si>
  <si>
    <t>1200 Cyl, no Solenoid, HFC-227ea, 900lb</t>
  </si>
  <si>
    <t>1200 Cyl, no Solenoid, HFC-227ea, 905lb</t>
  </si>
  <si>
    <t>1200 Cyl, no Solenoid, HFC-227ea, 910lb</t>
  </si>
  <si>
    <t>1200 Cyl, no Solenoid, HFC-227ea, 915lb</t>
  </si>
  <si>
    <t>1200 Cyl, no Solenoid, HFC-227ea, 920lb</t>
  </si>
  <si>
    <t>1200 Cyl, no Solenoid, HFC-227ea, 925lb</t>
  </si>
  <si>
    <t>1200 Cyl, no Solenoid, HFC-227ea, 930lb</t>
  </si>
  <si>
    <t>1200 Cyl, no Solenoid, HFC-227ea, 935lb</t>
  </si>
  <si>
    <t>1200 Cyl, no Solenoid, HFC-227ea, 940lb</t>
  </si>
  <si>
    <t>1200 Cyl, no Solenoid, HFC-227ea, 945lb</t>
  </si>
  <si>
    <t>1200 Cyl, no Solenoid, HFC-227ea, 950lb</t>
  </si>
  <si>
    <t>1200 Cyl, no Solenoid, HFC-227ea, 955lb</t>
  </si>
  <si>
    <t>1200 Cyl, no Solenoid, HFC-227ea, 960lb</t>
  </si>
  <si>
    <t>1200 Cyl, no Solenoid, HFC-227ea, 965lb</t>
  </si>
  <si>
    <t>1200 Cyl, no Solenoid, HFC-227ea, 970lb</t>
  </si>
  <si>
    <t>1200 Cyl, no Solenoid, HFC-227ea, 975lb</t>
  </si>
  <si>
    <t>1200 Cyl, no Solenoid, HFC-227ea, 980lb</t>
  </si>
  <si>
    <t>1200 Cyl, no Solenoid, HFC-227ea, 985lb</t>
  </si>
  <si>
    <t>1200 Cyl, no Solenoid, HFC-227ea, 990lb</t>
  </si>
  <si>
    <t>1200 Cyl, no Solenoid, HFC-227ea, 995lb</t>
  </si>
  <si>
    <t>1200 Cyl, no Solenoid, HFC-227ea, 1000lb</t>
  </si>
  <si>
    <t>1200 Cyl, no Solenoid, HFC-227ea, 1005lb</t>
  </si>
  <si>
    <t>1200 Cyl, no Solenoid, HFC-227ea, 1010lb</t>
  </si>
  <si>
    <t>1200 Cyl, no Solenoid, HFC-227ea, 1015lb</t>
  </si>
  <si>
    <t>1200 Cyl, no Solenoid, HFC-227ea, 1020lb</t>
  </si>
  <si>
    <t>1200 Cyl, no Solenoid, HFC-227ea, 1025lb</t>
  </si>
  <si>
    <t>1200 Cyl, no Solenoid, HFC-227ea, 1030lb</t>
  </si>
  <si>
    <t>1200 Cyl, no Solenoid, HFC-227ea, 1035lb</t>
  </si>
  <si>
    <t>1200 Cyl, no Solenoid, HFC-227ea, 1040lb</t>
  </si>
  <si>
    <t>1200 Cyl, no Solenoid, HFC-227ea, 1045lb</t>
  </si>
  <si>
    <t>1200 Cyl, no Solenoid, HFC-227ea, 1050lb</t>
  </si>
  <si>
    <t>1200 Cyl, no Solenoid, HFC-227ea, 1055lb</t>
  </si>
  <si>
    <t>1200 Cyl, no Solenoid, HFC-227ea, 1060lb</t>
  </si>
  <si>
    <t>1200 Cyl, no Solenoid, HFC-227ea, 1065lb</t>
  </si>
  <si>
    <t>1200 Cyl, no Solenoid, HFC-227ea, 1070lb</t>
  </si>
  <si>
    <t>1200 Cyl, no Solenoid, HFC-227ea, 1075lb</t>
  </si>
  <si>
    <t>1200 Cyl, no Solenoid, HFC-227ea, 1080lb</t>
  </si>
  <si>
    <t>1200 Cyl, no Solenoid, HFC-227ea, 1085lb</t>
  </si>
  <si>
    <t>1200 Cyl, no Solenoid, HFC-227ea, 1090lb</t>
  </si>
  <si>
    <t>1200 Cyl, no Solenoid, HFC-227ea, 1095lb</t>
  </si>
  <si>
    <t>1200 Cyl, no Solenoid, HFC-227ea, 1100lb</t>
  </si>
  <si>
    <t>1200 Cyl, no Solenoid, HFC-227ea, 1105lb</t>
  </si>
  <si>
    <t>1200 Cyl, no Solenoid, HFC-227ea, 1110lb</t>
  </si>
  <si>
    <t>1200 Cyl, no Solenoid, HFC-227ea, 1115lb</t>
  </si>
  <si>
    <t>1200 Cyl, no Solenoid, HFC-227ea, 1120lb</t>
  </si>
  <si>
    <t>1200 Cyl, no Solenoid, HFC-227ea, 1125lb</t>
  </si>
  <si>
    <t>1200 Cyl, no Solenoid, HFC-227ea, 1130lb</t>
  </si>
  <si>
    <t>1200 Cyl, no Solenoid, HFC-227ea, 1135lb</t>
  </si>
  <si>
    <t>1200 Cyl, no Solenoid, HFC-227ea, 1140lb</t>
  </si>
  <si>
    <t>1200 Cyl, no Solenoid, HFC-227ea, 1145lb</t>
  </si>
  <si>
    <t>1200 Cyl, no Solenoid, HFC-227ea, 1150lb</t>
  </si>
  <si>
    <t>1200 Cyl, no Solenoid, HFC-227ea, 1155lb</t>
  </si>
  <si>
    <t>1200 Cyl, no Solenoid, HFC-227ea, 1160lb</t>
  </si>
  <si>
    <t>1200 Cyl, no Solenoid, HFC-227ea, 1165lb</t>
  </si>
  <si>
    <t>1200 Cyl, no Solenoid, HFC-227ea, 1170lb</t>
  </si>
  <si>
    <t>1200 Cyl, no Solenoid, HFC-227ea, 1175lb</t>
  </si>
  <si>
    <t>1200 Cyl, no Solenoid, HFC-227ea, 1180lb</t>
  </si>
  <si>
    <t>1200 Cyl, no Solenoid, HFC-227ea, 1185lb</t>
  </si>
  <si>
    <t>1200 Cyl, no Solenoid, HFC-227ea, 1190lb</t>
  </si>
  <si>
    <t>1200 Cyl, no Solenoid, HFC-227ea, 1195lb</t>
  </si>
  <si>
    <t>1200 Cyl, no Solenoid, HFC-227ea, 1200lb</t>
  </si>
  <si>
    <t>1/2" 180 Degree Nozzle Drill 0.0781 &gt;HFC-227ea</t>
  </si>
  <si>
    <t>1/2" 180 Degree Nozzle Drill 0.0785 &gt;HFC-227ea</t>
  </si>
  <si>
    <t>1/2" 180 Degree Nozzle Drill 0.0810 &gt;HFC-227ea</t>
  </si>
  <si>
    <t>1/2" 180 Degree Nozzle Drill 0.0820 &gt;HFC-227ea</t>
  </si>
  <si>
    <t>1/2" 180 Degree Nozzle Drill 0.0860 &gt;HFC-227ea</t>
  </si>
  <si>
    <t>1/2" 180 Degree Nozzle Drill 0.0890 &gt;HFC-227ea</t>
  </si>
  <si>
    <t>1/2" 180 Degree Nozzle Drill 0.0935 &gt;HFC-227ea</t>
  </si>
  <si>
    <t>1/2" 180 Degree Nozzle Drill 0.0937 &gt;HFC-227ea</t>
  </si>
  <si>
    <t>1/2" 180 Degree Nozzle Drill 0.0960 &gt;HFC-227ea</t>
  </si>
  <si>
    <t>1/2" 180 Degree Nozzle Drill 0.0980 &gt;HFC-227ea</t>
  </si>
  <si>
    <t>1/2" 180 Degree Nozzle Drill 0.0995 &gt;HFC-227ea</t>
  </si>
  <si>
    <t>1/2" 180 Degree Nozzle Drill 0.1015 &gt;HFC-227ea</t>
  </si>
  <si>
    <t>1/2" 180 Degree Nozzle Drill 0.1040 &gt;HFC-227ea</t>
  </si>
  <si>
    <t>1/2" 180 Degree Nozzle Drill 0.1065 &gt;HFC-227ea</t>
  </si>
  <si>
    <t>1/2" 180 Degree Nozzle Drill 0.1094 &gt;HFC-227ea</t>
  </si>
  <si>
    <t>1/2" 180 Degree Nozzle Drill 0.1100 &gt;HFC-227ea</t>
  </si>
  <si>
    <t>1/2" 180 Degree Nozzle Drill 0.1110 &gt;HFC-227ea</t>
  </si>
  <si>
    <t>1/2" 180 Degree Nozzle Drill 0.1130 &gt;HFC-227ea</t>
  </si>
  <si>
    <t>1/2" 180 Degree Nozzle Drill 0.1160 &gt;HFC-227ea</t>
  </si>
  <si>
    <t>1/2" 180 Degree Nozzle Drill 0.1200 &gt;HFC-227ea</t>
  </si>
  <si>
    <t>1/2" 180 Degree Nozzle Drill 0.1250 &gt;HFC-227ea</t>
  </si>
  <si>
    <t>1/2" 180 Degree Nozzle Drill 0.1285 &gt;HFC-227ea</t>
  </si>
  <si>
    <t>1/2" 180 Degree Nozzle Drill 0.1360 &gt;HFC-227ea</t>
  </si>
  <si>
    <t>1/2" 180 Degree Nozzle Drill 0.1406 &gt;HFC-227ea</t>
  </si>
  <si>
    <t>1/2" 180 Degree Nozzle Drill 0.1440 &gt;HFC-227ea</t>
  </si>
  <si>
    <t>1/2" 180 Degree Nozzle Drill 0.1470 &gt;HFC-227ea</t>
  </si>
  <si>
    <t>1/2" 180 Degree Nozzle Drill 0.1495 &gt;HFC-227ea</t>
  </si>
  <si>
    <t>1/2" 180 Degree Nozzle Drill 0.1520 &gt;HFC-227ea</t>
  </si>
  <si>
    <t>1/2" 180 Degree Nozzle Drill 0.1540 &gt;HFC-227ea</t>
  </si>
  <si>
    <t>1/2" 180 Degree Nozzle Drill 0.1562 &gt;HFC-227ea</t>
  </si>
  <si>
    <t>1/2" 180 Degree Nozzle Drill 0.1570 &gt;HFC-227ea</t>
  </si>
  <si>
    <t>1/2" 180 Degree Nozzle Drill 0.1590 &gt;HFC-227ea</t>
  </si>
  <si>
    <t>1/2" 180 Degree Nozzle Drill 0.1610 &gt;HFC-227ea</t>
  </si>
  <si>
    <t>1/2" 180 Degree Nozzle Drill 0.1660 &gt;HFC-227ea</t>
  </si>
  <si>
    <t>1/2" 180 Degree Nozzle Drill 0.1695 &gt;HFC-227ea</t>
  </si>
  <si>
    <t>1/2" 180 Degree Nozzle Drill 0.1719 &gt;HFC-227ea</t>
  </si>
  <si>
    <t>1/2" 180 Degree Nozzle Drill 0.1730 &gt;HFC-227ea</t>
  </si>
  <si>
    <t>1/2" 180 Degree Nozzle Drill 0.1770 &gt;HFC-227ea</t>
  </si>
  <si>
    <t>1/2" 180 Degree Nozzle Drill 0.1800 &gt;HFC-227ea</t>
  </si>
  <si>
    <t>1/2" 180 Degree Nozzle Drill 0.1820 &gt;HFC-227ea</t>
  </si>
  <si>
    <t>1/2" 180 Degree Nozzle Drill 0.1850 &gt;HFC-227ea</t>
  </si>
  <si>
    <t>1/2" 180 Degree Nozzle Drill 0.1875 &gt;HFC-227ea</t>
  </si>
  <si>
    <t>1/2" 180 Degree Nozzle Drill 0.1890 &gt;HFC-227ea</t>
  </si>
  <si>
    <t>1/2" 180 Degree Nozzle Drill 0.1910 &gt;HFC-227ea</t>
  </si>
  <si>
    <t>1/2" 180 Degree Nozzle Drill 0.1935 &gt;HFC-227ea</t>
  </si>
  <si>
    <t>1/2" 180 Degree Nozzle Drill 0.1960 &gt;HFC-227ea</t>
  </si>
  <si>
    <t>1/2" 360 Degree Nozzle Drill 0.0781 &gt;HFC-227ea</t>
  </si>
  <si>
    <t>1/2" 360 Degree Nozzle Drill 0.0785 &gt;HFC-227ea</t>
  </si>
  <si>
    <t>1/2" 360 Degree Nozzle Drill 0.0810 &gt;HFC-227ea</t>
  </si>
  <si>
    <t>1/2" 360 Degree Nozzle Drill 0.0820 &gt;HFC-227ea</t>
  </si>
  <si>
    <t>1/2" 360 Degree Nozzle Drill 0.0860 &gt;HFC-227ea</t>
  </si>
  <si>
    <t>1/2" 360 Degree Nozzle Drill 0.0890 &gt;HFC-227ea</t>
  </si>
  <si>
    <t>1/2" 360 Degree Nozzle Drill 0.0935 &gt;HFC-227ea</t>
  </si>
  <si>
    <t>1/2" 360 Degree Nozzle Drill 0.0937 &gt;HFC-227ea</t>
  </si>
  <si>
    <t>1/2" 360 Degree Nozzle Drill 0.0960 &gt;HFC-227ea</t>
  </si>
  <si>
    <t>1/2" 360 Degree Nozzle Drill 0.0980 &gt;HFC-227ea</t>
  </si>
  <si>
    <t>1/2" 360 Degree Nozzle Drill 0.0995 &gt;HFC-227ea</t>
  </si>
  <si>
    <t>1/2" 360 Degree Nozzle Drill 0.1015 &gt;HFC-227ea</t>
  </si>
  <si>
    <t>1/2" 360 Degree Nozzle Drill 0.1040 &gt;HFC-227ea</t>
  </si>
  <si>
    <t>1/2" 360 Degree Nozzle Drill 0.1065 &gt;HFC-227ea</t>
  </si>
  <si>
    <t>1/2" 360 Degree Nozzle Drill 0.1094 &gt;HFC-227ea</t>
  </si>
  <si>
    <t>1/2" 360 Degree Nozzle Drill 0.1100 &gt;HFC-227ea</t>
  </si>
  <si>
    <t>1/2" 360 Degree Nozzle Drill 0.1110 &gt;HFC-227ea</t>
  </si>
  <si>
    <t>1/2" 360 Degree Nozzle Drill 0.1130 &gt;HFC-227ea</t>
  </si>
  <si>
    <t>1/2" 360 Degree Nozzle Drill 0.1160 &gt;HFC-227ea</t>
  </si>
  <si>
    <t>1/2" 360 Degree Nozzle Drill 0.1200 &gt;HFC-227ea</t>
  </si>
  <si>
    <t>1/2" 360 Degree Nozzle Drill 0.1250 &gt;HFC-227ea</t>
  </si>
  <si>
    <t>1/2" 360 Degree Nozzle Drill 0.1285 &gt;HFC-227ea</t>
  </si>
  <si>
    <t>1/2" 360 Degree Nozzle Drill 0.1360 &gt;HFC-227ea</t>
  </si>
  <si>
    <t>1/2" 360 Degree Nozzle Drill 0.1406 &gt;HFC-227ea</t>
  </si>
  <si>
    <t>1/2" 360 Degree Nozzle Drill 0.1440 &gt;HFC-227ea</t>
  </si>
  <si>
    <t>1/2" 360 Degree Nozzle Drill 0.1470 &gt;HFC-227ea</t>
  </si>
  <si>
    <t>1/2" 360 Degree Nozzle Drill 0.1495 &gt;HFC-227ea</t>
  </si>
  <si>
    <t>1/2" 360 Degree Nozzle Drill 0.1520 &gt;HFC-227ea</t>
  </si>
  <si>
    <t>1/2" 360 Degree Nozzle Drill 0.1540 &gt;HFC-227ea</t>
  </si>
  <si>
    <t>1/2" 360 Degree Nozzle Drill 0.1562 &gt;HFC-227ea</t>
  </si>
  <si>
    <t>1/2" 360 Degree Nozzle Drill 0.1570 &gt;HFC-227ea</t>
  </si>
  <si>
    <t>1/2" 360 Degree Nozzle Drill 0.1590 &gt;HFC-227ea</t>
  </si>
  <si>
    <t>1/2" 360 Degree Nozzle Drill 0.1610 &gt;HFC-227ea</t>
  </si>
  <si>
    <t>1/2" 360 Degree Nozzle Drill 0.1660 &gt;HFC-227ea</t>
  </si>
  <si>
    <t>1/2" 360 Degree Nozzle Drill 0.1695 &gt;HFC-227ea</t>
  </si>
  <si>
    <t>1/2" 360 Degree Nozzle Drill 0.1719 &gt;HFC-227ea</t>
  </si>
  <si>
    <t>1/2" 360 Degree Nozzle Drill 0.1730 &gt;HFC-227ea</t>
  </si>
  <si>
    <t>1/2" 360 Degree Nozzle Drill 0.1770 &gt;HFC-227ea</t>
  </si>
  <si>
    <t>1/2" 360 Degree Nozzle Drill 0.1800 &gt;HFC-227ea</t>
  </si>
  <si>
    <t>1/2" 360 Degree Nozzle Drill 0.1820 &gt;HFC-227ea</t>
  </si>
  <si>
    <t>1/2" 360 Degree Nozzle Drill 0.1850 &gt;HFC-227ea</t>
  </si>
  <si>
    <t>1/2" 360 Degree Nozzle Drill 0.1875 &gt;HFC-227ea</t>
  </si>
  <si>
    <t>1/2" 360 Degree Nozzle Drill 0.1890 &gt;HFC-227ea</t>
  </si>
  <si>
    <t>1/2" 360 Degree Nozzle Drill 0.1910 &gt;HFC-227ea</t>
  </si>
  <si>
    <t>1/2" 360 Degree Nozzle Drill 0.1935 &gt;HFC-227ea</t>
  </si>
  <si>
    <t>1/2" 360 Degree Nozzle Drill 0.1960 &gt;HFC-227ea</t>
  </si>
  <si>
    <t>3/4" 180 Degree Nozzle Drill 0.1360 &gt;HFC-227ea</t>
  </si>
  <si>
    <t>3/4" 180 Degree Nozzle Drill 0.1406 &gt;HFC-227ea</t>
  </si>
  <si>
    <t>3/4" 180 Degree Nozzle Drill 0.1440 &gt;HFC-227ea</t>
  </si>
  <si>
    <t>3/4" 180 Degree Nozzle Drill 0.1470 &gt;HFC-227ea</t>
  </si>
  <si>
    <t>3/4" 180 Degree Nozzle Drill 0.1495 &gt;HFC-227ea</t>
  </si>
  <si>
    <t>3/4" 180 Degree Nozzle Drill 0.1520 &gt;HFC-227ea</t>
  </si>
  <si>
    <t>3/4" 180 Degree Nozzle Drill 0.1540 &gt;HFC-227ea</t>
  </si>
  <si>
    <t>3/4" 180 Degree Nozzle Drill 0.1562 &gt;HFC-227ea</t>
  </si>
  <si>
    <t>3/4" 180 Degree Nozzle Drill 0.1570 &gt;HFC-227ea</t>
  </si>
  <si>
    <t>3/4" 180 Degree Nozzle Drill 0.1590 &gt;HFC-227ea</t>
  </si>
  <si>
    <t>3/4" 180 Degree Nozzle Drill 0.1610 &gt;HFC-227ea</t>
  </si>
  <si>
    <t>3/4" 180 Degree Nozzle Drill 0.1660 &gt;HFC-227ea</t>
  </si>
  <si>
    <t>3/4" 180 Degree Nozzle Drill 0.1695 &gt;HFC-227ea</t>
  </si>
  <si>
    <t>3/4" 180 Degree Nozzle Drill 0.1719 &gt;HFC-227ea</t>
  </si>
  <si>
    <t>3/4" 180 Degree Nozzle Drill 0.1730 &gt;HFC-227ea</t>
  </si>
  <si>
    <t>3/4" 180 Degree Nozzle Drill 0.1770 &gt;HFC-227ea</t>
  </si>
  <si>
    <t>3/4" 180 Degree Nozzle Drill 0.1800 &gt;HFC-227ea</t>
  </si>
  <si>
    <t>3/4" 180 Degree Nozzle Drill 0.1820 &gt;HFC-227ea</t>
  </si>
  <si>
    <t>3/4" 180 Degree Nozzle Drill 0.1850 &gt;HFC-227ea</t>
  </si>
  <si>
    <t>3/4" 180 Degree Nozzle Drill 0.1875 &gt;HFC-227ea</t>
  </si>
  <si>
    <t>3/4" 180 Degree Nozzle Drill 0.1890 &gt;HFC-227ea</t>
  </si>
  <si>
    <t>3/4" 180 Degree Nozzle Drill 0.1910 &gt;HFC-227ea</t>
  </si>
  <si>
    <t>3/4" 180 Degree Nozzle Drill 0.1935 &gt;HFC-227ea</t>
  </si>
  <si>
    <t>3/4" 180 Degree Nozzle Drill 0.1960 &gt;HFC-227ea</t>
  </si>
  <si>
    <t>3/4" 180 Degree Nozzle Drill 0.1990 &gt;HFC-227ea</t>
  </si>
  <si>
    <t>3/4" 180 Degree Nozzle Drill 0.2010 &gt;HFC-227ea</t>
  </si>
  <si>
    <t>3/4" 180 Degree Nozzle Drill 0.2031 &gt;HFC-227ea</t>
  </si>
  <si>
    <t>3/4" 180 Degree Nozzle Drill 0.2040 &gt;HFC-227ea</t>
  </si>
  <si>
    <t>3/4" 180 Degree Nozzle Drill 0.2055 &gt;HFC-227ea</t>
  </si>
  <si>
    <t>3/4" 180 Degree Nozzle Drill 0.2090 &gt;HFC-227ea</t>
  </si>
  <si>
    <t>3/4" 180 Degree Nozzle Drill 0.2130 &gt;HFC-227ea</t>
  </si>
  <si>
    <t>3/4" 180 Degree Nozzle Drill 0.2187 &gt;HFC-227ea</t>
  </si>
  <si>
    <t>3/4" 180 Degree Nozzle Drill 0.2210 &gt;HFC-227ea</t>
  </si>
  <si>
    <t>3/4" 180 Degree Nozzle Drill 0.2280 &gt;HFC-227ea</t>
  </si>
  <si>
    <t>3/4" 180 Degree Nozzle Drill 0.2344 &gt;HFC-227ea</t>
  </si>
  <si>
    <t>3/4" 180 Degree Nozzle Drill 0.2380 &gt;HFC-227ea</t>
  </si>
  <si>
    <t>3/4" 180 Degree Nozzle Drill 0.2420 &gt;HFC-227ea</t>
  </si>
  <si>
    <t>3/4" 180 Degree Nozzle Drill 0.2460 &gt;HFC-227ea</t>
  </si>
  <si>
    <t>3/4" 180 Degree Nozzle Drill 0.2500 &gt;HFC-227ea</t>
  </si>
  <si>
    <t>3/4" 180 Degree Nozzle Drill 0.2570 &gt;HFC-227ea</t>
  </si>
  <si>
    <t>3/4" 180 Degree Nozzle Drill 0.2610 &gt;HFC-227ea</t>
  </si>
  <si>
    <t>3/4" 360 Degree Nozzle Drill 0.1360 &gt;HFC-227ea</t>
  </si>
  <si>
    <t>3/4" 360 Degree Nozzle Drill 0.1406 &gt;HFC-227ea</t>
  </si>
  <si>
    <t>3/4" 360 Degree Nozzle Drill 0.1440 &gt;HFC-227ea</t>
  </si>
  <si>
    <t>3/4" 360 Degree Nozzle Drill 0.1470 &gt;HFC-227ea</t>
  </si>
  <si>
    <t>3/4" 360 Degree Nozzle Drill 0.1495 &gt;HFC-227ea</t>
  </si>
  <si>
    <t>3/4" 360 Degree Nozzle Drill 0.1520 &gt;HFC-227ea</t>
  </si>
  <si>
    <t>3/4" 360 Degree Nozzle Drill 0.1540 &gt;HFC-227ea</t>
  </si>
  <si>
    <t>3/4" 360 Degree Nozzle Drill 0.1562 &gt;HFC-227ea</t>
  </si>
  <si>
    <t>3/4" 360 Degree Nozzle Drill 0.1570 &gt;HFC-227ea</t>
  </si>
  <si>
    <t>3/4" 360 Degree Nozzle Drill 0.1590 &gt;HFC-227ea</t>
  </si>
  <si>
    <t>3/4" 360 Degree Nozzle Drill 0.1610 &gt;HFC-227ea</t>
  </si>
  <si>
    <t>3/4" 360 Degree Nozzle Drill 0.1660 &gt;HFC-227ea</t>
  </si>
  <si>
    <t>3/4" 360 Degree Nozzle Drill 0.1695 &gt;HFC-227ea</t>
  </si>
  <si>
    <t>3/4" 360 Degree Nozzle Drill 0.1719 &gt;HFC-227ea</t>
  </si>
  <si>
    <t>3/4" 360 Degree Nozzle Drill 0.1730 &gt;HFC-227ea</t>
  </si>
  <si>
    <t>3/4" 360 Degree Nozzle Drill 0.1770 &gt;HFC-227ea</t>
  </si>
  <si>
    <t>3/4" 360 Degree Nozzle Drill 0.1800 &gt;HFC-227ea</t>
  </si>
  <si>
    <t>3/4" 360 Degree Nozzle Drill 0.1820 &gt;HFC-227ea</t>
  </si>
  <si>
    <t>3/4" 360 Degree Nozzle Drill 0.1850 &gt;HFC-227ea</t>
  </si>
  <si>
    <t>3/4" 360 Degree Nozzle Drill 0.1875 &gt;HFC-227ea</t>
  </si>
  <si>
    <t>3/4" 360 Degree Nozzle Drill 0.1890 &gt;HFC-227ea</t>
  </si>
  <si>
    <t>3/4" 360 Degree Nozzle Drill 0.1910 &gt;HFC-227ea</t>
  </si>
  <si>
    <t>3/4" 360 Degree Nozzle Drill 0.1935 &gt;HFC-227ea</t>
  </si>
  <si>
    <t>3/4" 360 Degree Nozzle Drill 0.1960 &gt;HFC-227ea</t>
  </si>
  <si>
    <t>3/4" 360 Degree Nozzle Drill 0.1990 &gt;HFC-227ea</t>
  </si>
  <si>
    <t>3/4" 360 Degree Nozzle Drill 0.2010 &gt;HFC-227ea</t>
  </si>
  <si>
    <t>3/4" 360 Degree Nozzle Drill 0.2031 &gt;HFC-227ea</t>
  </si>
  <si>
    <t>3/4" 360 Degree Nozzle Drill 0.2040 &gt;HFC-227ea</t>
  </si>
  <si>
    <t>3/4" 360 Degree Nozzle Drill 0.2055 &gt;HFC-227ea</t>
  </si>
  <si>
    <t>3/4" 360 Degree Nozzle Drill 0.2090 &gt;HFC-227ea</t>
  </si>
  <si>
    <t>3/4" 360 Degree Nozzle Drill 0.2130 &gt;HFC-227ea</t>
  </si>
  <si>
    <t>3/4" 360 Degree Nozzle Drill 0.2187 &gt;HFC-227ea</t>
  </si>
  <si>
    <t>3/4" 360 Degree Nozzle Drill 0.2210 &gt;HFC-227ea</t>
  </si>
  <si>
    <t>3/4" 360 Degree Nozzle Drill 0.2280 &gt;HFC-227ea</t>
  </si>
  <si>
    <t>3/4" 360 Degree Nozzle Drill 0.2344 &gt;HFC-227ea</t>
  </si>
  <si>
    <t>3/4" 360 Degree Nozzle Drill 0.2380 &gt;HFC-227ea</t>
  </si>
  <si>
    <t>3/4" 360 Degree Nozzle Drill 0.2420 &gt;HFC-227ea</t>
  </si>
  <si>
    <t>3/4" 360 Degree Nozzle Drill 0.2460 &gt;HFC-227ea</t>
  </si>
  <si>
    <t>3/4" 360 Degree Nozzle Drill 0.2500 &gt;HFC-227ea</t>
  </si>
  <si>
    <t>3/4" 360 Degree Nozzle Drill 0.2570 &gt;HFC-227ea</t>
  </si>
  <si>
    <t>3/4" 360 Degree Nozzle Drill 0.2610 &gt;HFC-227ea</t>
  </si>
  <si>
    <t>1" 180 Degree Nozzle Drill 0.1660 &gt;HFC-227ea</t>
  </si>
  <si>
    <t>1" 180 Degree Nozzle Drill 0.1695 &gt;HFC-227ea</t>
  </si>
  <si>
    <t>1" 180 Degree Nozzle Drill 0.1719 &gt;HFC-227ea</t>
  </si>
  <si>
    <t>1" 180 Degree Nozzle Drill 0.1730 &gt;HFC-227ea</t>
  </si>
  <si>
    <t>1" 180 Degree Nozzle Drill 0.1770 &gt;HFC-227ea</t>
  </si>
  <si>
    <t>1" 180 Degree Nozzle Drill 0.1800 &gt;HFC-227ea</t>
  </si>
  <si>
    <t>1" 180 Degree Nozzle Drill 0.1820 &gt;HFC-227ea</t>
  </si>
  <si>
    <t>1" 180 Degree Nozzle Drill 0.1850 &gt;HFC-227ea</t>
  </si>
  <si>
    <t>1" 180 Degree Nozzle Drill 0.1875 &gt;HFC-227ea</t>
  </si>
  <si>
    <t>1" 180 Degree Nozzle Drill 0.1890 &gt;HFC-227ea</t>
  </si>
  <si>
    <t>1" 180 Degree Nozzle Drill 0.1910 &gt;HFC-227ea</t>
  </si>
  <si>
    <t>1" 180 Degree Nozzle Drill 0.1935 &gt;HFC-227ea</t>
  </si>
  <si>
    <t>1" 180 Degree Nozzle Drill 0.1960 &gt;HFC-227ea</t>
  </si>
  <si>
    <t>1" 180 Degree Nozzle Drill 0.1990 &gt;HFC-227ea</t>
  </si>
  <si>
    <t>1" 180 Degree Nozzle Drill 0.2010 &gt;HFC-227ea</t>
  </si>
  <si>
    <t>1" 180 Degree Nozzle Drill 0.2031 &gt;HFC-227ea</t>
  </si>
  <si>
    <t>1" 180 Degree Nozzle Drill 0.2040 &gt;HFC-227ea</t>
  </si>
  <si>
    <t>1" 180 Degree Nozzle Drill 0.2055 &gt;HFC-227ea</t>
  </si>
  <si>
    <t>1" 180 Degree Nozzle Drill 0.2090 &gt;HFC-227ea</t>
  </si>
  <si>
    <t>1" 180 Degree Nozzle Drill 0.2130 &gt;HFC-227ea</t>
  </si>
  <si>
    <t>1" 180 Degree Nozzle Drill 0.2187 &gt;HFC-227ea</t>
  </si>
  <si>
    <t>1" 180 Degree Nozzle Drill 0.2210 &gt;HFC-227ea</t>
  </si>
  <si>
    <t>1" 180 Degree Nozzle Drill 0.2340 &gt;HFC-227ea</t>
  </si>
  <si>
    <t>1" 180 Degree Nozzle Drill 0.2344 &gt;HFC-227ea</t>
  </si>
  <si>
    <t>1" 180 Degree Nozzle Drill 0.2380 &gt;HFC-227ea</t>
  </si>
  <si>
    <t>1" 180 Degree Nozzle Drill 0.2420 &gt;HFC-227ea</t>
  </si>
  <si>
    <t>1" 180 Degree Nozzle Drill 0.2460 &gt;HFC-227ea</t>
  </si>
  <si>
    <t>1" 180 Degree Nozzle Drill 0.2500 &gt;HFC-227ea</t>
  </si>
  <si>
    <t>1" 180 Degree Nozzle Drill 0.2570 &gt;HFC-227ea</t>
  </si>
  <si>
    <t>1" 180 Degree Nozzle Drill 0.2610 &gt;HFC-227ea</t>
  </si>
  <si>
    <t>1" 180 Degree Nozzle Drill 0.2656 &gt;HFC-227ea</t>
  </si>
  <si>
    <t>1" 180 Degree Nozzle Drill 0.2660 &gt;HFC-227ea</t>
  </si>
  <si>
    <t>1" 180 Degree Nozzle Drill 0.2720 &gt;HFC-227ea</t>
  </si>
  <si>
    <t>1" 180 Degree Nozzle Drill 0.2770 &gt;HFC-227ea</t>
  </si>
  <si>
    <t>1" 180 Degree Nozzle Drill 0.2810 &gt;HFC-227ea</t>
  </si>
  <si>
    <t>1" 180 Degree Nozzle Drill 0.2812 &gt;HFC-227ea</t>
  </si>
  <si>
    <t>1" 180 Degree Nozzle Drill 0.2900 &gt;HFC-227ea</t>
  </si>
  <si>
    <t>1" 180 Degree Nozzle Drill 0.2950 &gt;HFC-227ea</t>
  </si>
  <si>
    <t>1" 180 Degree Nozzle Drill 0.2969 &gt;HFC-227ea</t>
  </si>
  <si>
    <t>1" 180 Degree Nozzle Drill 0.3020 &gt;HFC-227ea</t>
  </si>
  <si>
    <t>1" 180 Degree Nozzle Drill 0.3125 &gt;HFC-227ea</t>
  </si>
  <si>
    <t>1" 180 Degree Nozzle Drill 0.3160 &gt;HFC-227ea</t>
  </si>
  <si>
    <t>1" 180 Degree Nozzle Drill 0.3230 &gt;HFC-227ea</t>
  </si>
  <si>
    <t>1" 180 Degree Nozzle Drill 0.3281 &gt;HFC-227ea</t>
  </si>
  <si>
    <t>1" 180 Degree Nozzle Drill 0.3320 &gt;HFC-227ea</t>
  </si>
  <si>
    <t>1" 360 Degree Nozzle Drill 0.1660 &gt;HFC-227ea</t>
  </si>
  <si>
    <t>1" 360 Degree Nozzle Drill 0.1695 &gt;HFC-227ea</t>
  </si>
  <si>
    <t>1" 360 Degree Nozzle Drill 0.1719 &gt;HFC-227ea</t>
  </si>
  <si>
    <t>1" 360 Degree Nozzle Drill 0.1730 &gt;HFC-227ea</t>
  </si>
  <si>
    <t>1" 360 Degree Nozzle Drill 0.1770 &gt;HFC-227ea</t>
  </si>
  <si>
    <t>1" 360 Degree Nozzle Drill 0.1800 &gt;HFC-227ea</t>
  </si>
  <si>
    <t>1" 360 Degree Nozzle Drill 0.1820 &gt;HFC-227ea</t>
  </si>
  <si>
    <t>1" 360 Degree Nozzle Drill 0.1850 &gt;HFC-227ea</t>
  </si>
  <si>
    <t>1" 360 Degree Nozzle Drill 0.1875 &gt;HFC-227ea</t>
  </si>
  <si>
    <t>1" 360 Degree Nozzle Drill 0.1890 &gt;HFC-227ea</t>
  </si>
  <si>
    <t>1" 360 Degree Nozzle Drill 0.1910 &gt;HFC-227ea</t>
  </si>
  <si>
    <t>1" 360 Degree Nozzle Drill 0.1935 &gt;HFC-227ea</t>
  </si>
  <si>
    <t>1" 360 Degree Nozzle Drill 0.1960 &gt;HFC-227ea</t>
  </si>
  <si>
    <t>1" 360 Degree Nozzle Drill 0.1990 &gt;HFC-227ea</t>
  </si>
  <si>
    <t>1" 360 Degree Nozzle Drill 0.2010 &gt;HFC-227ea</t>
  </si>
  <si>
    <t>1" 360 Degree Nozzle Drill 0.2031 &gt;HFC-227ea</t>
  </si>
  <si>
    <t>1" 360 Degree Nozzle Drill 0.2040 &gt;HFC-227ea</t>
  </si>
  <si>
    <t>1" 360 Degree Nozzle Drill 0.2055 &gt;HFC-227ea</t>
  </si>
  <si>
    <t>1" 360 Degree Nozzle Drill 0.2090 &gt;HFC-227ea</t>
  </si>
  <si>
    <t>1" 360 Degree Nozzle Drill 0.2130 &gt;HFC-227ea</t>
  </si>
  <si>
    <t>1" 360 Degree Nozzle Drill 0.2187 &gt;HFC-227ea</t>
  </si>
  <si>
    <t>1" 360 Degree Nozzle Drill 0.2210 &gt;HFC-227ea</t>
  </si>
  <si>
    <t>1" 360 Degree Nozzle Drill 0.2340 &gt;HFC-227ea</t>
  </si>
  <si>
    <t>1" 360 Degree Nozzle Drill 0.2344 &gt;HFC-227ea</t>
  </si>
  <si>
    <t>1" 360 Degree Nozzle Drill 0.2380 &gt;HFC-227ea</t>
  </si>
  <si>
    <t>1" 360 Degree Nozzle Drill 0.2420 &gt;HFC-227ea</t>
  </si>
  <si>
    <t>1" 360 Degree Nozzle Drill 0.2460 &gt;HFC-227ea</t>
  </si>
  <si>
    <t>1" 360 Degree Nozzle Drill 0.2500 &gt;HFC-227ea</t>
  </si>
  <si>
    <t>1" 360 Degree Nozzle Drill 0.2570 &gt;HFC-227ea</t>
  </si>
  <si>
    <t>1" 360 Degree Nozzle Drill 0.2610 &gt;HFC-227ea</t>
  </si>
  <si>
    <t>1" 360 Degree Nozzle Drill 0.2656 &gt;HFC-227ea</t>
  </si>
  <si>
    <t>1" 360 Degree Nozzle Drill 0.2660 &gt;HFC-227ea</t>
  </si>
  <si>
    <t>1" 360 Degree Nozzle Drill 0.2720 &gt;HFC-227ea</t>
  </si>
  <si>
    <t>1" 360 Degree Nozzle Drill 0.2770 &gt;HFC-227ea</t>
  </si>
  <si>
    <t>1" 360 Degree Nozzle Drill 0.2810 &gt;HFC-227ea</t>
  </si>
  <si>
    <t>1" 360 Degree Nozzle Drill 0.2812 &gt;HFC-227ea</t>
  </si>
  <si>
    <t>1" 360 Degree Nozzle Drill 0.2900 &gt;HFC-227ea</t>
  </si>
  <si>
    <t>1" 360 Degree Nozzle Drill 0.2950 &gt;HFC-227ea</t>
  </si>
  <si>
    <t>1" 360 Degree Nozzle Drill 0.2969 &gt;HFC-227ea</t>
  </si>
  <si>
    <t>1" 360 Degree Nozzle Drill 0.3020 &gt;HFC-227ea</t>
  </si>
  <si>
    <t>1" 360 Degree Nozzle Drill 0.3125 &gt;HFC-227ea</t>
  </si>
  <si>
    <t>1" 360 Degree Nozzle Drill 0.3160 &gt;HFC-227ea</t>
  </si>
  <si>
    <t>1" 360 Degree Nozzle Drill 0.3230 &gt;HFC-227ea</t>
  </si>
  <si>
    <t>1" 360 Degree Nozzle Drill 0.3281 &gt;HFC-227ea</t>
  </si>
  <si>
    <t>1" 360 Degree Nozzle Drill 0.3320 &gt;HFC-227ea</t>
  </si>
  <si>
    <t>1-1/4" 180 Degree Nozzle Drill 0.2187 &gt;HFC-227ea</t>
  </si>
  <si>
    <t>1-1/4" 180 Degree Nozzle Drill 0.2210 &gt;HFC-227ea</t>
  </si>
  <si>
    <t>1-1/4" 180 Degree Nozzle Drill 0.2340 &gt;HFC-227ea</t>
  </si>
  <si>
    <t>1-1/4" 180 Degree Nozzle Drill 0.2344 &gt;HFC-227ea</t>
  </si>
  <si>
    <t>1-1/4" 180 Degree Nozzle Drill 0.2380 &gt;HFC-227ea</t>
  </si>
  <si>
    <t>1-1/4" 180 Degree Nozzle Drill 0.2420 &gt;HFC-227ea</t>
  </si>
  <si>
    <t>1-1/4" 180 Degree Nozzle Drill 0.2460 &gt;HFC-227ea</t>
  </si>
  <si>
    <t>1-1/4" 180 Degree Nozzle Drill 0.2500 &gt;HFC-227ea</t>
  </si>
  <si>
    <t>1-1/4" 180 Degree Nozzle Drill 0.2570 &gt;HFC-227ea</t>
  </si>
  <si>
    <t>1-1/4" 180 Degree Nozzle Drill 0.2610 &gt;HFC-227ea</t>
  </si>
  <si>
    <t>1-1/4" 180 Degree Nozzle Drill 0.2656 &gt;HFC-227ea</t>
  </si>
  <si>
    <t>1-1/4" 180 Degree Nozzle Drill 0.2660 &gt;HFC-227ea</t>
  </si>
  <si>
    <t>1-1/4" 180 Degree Nozzle Drill 0.2720 &gt;HFC-227ea</t>
  </si>
  <si>
    <t>1-1/4" 180 Degree Nozzle Drill 0.2770 &gt;HFC-227ea</t>
  </si>
  <si>
    <t>1-1/4" 180 Degree Nozzle Drill 0.2810 &gt;HFC-227ea</t>
  </si>
  <si>
    <t>1-1/4" 180 Degree Nozzle Drill 0.2812 &gt;HFC-227ea</t>
  </si>
  <si>
    <t>1-1/4" 180 Degree Nozzle Drill 0.2900 &gt;HFC-227ea</t>
  </si>
  <si>
    <t>1-1/4" 180 Degree Nozzle Drill 0.2950 &gt;HFC-227ea</t>
  </si>
  <si>
    <t>1-1/4" 180 Degree Nozzle Drill 0.2969 &gt;HFC-227ea</t>
  </si>
  <si>
    <t>1-1/4" 180 Degree Nozzle Drill 0.3020 &gt;HFC-227ea</t>
  </si>
  <si>
    <t>1-1/4" 180 Degree Nozzle Drill 0.3125 &gt;HFC-227ea</t>
  </si>
  <si>
    <t>1-1/4" 180 Degree Nozzle Drill 0.3160 &gt;HFC-227ea</t>
  </si>
  <si>
    <t>1-1/4" 180 Degree Nozzle Drill 0.3230 &gt;HFC-227ea</t>
  </si>
  <si>
    <t>1-1/4" 180 Degree Nozzle Drill 0.3281 &gt;HFC-227ea</t>
  </si>
  <si>
    <t>1-1/4" 180 Degree Nozzle Drill 0.3320 &gt;HFC-227ea</t>
  </si>
  <si>
    <t>1-1/4" 180 Degree Nozzle Drill 0.3390 &gt;HFC-227ea</t>
  </si>
  <si>
    <t>1-1/4" 180 Degree Nozzle Drill 0.3437 &gt;HFC-227ea</t>
  </si>
  <si>
    <t>1-1/4" 180 Degree Nozzle Drill 0.3480 &gt;HFC-227ea</t>
  </si>
  <si>
    <t>1-1/4" 180 Degree Nozzle Drill 0.3580 &gt;HFC-227ea</t>
  </si>
  <si>
    <t>1-1/4" 180 Degree Nozzle Drill 0.3594 &gt;HFC-227ea</t>
  </si>
  <si>
    <t>1-1/4" 180 Degree Nozzle Drill 0.3680 &gt;HFC-227ea</t>
  </si>
  <si>
    <t>1-1/4" 180 Degree Nozzle Drill 0.3750 &gt;HFC-227ea</t>
  </si>
  <si>
    <t>1-1/4" 180 Degree Nozzle Drill 0.3770 &gt;HFC-227ea</t>
  </si>
  <si>
    <t>1-1/4" 180 Degree Nozzle Drill 0.3860 &gt;HFC-227ea</t>
  </si>
  <si>
    <t>1-1/4" 180 Degree Nozzle Drill 0.3906 &gt;HFC-227ea</t>
  </si>
  <si>
    <t>1-1/4" 180 Degree Nozzle Drill 0.3970 &gt;HFC-227ea</t>
  </si>
  <si>
    <t>1-1/4" 180 Degree Nozzle Drill 0.4040 &gt;HFC-227ea</t>
  </si>
  <si>
    <t>1-1/4" 180 Degree Nozzle Drill 0.4062 &gt;HFC-227ea</t>
  </si>
  <si>
    <t>1-1/4" 180 Degree Nozzle Drill 0.4130 &gt;HFC-227ea</t>
  </si>
  <si>
    <t>1-1/4" 180 Degree Nozzle Drill 0.4219 &gt;HFC-227ea</t>
  </si>
  <si>
    <t>1-1/4" 180 Degree Nozzle Drill 0.4375 &gt;HFC-227ea</t>
  </si>
  <si>
    <t>1-1/4" 360 Degree Nozzle Drill 0.2187 &gt;HFC-227ea</t>
  </si>
  <si>
    <t>1-1/4" 360 Degree Nozzle Drill 0.2210 &gt;HFC-227ea</t>
  </si>
  <si>
    <t>1-1/4" 360 Degree Nozzle Drill 0.2340 &gt;HFC-227ea</t>
  </si>
  <si>
    <t>1-1/4" 360 Degree Nozzle Drill 0.2344 &gt;HFC-227ea</t>
  </si>
  <si>
    <t>1-1/4" 360 Degree Nozzle Drill 0.2380 &gt;HFC-227ea</t>
  </si>
  <si>
    <t>1-1/4" 360 Degree Nozzle Drill 0.2420 &gt;HFC-227ea</t>
  </si>
  <si>
    <t>1-1/4" 360 Degree Nozzle Drill 0.2460 &gt;HFC-227ea</t>
  </si>
  <si>
    <t>1-1/4" 360 Degree Nozzle Drill 0.2500 &gt;HFC-227ea</t>
  </si>
  <si>
    <t>1-1/4" 360 Degree Nozzle Drill 0.2570 &gt;HFC-227ea</t>
  </si>
  <si>
    <t>1-1/4" 360 Degree Nozzle Drill 0.2610 &gt;HFC-227ea</t>
  </si>
  <si>
    <t>1-1/4" 360 Degree Nozzle Drill 0.2656 &gt;HFC-227ea</t>
  </si>
  <si>
    <t>1-1/4" 360 Degree Nozzle Drill 0.2660 &gt;HFC-227ea</t>
  </si>
  <si>
    <t>1-1/4" 360 Degree Nozzle Drill 0.2720 &gt;HFC-227ea</t>
  </si>
  <si>
    <t>1-1/4" 360 Degree Nozzle Drill 0.2770 &gt;HFC-227ea</t>
  </si>
  <si>
    <t>1-1/4" 360 Degree Nozzle Drill 0.2810 &gt;HFC-227ea</t>
  </si>
  <si>
    <t>1-1/4" 360 Degree Nozzle Drill 0.2812 &gt;HFC-227ea</t>
  </si>
  <si>
    <t>1-1/4" 360 Degree Nozzle Drill 0.2900 &gt;HFC-227ea</t>
  </si>
  <si>
    <t>1-1/4" 360 Degree Nozzle Drill 0.2950 &gt;HFC-227ea</t>
  </si>
  <si>
    <t>1-1/4" 360 Degree Nozzle Drill 0.2969 &gt;HFC-227ea</t>
  </si>
  <si>
    <t>1-1/4" 360 Degree Nozzle Drill 0.3020 &gt;HFC-227ea</t>
  </si>
  <si>
    <t>1-1/4" 360 Degree Nozzle Drill 0.3125 &gt;HFC-227ea</t>
  </si>
  <si>
    <t>1-1/4" 360 Degree Nozzle Drill 0.3160 &gt;HFC-227ea</t>
  </si>
  <si>
    <t>1-1/4" 360 Degree Nozzle Drill 0.3230 &gt;HFC-227ea</t>
  </si>
  <si>
    <t>1-1/4" 360 Degree Nozzle Drill 0.3281 &gt;HFC-227ea</t>
  </si>
  <si>
    <t>1-1/4" 360 Degree Nozzle Drill 0.3320 &gt;HFC-227ea</t>
  </si>
  <si>
    <t>1-1/4" 360 Degree Nozzle Drill 0.3390 &gt;HFC-227ea</t>
  </si>
  <si>
    <t>1-1/4" 360 Degree Nozzle Drill 0.3437 &gt;HFC-227ea</t>
  </si>
  <si>
    <t>1-1/4" 360 Degree Nozzle Drill 0.3480 &gt;HFC-227ea</t>
  </si>
  <si>
    <t>1-1/4" 360 Degree Nozzle Drill 0.3580 &gt;HFC-227ea</t>
  </si>
  <si>
    <t>1-1/4" 360 Degree Nozzle Drill 0.3594 &gt;HFC-227ea</t>
  </si>
  <si>
    <t>1-1/4" 360 Degree Nozzle Drill 0.3680 &gt;HFC-227ea</t>
  </si>
  <si>
    <t>1-1/4" 360 Degree Nozzle Drill 0.3750 &gt;HFC-227ea</t>
  </si>
  <si>
    <t>1-1/4" 360 Degree Nozzle Drill 0.3770 &gt;HFC-227ea</t>
  </si>
  <si>
    <t>1-1/4" 360 Degree Nozzle Drill 0.3860 &gt;HFC-227ea</t>
  </si>
  <si>
    <t>1-1/4" 360 Degree Nozzle Drill 0.3906 &gt;HFC-227ea</t>
  </si>
  <si>
    <t>1-1/4" 360 Degree Nozzle Drill 0.3970 &gt;HFC-227ea</t>
  </si>
  <si>
    <t>1-1/4" 360 Degree Nozzle Drill 0.4040 &gt;HFC-227ea</t>
  </si>
  <si>
    <t>1-1/4" 360 Degree Nozzle Drill 0.4062 &gt;HFC-227ea</t>
  </si>
  <si>
    <t>1-1/4" 360 Degree Nozzle Drill 0.4130 &gt;HFC-227ea</t>
  </si>
  <si>
    <t>1-1/4" 360 Degree Nozzle Drill 0.4219 &gt;HFC-227ea</t>
  </si>
  <si>
    <t>1-1/4" 360 Degree Nozzle Drill 0.4375 &gt;HFC-227ea</t>
  </si>
  <si>
    <t>1-1/2" 180 Degree Nozzle Drill 0.2570 &gt;HFC-227ea</t>
  </si>
  <si>
    <t>1-1/2" 180 Degree Nozzle Drill 0.2610 &gt;HFC-227ea</t>
  </si>
  <si>
    <t>1-1/2" 180 Degree Nozzle Drill 0.2656 &gt;HFC-227ea</t>
  </si>
  <si>
    <t>1-1/2" 180 Degree Nozzle Drill 0.2660 &gt;HFC-227ea</t>
  </si>
  <si>
    <t>1-1/2" 180 Degree Nozzle Drill 0.2720 &gt;HFC-227ea</t>
  </si>
  <si>
    <t>1-1/2" 180 Degree Nozzle Drill 0.2770 &gt;HFC-227ea</t>
  </si>
  <si>
    <t>1-1/2" 180 Degree Nozzle Drill 0.2810 &gt;HFC-227ea</t>
  </si>
  <si>
    <t>1-1/2" 180 Degree Nozzle Drill 0.2812 &gt;HFC-227ea</t>
  </si>
  <si>
    <t>1-1/2" 180 Degree Nozzle Drill 0.2900 &gt;HFC-227ea</t>
  </si>
  <si>
    <t>1-1/2" 180 Degree Nozzle Drill 0.2950 &gt;HFC-227ea</t>
  </si>
  <si>
    <t>1-1/2" 180 Degree Nozzle Drill 0.2969 &gt;HFC-227ea</t>
  </si>
  <si>
    <t>1-1/2" 180 Degree Nozzle Drill 0.3020 &gt;HFC-227ea</t>
  </si>
  <si>
    <t>1-1/2" 180 Degree Nozzle Drill 0.3125 &gt;HFC-227ea</t>
  </si>
  <si>
    <t>1-1/2" 180 Degree Nozzle Drill 0.3160 &gt;HFC-227ea</t>
  </si>
  <si>
    <t>1-1/2" 180 Degree Nozzle Drill 0.3230 &gt;HFC-227ea</t>
  </si>
  <si>
    <t>1-1/2" 180 Degree Nozzle Drill 0.3281 &gt;HFC-227ea</t>
  </si>
  <si>
    <t>1-1/2" 180 Degree Nozzle Drill 0.3320 &gt;HFC-227ea</t>
  </si>
  <si>
    <t>1-1/2" 180 Degree Nozzle Drill 0.3390 &gt;HFC-227ea</t>
  </si>
  <si>
    <t>1-1/2" 180 Degree Nozzle Drill 0.3437 &gt;HFC-227ea</t>
  </si>
  <si>
    <t>1-1/2" 180 Degree Nozzle Drill 0.3480 &gt;HFC-227ea</t>
  </si>
  <si>
    <t>1-1/2" 180 Degree Nozzle Drill 0.3580 &gt;HFC-227ea</t>
  </si>
  <si>
    <t>1-1/2" 180 Degree Nozzle Drill 0.3594 &gt;HFC-227ea</t>
  </si>
  <si>
    <t>1-1/2" 180 Degree Nozzle Drill 0.3680 &gt;HFC-227ea</t>
  </si>
  <si>
    <t>1-1/2" 180 Degree Nozzle Drill 0.3750 &gt;HFC-227ea</t>
  </si>
  <si>
    <t>1-1/2" 180 Degree Nozzle Drill 0.3770 &gt;HFC-227ea</t>
  </si>
  <si>
    <t>1-1/2" 180 Degree Nozzle Drill 0.3860 &gt;HFC-227ea</t>
  </si>
  <si>
    <t>1-1/2" 180 Degree Nozzle Drill 0.3906 &gt;HFC-227ea</t>
  </si>
  <si>
    <t>1-1/2" 180 Degree Nozzle Drill 0.3970 &gt;HFC-227ea</t>
  </si>
  <si>
    <t>1-1/2" 180 Degree Nozzle Drill 0.4040 &gt;HFC-227ea</t>
  </si>
  <si>
    <t>1-1/2" 180 Degree Nozzle Drill 0.4062 &gt;HFC-227ea</t>
  </si>
  <si>
    <t>1-1/2" 180 Degree Nozzle Drill 0.4130 &gt;HFC-227ea</t>
  </si>
  <si>
    <t>1-1/2" 180 Degree Nozzle Drill 0.4219 &gt;HFC-227ea</t>
  </si>
  <si>
    <t>1-1/2" 180 Degree Nozzle Drill 0.4375 &gt;HFC-227ea</t>
  </si>
  <si>
    <t>1-1/2" 180 Degree Nozzle Drill 0.4531 &gt;HFC-227ea</t>
  </si>
  <si>
    <t>1-1/2" 180 Degree Nozzle Drill 0.4688 &gt;HFC-227ea</t>
  </si>
  <si>
    <t>1-1/2" 180 Degree Nozzle Drill 0.4844 &gt;HFC-227ea</t>
  </si>
  <si>
    <t>1-1/2" 180 Degree Nozzle Drill 0.5000 &gt;HFC-227ea</t>
  </si>
  <si>
    <t>1-1/2" 360 Degree Nozzle Drill 0.2570 &gt;HFC-227ea</t>
  </si>
  <si>
    <t>1-1/2" 360 Degree Nozzle Drill 0.2610 &gt;HFC-227ea</t>
  </si>
  <si>
    <t>1-1/2" 360 Degree Nozzle Drill 0.2656 &gt;HFC-227ea</t>
  </si>
  <si>
    <t>1-1/2" 360 Degree Nozzle Drill 0.2660 &gt;HFC-227ea</t>
  </si>
  <si>
    <t>1-1/2" 360 Degree Nozzle Drill 0.2720 &gt;HFC-227ea</t>
  </si>
  <si>
    <t>1-1/2" 360 Degree Nozzle Drill 0.2770 &gt;HFC-227ea</t>
  </si>
  <si>
    <t>1-1/2" 360 Degree Nozzle Drill 0.2810 &gt;HFC-227ea</t>
  </si>
  <si>
    <t>1-1/2" 360 Degree Nozzle Drill 0.2812 &gt;HFC-227ea</t>
  </si>
  <si>
    <t>1-1/2" 360 Degree Nozzle Drill 0.2900 &gt;HFC-227ea</t>
  </si>
  <si>
    <t>1-1/2" 360 Degree Nozzle Drill 0.2950 &gt;HFC-227ea</t>
  </si>
  <si>
    <t>1-1/2" 360 Degree Nozzle Drill 0.2969 &gt;HFC-227ea</t>
  </si>
  <si>
    <t>1-1/2" 360 Degree Nozzle Drill 0.3020 &gt;HFC-227ea</t>
  </si>
  <si>
    <t>1-1/2" 360 Degree Nozzle Drill 0.3125 &gt;HFC-227ea</t>
  </si>
  <si>
    <t>1-1/2" 360 Degree Nozzle Drill 0.3160 &gt;HFC-227ea</t>
  </si>
  <si>
    <t>1-1/2" 360 Degree Nozzle Drill 0.3230 &gt;HFC-227ea</t>
  </si>
  <si>
    <t>1-1/2" 360 Degree Nozzle Drill 0.3281 &gt;HFC-227ea</t>
  </si>
  <si>
    <t>1-1/2" 360 Degree Nozzle Drill 0.3320 &gt;HFC-227ea</t>
  </si>
  <si>
    <t>1-1/2" 360 Degree Nozzle Drill 0.3390 &gt;HFC-227ea</t>
  </si>
  <si>
    <t>1-1/2" 360 Degree Nozzle Drill 0.3437 &gt;HFC-227ea</t>
  </si>
  <si>
    <t>1-1/2" 360 Degree Nozzle Drill 0.3480 &gt;HFC-227ea</t>
  </si>
  <si>
    <t>1-1/2" 360 Degree Nozzle Drill 0.3580 &gt;HFC-227ea</t>
  </si>
  <si>
    <t>1-1/2" 360 Degree Nozzle Drill 0.3594 &gt;HFC-227ea</t>
  </si>
  <si>
    <t>1-1/2" 360 Degree Nozzle Drill 0.3680 &gt;HFC-227ea</t>
  </si>
  <si>
    <t>1-1/2" 360 Degree Nozzle Drill 0.3750 &gt;HFC-227ea</t>
  </si>
  <si>
    <t>1-1/2" 360 Degree Nozzle Drill 0.3770 &gt;HFC-227ea</t>
  </si>
  <si>
    <t>1-1/2" 360 Degree Nozzle Drill 0.3860 &gt;HFC-227ea</t>
  </si>
  <si>
    <t>1-1/2" 360 Degree Nozzle Drill 0.3906 &gt;HFC-227ea</t>
  </si>
  <si>
    <t>1-1/2" 360 Degree Nozzle Drill 0.3970 &gt;HFC-227ea</t>
  </si>
  <si>
    <t>1-1/2" 360 Degree Nozzle Drill 0.4040 &gt;HFC-227ea</t>
  </si>
  <si>
    <t>1-1/2" 360 Degree Nozzle Drill 0.4062 &gt;HFC-227ea</t>
  </si>
  <si>
    <t>1-1/2" 360 Degree Nozzle Drill 0.4130 &gt;HFC-227ea</t>
  </si>
  <si>
    <t>1-1/2" 360 Degree Nozzle Drill 0.4219 &gt;HFC-227ea</t>
  </si>
  <si>
    <t>1-1/2" 360 Degree Nozzle Drill 0.4375 &gt;HFC-227ea</t>
  </si>
  <si>
    <t>1-1/2" 360 Degree Nozzle Drill 0.4531 &gt;HFC-227ea</t>
  </si>
  <si>
    <t>1-1/2" 360 Degree Nozzle Drill 0.4688 &gt;HFC-227ea</t>
  </si>
  <si>
    <t>1-1/2" 360 Degree Nozzle Drill 0.4844 &gt;HFC-227ea</t>
  </si>
  <si>
    <t>1-1/2" 360 Degree Nozzle Drill 0.5000 &gt;HFC-227ea</t>
  </si>
  <si>
    <t>2" 180 Degree Nozzle Drill 0.3281 &gt;HFC-227ea</t>
  </si>
  <si>
    <t>2" 180 Degree Nozzle Drill 0.3320 &gt;HFC-227ea</t>
  </si>
  <si>
    <t>2" 180 Degree Nozzle Drill 0.3390 &gt;HFC-227ea</t>
  </si>
  <si>
    <t>2" 180 Degree Nozzle Drill 0.3437 &gt;HFC-227ea</t>
  </si>
  <si>
    <t>2" 180 Degree Nozzle Drill 0.3480 &gt;HFC-227ea</t>
  </si>
  <si>
    <t>2" 180 Degree Nozzle Drill 0.3580 &gt;HFC-227ea</t>
  </si>
  <si>
    <t>2" 180 Degree Nozzle Drill 0.3594 &gt;HFC-227ea</t>
  </si>
  <si>
    <t>2" 180 Degree Nozzle Drill 0.3680 &gt;HFC-227ea</t>
  </si>
  <si>
    <t>2" 180 Degree Nozzle Drill 0.3750 &gt;HFC-227ea</t>
  </si>
  <si>
    <t>2" 180 Degree Nozzle Drill 0.3770 &gt;HFC-227ea</t>
  </si>
  <si>
    <t>2" 180 Degree Nozzle Drill 0.3860 &gt;HFC-227ea</t>
  </si>
  <si>
    <t>2" 180 Degree Nozzle Drill 0.3906 &gt;HFC-227ea</t>
  </si>
  <si>
    <t>2" 180 Degree Nozzle Drill 0.3970 &gt;HFC-227ea</t>
  </si>
  <si>
    <t>2" 180 Degree Nozzle Drill 0.4040 &gt;HFC-227ea</t>
  </si>
  <si>
    <t>2" 180 Degree Nozzle Drill 0.4062 &gt;HFC-227ea</t>
  </si>
  <si>
    <t>2" 180 Degree Nozzle Drill 0.4130 &gt;HFC-227ea</t>
  </si>
  <si>
    <t>2" 180 Degree Nozzle Drill 0.4219 &gt;HFC-227ea</t>
  </si>
  <si>
    <t>2" 180 Degree Nozzle Drill 0.4375 &gt;HFC-227ea</t>
  </si>
  <si>
    <t>2" 180 Degree Nozzle Drill 0.4531 &gt;HFC-227ea</t>
  </si>
  <si>
    <t>2" 180 Degree Nozzle Drill 0.4688 &gt;HFC-227ea</t>
  </si>
  <si>
    <t>2" 180 Degree Nozzle Drill 0.4844 &gt;HFC-227ea</t>
  </si>
  <si>
    <t>2" 180 Degree Nozzle Drill 0.5000 &gt;HFC-227ea</t>
  </si>
  <si>
    <t>2" 180 Degree Nozzle Drill 0.5156 &gt;HFC-227ea</t>
  </si>
  <si>
    <t>2" 180 Degree Nozzle Drill 0.5313 &gt;HFC-227ea</t>
  </si>
  <si>
    <t>2" 180 Degree Nozzle Drill 0.5469 &gt;HFC-227ea</t>
  </si>
  <si>
    <t>2" 180 Degree Nozzle Drill 0.5625 &gt;HFC-227ea</t>
  </si>
  <si>
    <t>2" 180 Degree Nozzle Drill 0.5781 &gt;HFC-227ea</t>
  </si>
  <si>
    <t>2" 180 Degree Nozzle Drill 0.5938 &gt;HFC-227ea</t>
  </si>
  <si>
    <t>2" 180 Degree Nozzle Drill 0.6094 &gt;HFC-227ea</t>
  </si>
  <si>
    <t>2" 180 Degree Nozzle Drill 0.6250 &gt;HFC-227ea</t>
  </si>
  <si>
    <t>2" 180 Degree Nozzle Drill 0.6406 &gt;HFC-227ea</t>
  </si>
  <si>
    <t>2" 180 Degree Nozzle Drill 0.6563 &gt;HFC-227ea</t>
  </si>
  <si>
    <t>2" 360 Degree Nozzle Drill 0.3281 &gt;HFC-227ea</t>
  </si>
  <si>
    <t>2" 360 Degree Nozzle Drill 0.3320 &gt;HFC-227ea</t>
  </si>
  <si>
    <t>2" 360 Degree Nozzle Drill 0.3390 &gt;HFC-227ea</t>
  </si>
  <si>
    <t>2" 360 Degree Nozzle Drill 0.3437 &gt;HFC-227ea</t>
  </si>
  <si>
    <t>2" 360 Degree Nozzle Drill 0.3480 &gt;HFC-227ea</t>
  </si>
  <si>
    <t>2" 360 Degree Nozzle Drill 0.3580 &gt;HFC-227ea</t>
  </si>
  <si>
    <t>2" 360 Degree Nozzle Drill 0.3594 &gt;HFC-227ea</t>
  </si>
  <si>
    <t>2" 360 Degree Nozzle Drill 0.3680 &gt;HFC-227ea</t>
  </si>
  <si>
    <t>2" 360 Degree Nozzle Drill 0.3750 &gt;HFC-227ea</t>
  </si>
  <si>
    <t>2" 360 Degree Nozzle Drill 0.3770 &gt;HFC-227ea</t>
  </si>
  <si>
    <t>2" 360 Degree Nozzle Drill 0.3860 &gt;HFC-227ea</t>
  </si>
  <si>
    <t>2" 360 Degree Nozzle Drill 0.3906 &gt;HFC-227ea</t>
  </si>
  <si>
    <t>2" 360 Degree Nozzle Drill 0.3970 &gt;HFC-227ea</t>
  </si>
  <si>
    <t>2" 360 Degree Nozzle Drill 0.4040 &gt;HFC-227ea</t>
  </si>
  <si>
    <t>2" 360 Degree Nozzle Drill 0.4062 &gt;HFC-227ea</t>
  </si>
  <si>
    <t>2" 360 Degree Nozzle Drill 0.4130 &gt;HFC-227ea</t>
  </si>
  <si>
    <t>2" 360 Degree Nozzle Drill 0.4219 &gt;HFC-227ea</t>
  </si>
  <si>
    <t>2" 360 Degree Nozzle Drill 0.4375 &gt;HFC-227ea</t>
  </si>
  <si>
    <t>2" 360 Degree Nozzle Drill 0.4531 &gt;HFC-227ea</t>
  </si>
  <si>
    <t>2" 360 Degree Nozzle Drill 0.4688 &gt;HFC-227ea</t>
  </si>
  <si>
    <t>2" 360 Degree Nozzle Drill 0.4844 &gt;HFC-227ea</t>
  </si>
  <si>
    <t>2" 360 Degree Nozzle Drill 0.5000 &gt;HFC-227ea</t>
  </si>
  <si>
    <t>2" 360 Degree Nozzle Drill 0.5156 &gt;HFC-227ea</t>
  </si>
  <si>
    <t>2" 360 Degree Nozzle Drill 0.5313 &gt;HFC-227ea</t>
  </si>
  <si>
    <t>2" 360 Degree Nozzle Drill 0.5469 &gt;HFC-227ea</t>
  </si>
  <si>
    <t>2" 360 Degree Nozzle Drill 0.5625 &gt;HFC-227ea</t>
  </si>
  <si>
    <t>2" 360 Degree Nozzle Drill 0.5781 &gt;HFC-227ea</t>
  </si>
  <si>
    <t>2" 360 Degree Nozzle Drill 0.5938 &gt;HFC-227ea</t>
  </si>
  <si>
    <t>2" 360 Degree Nozzle Drill 0.6094 &gt;HFC-227ea</t>
  </si>
  <si>
    <t>2" 360 Degree Nozzle Drill 0.6250 &gt;HFC-227ea</t>
  </si>
  <si>
    <t>2" 360 Degree Nozzle Drill 0.6406 &gt;HFC-227ea</t>
  </si>
  <si>
    <t>2" 360 Degree Nozzle Drill 0.6563 &gt;HFC-227ea</t>
  </si>
  <si>
    <t>35 Cyl, no Solenoid, NOVEC 1230, 16lb</t>
  </si>
  <si>
    <t>35 Cyl, no Solenoid, NOVEC 1230, 17lb</t>
  </si>
  <si>
    <t>35 Cyl, no Solenoid, NOVEC 1230, 18lb</t>
  </si>
  <si>
    <t>35 Cyl, no Solenoid, NOVEC 1230, 19lb</t>
  </si>
  <si>
    <t>35 Cyl, no Solenoid, NOVEC 1230, 20lb</t>
  </si>
  <si>
    <t>35 Cyl, no Solenoid, NOVEC 1230, 21lb</t>
  </si>
  <si>
    <t>35 Cyl, no Solenoid, NOVEC 1230, 22lb</t>
  </si>
  <si>
    <t>35 Cyl, no Solenoid, NOVEC 1230, 23lb</t>
  </si>
  <si>
    <t>35 Cyl, no Solenoid, NOVEC 1230, 24lb</t>
  </si>
  <si>
    <t>35 Cyl, no Solenoid, NOVEC 1230, 25lb</t>
  </si>
  <si>
    <t>35 Cyl, no Solenoid, NOVEC 1230, 26lb</t>
  </si>
  <si>
    <t>35 Cyl, no Solenoid, NOVEC 1230, 27lb</t>
  </si>
  <si>
    <t>35 Cyl, no Solenoid, NOVEC 1230, 28lb</t>
  </si>
  <si>
    <t>35 Cyl, no Solenoid, NOVEC 1230, 29lb</t>
  </si>
  <si>
    <t>35 Cyl, no Solenoid, NOVEC 1230, 30lb</t>
  </si>
  <si>
    <t>35 Cyl, no Solenoid, NOVEC 1230, 31lb</t>
  </si>
  <si>
    <t>35 Cyl, no Solenoid, NOVEC 1230, 32lb</t>
  </si>
  <si>
    <t>35 Cyl, no Solenoid, NOVEC 1230, 33lb</t>
  </si>
  <si>
    <t>35 Cyl, no Solenoid, NOVEC 1230, 34lb</t>
  </si>
  <si>
    <t>35 Cyl, no Solenoid, NOVEC 1230, 35lb</t>
  </si>
  <si>
    <t>70 Cyl, no Solenoid, NOVEC 1230, 31lb</t>
  </si>
  <si>
    <t>70 Cyl, no Solenoid, NOVEC 1230, 32lb</t>
  </si>
  <si>
    <t>70 Cyl, no Solenoid, NOVEC 1230, 33lb</t>
  </si>
  <si>
    <t>70 Cyl, no Solenoid, NOVEC 1230, 34lb</t>
  </si>
  <si>
    <t>70 Cyl, no Solenoid, NOVEC 1230, 35lb</t>
  </si>
  <si>
    <t>70 Cyl, no Solenoid, NOVEC 1230, 36lb</t>
  </si>
  <si>
    <t>70 Cyl, no Solenoid, NOVEC 1230, 37lb</t>
  </si>
  <si>
    <t>70 Cyl, no Solenoid, NOVEC 1230, 38lb</t>
  </si>
  <si>
    <t>70 Cyl, no Solenoid, NOVEC 1230, 39lb</t>
  </si>
  <si>
    <t>70 Cyl, no Solenoid, NOVEC 1230, 40lb</t>
  </si>
  <si>
    <t>70 Cyl, no Solenoid, NOVEC 1230, 41lb</t>
  </si>
  <si>
    <t>70 Cyl, no Solenoid, NOVEC 1230, 42lb</t>
  </si>
  <si>
    <t>70 Cyl, no Solenoid, NOVEC 1230, 43lb</t>
  </si>
  <si>
    <t>70 Cyl, no Solenoid, NOVEC 1230, 44lb</t>
  </si>
  <si>
    <t>70 Cyl, no Solenoid, NOVEC 1230, 45lb</t>
  </si>
  <si>
    <t>70 Cyl, no Solenoid, NOVEC 1230, 46lb</t>
  </si>
  <si>
    <t>70 Cyl, no Solenoid, NOVEC 1230, 47lb</t>
  </si>
  <si>
    <t>70 Cyl, no Solenoid, NOVEC 1230, 48lb</t>
  </si>
  <si>
    <t>70 Cyl, no Solenoid, NOVEC 1230, 49lb</t>
  </si>
  <si>
    <t>70 Cyl, no Solenoid, NOVEC 1230, 50lb</t>
  </si>
  <si>
    <t>70 Cyl, no Solenoid, NOVEC 1230, 51lb</t>
  </si>
  <si>
    <t>70 Cyl, no Solenoid, NOVEC 1230, 52lb</t>
  </si>
  <si>
    <t>70 Cyl, no Solenoid, NOVEC 1230, 53lb</t>
  </si>
  <si>
    <t>70 Cyl, no Solenoid, NOVEC 1230, 54lb</t>
  </si>
  <si>
    <t>70 Cyl, no Solenoid, NOVEC 1230, 55lb</t>
  </si>
  <si>
    <t>70 Cyl, no Solenoid, NOVEC 1230, 56lb</t>
  </si>
  <si>
    <t>70 Cyl, no Solenoid, NOVEC 1230, 57lb</t>
  </si>
  <si>
    <t>70 Cyl, no Solenoid, NOVEC 1230, 58lb</t>
  </si>
  <si>
    <t>70 Cyl, no Solenoid, NOVEC 1230, 59lb</t>
  </si>
  <si>
    <t>70 Cyl, no Solenoid, NOVEC 1230, 60lb</t>
  </si>
  <si>
    <t>70 Cyl, no Solenoid, NOVEC 1230, 61lb</t>
  </si>
  <si>
    <t>70 Cyl, no Solenoid, NOVEC 1230, 62lb</t>
  </si>
  <si>
    <t>70 Cyl, no Solenoid, NOVEC 1230, 63lb</t>
  </si>
  <si>
    <t>70 Cyl, no Solenoid, NOVEC 1230, 64lb</t>
  </si>
  <si>
    <t>70 Cyl, no Solenoid, NOVEC 1230, 65lb</t>
  </si>
  <si>
    <t>70 Cyl, no Solenoid, NOVEC 1230, 66lb</t>
  </si>
  <si>
    <t>70 Cyl, no Solenoid, NOVEC 1230, 67lb</t>
  </si>
  <si>
    <t>70 Cyl, no Solenoid, NOVEC 1230, 68lb</t>
  </si>
  <si>
    <t>70 Cyl, no Solenoid, NOVEC 1230, 69lb</t>
  </si>
  <si>
    <t>70 Cyl, no Solenoid, NOVEC 1230, 70lb</t>
  </si>
  <si>
    <t>150 Cyl, no Solenoid, NOVEC 1230, 66lb</t>
  </si>
  <si>
    <t>150 Cyl, no Solenoid, NOVEC 1230, 67lb</t>
  </si>
  <si>
    <t>150 Cyl, no Solenoid, NOVEC 1230, 68lb</t>
  </si>
  <si>
    <t>150 Cyl, no Solenoid, NOVEC 1230, 69lb</t>
  </si>
  <si>
    <t>150 Cyl, no Solenoid, NOVEC 1230, 70lb</t>
  </si>
  <si>
    <t>150 Cyl, no Solenoid, NOVEC 1230, 71lb</t>
  </si>
  <si>
    <t>150 Cyl, no Solenoid, NOVEC 1230, 72lb</t>
  </si>
  <si>
    <t>150 Cyl, no Solenoid, NOVEC 1230, 73lb</t>
  </si>
  <si>
    <t>150 Cyl, no Solenoid, NOVEC 1230, 74lb</t>
  </si>
  <si>
    <t>150 Cyl, no Solenoid, NOVEC 1230, 75lb</t>
  </si>
  <si>
    <t>150 Cyl, no Solenoid, NOVEC 1230, 76lb</t>
  </si>
  <si>
    <t>150 Cyl, no Solenoid, NOVEC 1230, 77lb</t>
  </si>
  <si>
    <t>150 Cyl, no Solenoid, NOVEC 1230, 78lb</t>
  </si>
  <si>
    <t>150 Cyl, no Solenoid, NOVEC 1230, 79lb</t>
  </si>
  <si>
    <t>150 Cyl, no Solenoid, NOVEC 1230, 80lb</t>
  </si>
  <si>
    <t>150 Cyl, no Solenoid, NOVEC 1230, 81lb</t>
  </si>
  <si>
    <t>150 Cyl, no Solenoid, NOVEC 1230, 82lb</t>
  </si>
  <si>
    <t>150 Cyl, no Solenoid, NOVEC 1230, 83lb</t>
  </si>
  <si>
    <t>150 Cyl, no Solenoid, NOVEC 1230, 84lb</t>
  </si>
  <si>
    <t>150 Cyl, no Solenoid, NOVEC 1230, 85lb</t>
  </si>
  <si>
    <t>150 Cyl, no Solenoid, NOVEC 1230, 86lb</t>
  </si>
  <si>
    <t>150 Cyl, no Solenoid, NOVEC 1230, 87lb</t>
  </si>
  <si>
    <t>150 Cyl, no Solenoid, NOVEC 1230, 88lb</t>
  </si>
  <si>
    <t>150 Cyl, no Solenoid, NOVEC 1230, 89lb</t>
  </si>
  <si>
    <t>150 Cyl, no Solenoid, NOVEC 1230, 90lb</t>
  </si>
  <si>
    <t>150 Cyl, no Solenoid, NOVEC 1230, 91lb</t>
  </si>
  <si>
    <t>150 Cyl, no Solenoid, NOVEC 1230, 92lb</t>
  </si>
  <si>
    <t>150 Cyl, no Solenoid, NOVEC 1230, 93lb</t>
  </si>
  <si>
    <t>150 Cyl, no Solenoid, NOVEC 1230, 94lb</t>
  </si>
  <si>
    <t>150 Cyl, no Solenoid, NOVEC 1230, 95lb</t>
  </si>
  <si>
    <t>150 Cyl, no Solenoid, NOVEC 1230, 96lb</t>
  </si>
  <si>
    <t>150 Cyl, no Solenoid, NOVEC 1230, 97lb</t>
  </si>
  <si>
    <t>150 Cyl, no Solenoid, NOVEC 1230, 98lb</t>
  </si>
  <si>
    <t>150 Cyl, no Solenoid, NOVEC 1230, 99lb</t>
  </si>
  <si>
    <t>150 Cyl, no Solenoid, NOVEC 1230, 100lb</t>
  </si>
  <si>
    <t>150 Cyl, no Solenoid, NOVEC 1230, 101lb</t>
  </si>
  <si>
    <t>150 Cyl, no Solenoid, NOVEC 1230, 102lb</t>
  </si>
  <si>
    <t>150 Cyl, no Solenoid, NOVEC 1230, 103lb</t>
  </si>
  <si>
    <t>150 Cyl, no Solenoid, NOVEC 1230, 104lb</t>
  </si>
  <si>
    <t>150 Cyl, no Solenoid, NOVEC 1230, 105lb</t>
  </si>
  <si>
    <t>150 Cyl, no Solenoid, NOVEC 1230, 106lb</t>
  </si>
  <si>
    <t>150 Cyl, no Solenoid, NOVEC 1230, 107lb</t>
  </si>
  <si>
    <t>150 Cyl, no Solenoid, NOVEC 1230, 108lb</t>
  </si>
  <si>
    <t>150 Cyl, no Solenoid, NOVEC 1230, 109lb</t>
  </si>
  <si>
    <t>150 Cyl, no Solenoid, NOVEC 1230, 110lb</t>
  </si>
  <si>
    <t>150 Cyl, no Solenoid, NOVEC 1230, 111lb</t>
  </si>
  <si>
    <t>150 Cyl, no Solenoid, NOVEC 1230, 112lb</t>
  </si>
  <si>
    <t>150 Cyl, no Solenoid, NOVEC 1230, 113lb</t>
  </si>
  <si>
    <t>150 Cyl, no Solenoid, NOVEC 1230, 114lb</t>
  </si>
  <si>
    <t>150 Cyl, no Solenoid, NOVEC 1230, 115lb</t>
  </si>
  <si>
    <t>150 Cyl, no Solenoid, NOVEC 1230, 116lb</t>
  </si>
  <si>
    <t>150 Cyl, no Solenoid, NOVEC 1230, 117lb</t>
  </si>
  <si>
    <t>150 Cyl, no Solenoid, NOVEC 1230, 118lb</t>
  </si>
  <si>
    <t>150 Cyl, no Solenoid, NOVEC 1230, 119lb</t>
  </si>
  <si>
    <t>150 Cyl, no Solenoid, NOVEC 1230, 120lb</t>
  </si>
  <si>
    <t>150 Cyl, no Solenoid, NOVEC 1230, 121lb</t>
  </si>
  <si>
    <t>150 Cyl, no Solenoid, NOVEC 1230, 122lb</t>
  </si>
  <si>
    <t>150 Cyl, no Solenoid, NOVEC 1230, 123lb</t>
  </si>
  <si>
    <t>150 Cyl, no Solenoid, NOVEC 1230, 124lb</t>
  </si>
  <si>
    <t>150 Cyl, no Solenoid, NOVEC 1230, 125lb</t>
  </si>
  <si>
    <t>150 Cyl, no Solenoid, NOVEC 1230, 126lb</t>
  </si>
  <si>
    <t>150 Cyl, no Solenoid, NOVEC 1230, 127lb</t>
  </si>
  <si>
    <t>150 Cyl, no Solenoid, NOVEC 1230, 128lb</t>
  </si>
  <si>
    <t>150 Cyl, no Solenoid, NOVEC 1230, 129lb</t>
  </si>
  <si>
    <t>150 Cyl, no Solenoid, NOVEC 1230, 130lb</t>
  </si>
  <si>
    <t>150 Cyl, no Solenoid, NOVEC 1230, 131lb</t>
  </si>
  <si>
    <t>150 Cyl, no Solenoid, NOVEC 1230, 132lb</t>
  </si>
  <si>
    <t>150 Cyl, no Solenoid, NOVEC 1230, 133lb</t>
  </si>
  <si>
    <t>150 Cyl, no Solenoid, NOVEC 1230, 134lb</t>
  </si>
  <si>
    <t>150 Cyl, no Solenoid, NOVEC 1230, 135lb</t>
  </si>
  <si>
    <t>150 Cyl, no Solenoid, NOVEC 1230, 136lb</t>
  </si>
  <si>
    <t>150 Cyl, no Solenoid, NOVEC 1230, 137lb</t>
  </si>
  <si>
    <t>150 Cyl, no Solenoid, NOVEC 1230, 138lb</t>
  </si>
  <si>
    <t>150 Cyl, no Solenoid, NOVEC 1230, 139lb</t>
  </si>
  <si>
    <t>150 Cyl, no Solenoid, NOVEC 1230, 140lb</t>
  </si>
  <si>
    <t>150 Cyl, no Solenoid, NOVEC 1230, 141lb</t>
  </si>
  <si>
    <t>150 Cyl, no Solenoid, NOVEC 1230, 142lb</t>
  </si>
  <si>
    <t>150 Cyl, no Solenoid, NOVEC 1230, 143lb</t>
  </si>
  <si>
    <t>150 Cyl, no Solenoid, NOVEC 1230, 144lb</t>
  </si>
  <si>
    <t>150 Cyl, no Solenoid, NOVEC 1230, 145lb</t>
  </si>
  <si>
    <t>150 Cyl, no Solenoid, NOVEC 1230, 146lb</t>
  </si>
  <si>
    <t>150 Cyl, no Solenoid, NOVEC 1230, 147lb</t>
  </si>
  <si>
    <t>150 Cyl, no Solenoid, NOVEC 1230, 148lb</t>
  </si>
  <si>
    <t>150 Cyl, no Solenoid, NOVEC 1230, 149lb</t>
  </si>
  <si>
    <t>150 Cyl, no Solenoid, NOVEC 1230, 150lb</t>
  </si>
  <si>
    <t>250 Cyl, no Solenoid, NOVEC 1230, 109lb</t>
  </si>
  <si>
    <t>250 Cyl, no Solenoid, NOVEC 1230, 110lb</t>
  </si>
  <si>
    <t>250 Cyl, no Solenoid, NOVEC 1230, 115lb</t>
  </si>
  <si>
    <t>250 Cyl, no Solenoid, NOVEC 1230, 120lb</t>
  </si>
  <si>
    <t>250 Cyl, no Solenoid, NOVEC 1230, 125lb</t>
  </si>
  <si>
    <t>250 Cyl, no Solenoid, NOVEC 1230, 130lb</t>
  </si>
  <si>
    <t>250 Cyl, no Solenoid, NOVEC 1230, 135lb</t>
  </si>
  <si>
    <t>250 Cyl, no Solenoid, NOVEC 1230, 140lb</t>
  </si>
  <si>
    <t>250 Cyl, no Solenoid, NOVEC 1230, 145lb</t>
  </si>
  <si>
    <t>250 Cyl, no Solenoid, NOVEC 1230, 150lb</t>
  </si>
  <si>
    <t>250 Cyl, no Solenoid, NOVEC 1230, 155lb</t>
  </si>
  <si>
    <t>250 Cyl, no Solenoid, NOVEC 1230, 160lb</t>
  </si>
  <si>
    <t>250 Cyl, no Solenoid, NOVEC 1230, 165lb</t>
  </si>
  <si>
    <t>250 Cyl, no Solenoid, NOVEC 1230, 170lb</t>
  </si>
  <si>
    <t>250 Cyl, no Solenoid, NOVEC 1230, 175lb</t>
  </si>
  <si>
    <t>250 Cyl, no Solenoid, NOVEC 1230, 180lb</t>
  </si>
  <si>
    <t>250 Cyl, no Solenoid, NOVEC 1230, 185lb</t>
  </si>
  <si>
    <t>250 Cyl, no Solenoid, NOVEC 1230, 190lb</t>
  </si>
  <si>
    <t>250 Cyl, no Solenoid, NOVEC 1230, 195lb</t>
  </si>
  <si>
    <t>250 Cyl, no Solenoid, NOVEC 1230, 200lb</t>
  </si>
  <si>
    <t>250 Cyl, no Solenoid, NOVEC 1230, 205lb</t>
  </si>
  <si>
    <t>250 Cyl, no Solenoid, NOVEC 1230, 210lb</t>
  </si>
  <si>
    <t>250 Cyl, no Solenoid, NOVEC 1230, 215lb</t>
  </si>
  <si>
    <t>250 Cyl, no Solenoid, NOVEC 1230, 220lb</t>
  </si>
  <si>
    <t>250 Cyl, no Solenoid, NOVEC 1230, 225lb</t>
  </si>
  <si>
    <t>250 Cyl, no Solenoid, NOVEC 1230, 230lb</t>
  </si>
  <si>
    <t>250 Cyl, no Solenoid, NOVEC 1230, 235lb</t>
  </si>
  <si>
    <t>250 Cyl, no Solenoid, NOVEC 1230, 240lb</t>
  </si>
  <si>
    <t>250 Cyl, no Solenoid, NOVEC 1230, 245lb</t>
  </si>
  <si>
    <t>250 Cyl, no Solenoid, NOVEC 1230, 250lb</t>
  </si>
  <si>
    <t>375 Cyl, no Solenoid, NOVEC 1230, 163lb</t>
  </si>
  <si>
    <t>375 Cyl, no Solenoid, NOVEC 1230, 165lb</t>
  </si>
  <si>
    <t>375 Cyl, no Solenoid, NOVEC 1230, 170lb</t>
  </si>
  <si>
    <t>375 Cyl, no Solenoid, NOVEC 1230, 175lb</t>
  </si>
  <si>
    <t>375 Cyl, no Solenoid, NOVEC 1230, 180lb</t>
  </si>
  <si>
    <t>375 Cyl, no Solenoid, NOVEC 1230, 185lb</t>
  </si>
  <si>
    <t>375 Cyl, no Solenoid, NOVEC 1230, 190lb</t>
  </si>
  <si>
    <t>375 Cyl, no Solenoid, NOVEC 1230, 195lb</t>
  </si>
  <si>
    <t>375 Cyl, no Solenoid, NOVEC 1230, 200lb</t>
  </si>
  <si>
    <t>375 Cyl, no Solenoid, NOVEC 1230, 205lb</t>
  </si>
  <si>
    <t>375 Cyl, no Solenoid, NOVEC 1230, 210lb</t>
  </si>
  <si>
    <t>375 Cyl, no Solenoid, NOVEC 1230, 215lb</t>
  </si>
  <si>
    <t>375 Cyl, no Solenoid, NOVEC 1230, 220lb</t>
  </si>
  <si>
    <t>375 Cyl, no Solenoid, NOVEC 1230, 225lb</t>
  </si>
  <si>
    <t>375 Cyl, no Solenoid, NOVEC 1230, 230lb</t>
  </si>
  <si>
    <t>375 Cyl, no Solenoid, NOVEC 1230, 235lb</t>
  </si>
  <si>
    <t>375 Cyl, no Solenoid, NOVEC 1230, 240lb</t>
  </si>
  <si>
    <t>375 Cyl, no Solenoid, NOVEC 1230, 245lb</t>
  </si>
  <si>
    <t>375 Cyl, no Solenoid, NOVEC 1230, 250lb</t>
  </si>
  <si>
    <t>375 Cyl, no Solenoid, NOVEC 1230, 255lb</t>
  </si>
  <si>
    <t>375 Cyl, no Solenoid, NOVEC 1230, 260lb</t>
  </si>
  <si>
    <t>375 Cyl, no Solenoid, NOVEC 1230, 265lb</t>
  </si>
  <si>
    <t>375 Cyl, no Solenoid, NOVEC 1230, 270lb</t>
  </si>
  <si>
    <t>375 Cyl, no Solenoid, NOVEC 1230, 275lb</t>
  </si>
  <si>
    <t>375 Cyl, no Solenoid, NOVEC 1230, 280lb</t>
  </si>
  <si>
    <t>375 Cyl, no Solenoid, NOVEC 1230, 285lb</t>
  </si>
  <si>
    <t>375 Cyl, no Solenoid, NOVEC 1230, 290lb</t>
  </si>
  <si>
    <t>375 Cyl, no Solenoid, NOVEC 1230, 295lb</t>
  </si>
  <si>
    <t>375 Cyl, no Solenoid, NOVEC 1230, 300lb</t>
  </si>
  <si>
    <t>375 Cyl, no Solenoid, NOVEC 1230, 305lb</t>
  </si>
  <si>
    <t>375 Cyl, no Solenoid, NOVEC 1230, 310lb</t>
  </si>
  <si>
    <t>375 Cyl, no Solenoid, NOVEC 1230, 315lb</t>
  </si>
  <si>
    <t>375 Cyl, no Solenoid, NOVEC 1230, 320lb</t>
  </si>
  <si>
    <t>375 Cyl, no Solenoid, NOVEC 1230, 325lb</t>
  </si>
  <si>
    <t>375 Cyl, no Solenoid, NOVEC 1230, 330lb</t>
  </si>
  <si>
    <t>375 Cyl, no Solenoid, NOVEC 1230, 335lb</t>
  </si>
  <si>
    <t>375 Cyl, no Solenoid, NOVEC 1230, 340lb</t>
  </si>
  <si>
    <t>375 Cyl, no Solenoid, NOVEC 1230, 345lb</t>
  </si>
  <si>
    <t>375 Cyl, no Solenoid, NOVEC 1230, 350lb</t>
  </si>
  <si>
    <t>375 Cyl, no Solenoid, NOVEC 1230, 355lb</t>
  </si>
  <si>
    <t>375 Cyl, no Solenoid, NOVEC 1230, 360lb</t>
  </si>
  <si>
    <t>375 Cyl, no Solenoid, NOVEC 1230, 365lb</t>
  </si>
  <si>
    <t>375 Cyl, no Solenoid, NOVEC 1230, 370lb</t>
  </si>
  <si>
    <t>375 Cyl, no Solenoid, NOVEC 1230, 375lb</t>
  </si>
  <si>
    <t>560 Cyl, no Solenoid, NOVEC 1230, 241lb</t>
  </si>
  <si>
    <t>560 Cyl, no Solenoid, NOVEC 1230, 245lb</t>
  </si>
  <si>
    <t>560 Cyl, no Solenoid, NOVEC 1230, 250lb</t>
  </si>
  <si>
    <t>560 Cyl, no Solenoid, NOVEC 1230, 255b</t>
  </si>
  <si>
    <t>560 Cyl, no Solenoid, NOVEC 1230, 260lb</t>
  </si>
  <si>
    <t>560 Cyl, no Solenoid, NOVEC 1230, 265lb</t>
  </si>
  <si>
    <t>560 Cyl, no Solenoid, NOVEC 1230, 270lb</t>
  </si>
  <si>
    <t>560 Cyl, no Solenoid, NOVEC 1230, 275lb</t>
  </si>
  <si>
    <t>560 Cyl, no Solenoid, NOVEC 1230, 280lb</t>
  </si>
  <si>
    <t>560 Cyl, no Solenoid, NOVEC 1230, 285lb</t>
  </si>
  <si>
    <t>560 Cyl, no Solenoid, NOVEC 1230, 290lb</t>
  </si>
  <si>
    <t>560 Cyl, no Solenoid, NOVEC 1230, 295lb</t>
  </si>
  <si>
    <t>560 Cyl, no Solenoid, NOVEC 1230, 300lb</t>
  </si>
  <si>
    <t>560 Cyl, no Solenoid, NOVEC 1230, 305lb</t>
  </si>
  <si>
    <t>560 Cyl, no Solenoid, NOVEC 1230, 310lb</t>
  </si>
  <si>
    <t>560 Cyl, no Solenoid, NOVEC 1230, 315lb</t>
  </si>
  <si>
    <t>560 Cyl, no Solenoid, NOVEC 1230, 320lb</t>
  </si>
  <si>
    <t>560 Cyl, no Solenoid, NOVEC 1230, 325lb</t>
  </si>
  <si>
    <t>560 Cyl, no Solenoid, NOVEC 1230, 330lb</t>
  </si>
  <si>
    <t>560 Cyl, no Solenoid, NOVEC 1230, 335lb</t>
  </si>
  <si>
    <t>560 Cyl, no Solenoid, NOVEC 1230, 340lb</t>
  </si>
  <si>
    <t>560 Cyl, no Solenoid, NOVEC 1230, 345lb</t>
  </si>
  <si>
    <t>560 Cyl, no Solenoid, NOVEC 1230, 350lb</t>
  </si>
  <si>
    <t>560 Cyl, no Solenoid, NOVEC 1230, 355lb</t>
  </si>
  <si>
    <t>560 Cyl, no Solenoid, NOVEC 1230, 360lb</t>
  </si>
  <si>
    <t>560 Cyl, no Solenoid, NOVEC 1230, 365lb</t>
  </si>
  <si>
    <t>560 Cyl, no Solenoid, NOVEC 1230, 370lb</t>
  </si>
  <si>
    <t>560 Cyl, no Solenoid, NOVEC 1230, 375lb</t>
  </si>
  <si>
    <t>560 Cyl, no Solenoid, NOVEC 1230, 380lb</t>
  </si>
  <si>
    <t>560 Cyl, no Solenoid, NOVEC 1230, 385lb</t>
  </si>
  <si>
    <t>560 Cyl, no Solenoid, NOVEC 1230, 390lb</t>
  </si>
  <si>
    <t>560 Cyl, no Solenoid, NOVEC 1230, 395lb</t>
  </si>
  <si>
    <t>560 Cyl, no Solenoid, NOVEC 1230, 400lb</t>
  </si>
  <si>
    <t>560 Cyl, no Solenoid, NOVEC 1230, 405lb</t>
  </si>
  <si>
    <t>560 Cyl, no Solenoid, NOVEC 1230, 410lb</t>
  </si>
  <si>
    <t>560 Cyl, no Solenoid, NOVEC 1230, 415lb</t>
  </si>
  <si>
    <t>560 Cyl, no Solenoid, NOVEC 1230, 420lb</t>
  </si>
  <si>
    <t>560 Cyl, no Solenoid, NOVEC 1230, 425lb</t>
  </si>
  <si>
    <t>560 Cyl, no Solenoid, NOVEC 1230, 430lb</t>
  </si>
  <si>
    <t>560 Cyl, no Solenoid, NOVEC 1230, 435lb</t>
  </si>
  <si>
    <t>560 Cyl, no Solenoid, NOVEC 1230, 440lb</t>
  </si>
  <si>
    <t>560 Cyl, no Solenoid, NOVEC 1230, 445lb</t>
  </si>
  <si>
    <t>560 Cyl, no Solenoid, NOVEC 1230, 450lb</t>
  </si>
  <si>
    <t>560 Cyl, no Solenoid, NOVEC 1230, 455lb</t>
  </si>
  <si>
    <t>560 Cyl, no Solenoid, NOVEC 1230, 460lb</t>
  </si>
  <si>
    <t>560 Cyl, no Solenoid, NOVEC 1230, 465lb</t>
  </si>
  <si>
    <t>560 Cyl, no Solenoid, NOVEC 1230, 470lb</t>
  </si>
  <si>
    <t>560 Cyl, no Solenoid, NOVEC 1230, 475lb</t>
  </si>
  <si>
    <t>560 Cyl, no Solenoid, NOVEC 1230, 480lb</t>
  </si>
  <si>
    <t>560 Cyl, no Solenoid, NOVEC 1230, 485lb</t>
  </si>
  <si>
    <t>560 Cyl, no Solenoid, NOVEC 1230, 490lb</t>
  </si>
  <si>
    <t>560 Cyl, no Solenoid, NOVEC 1230, 495lb</t>
  </si>
  <si>
    <t>560 Cyl, no Solenoid, NOVEC 1230, 500lb</t>
  </si>
  <si>
    <t>560 Cyl, no Solenoid, NOVEC 1230, 505lb</t>
  </si>
  <si>
    <t>560 Cyl, no Solenoid, NOVEC 1230, 510lb</t>
  </si>
  <si>
    <t>560 Cyl, no Solenoid, NOVEC 1230, 515lb</t>
  </si>
  <si>
    <t>560 Cyl, no Solenoid, NOVEC 1230, 520lb</t>
  </si>
  <si>
    <t>560 Cyl, no Solenoid, NOVEC 1230, 525lb</t>
  </si>
  <si>
    <t>560 Cyl, no Solenoid, NOVEC 1230, 530lb</t>
  </si>
  <si>
    <t>560 Cyl, no Solenoid, NOVEC 1230, 535lb</t>
  </si>
  <si>
    <t>560 Cyl, no Solenoid, NOVEC 1230, 540lb</t>
  </si>
  <si>
    <t>560 Cyl, no Solenoid, NOVEC 1230, 545lb</t>
  </si>
  <si>
    <t>560 Cyl, no Solenoid, NOVEC 1230, 550lb</t>
  </si>
  <si>
    <t>560 Cyl, no Solenoid, NOVEC 1230, 555lb</t>
  </si>
  <si>
    <t>560 Cyl, no Solenoid, NOVEC 1230, 560lb</t>
  </si>
  <si>
    <t>900 Cyl, no Solenoid, NOVEC 1230, 387 lb</t>
  </si>
  <si>
    <t>900 Cyl, no Solenoid, NOVEC 1230, 390 lb</t>
  </si>
  <si>
    <t>900 Cyl, no Solenoid, NOVEC 1230, 395 lb</t>
  </si>
  <si>
    <t>900 Cyl, no Solenoid, NOVEC 1230, 400 lb</t>
  </si>
  <si>
    <t>900 Cyl, no Solenoid, NOVEC 1230, 405 lb</t>
  </si>
  <si>
    <t>900 Cyl, no Solenoid, NOVEC 1230, 410 lb</t>
  </si>
  <si>
    <t>900 Cyl, no Solenoid, NOVEC 1230, 415 lb</t>
  </si>
  <si>
    <t>900 Cyl, no Solenoid, NOVEC 1230, 420 lb</t>
  </si>
  <si>
    <t>900 Cyl, no Solenoid, NOVEC 1230, 425 lb</t>
  </si>
  <si>
    <t>900 Cyl, no Solenoid, NOVEC 1230, 430 lb</t>
  </si>
  <si>
    <t>900 Cyl, no Solenoid, NOVEC 1230, 435 lb</t>
  </si>
  <si>
    <t>900 Cyl, no Solenoid, NOVEC 1230, 440 lb</t>
  </si>
  <si>
    <t>900 Cyl, no Solenoid, NOVEC 1230, 445 lb</t>
  </si>
  <si>
    <t>900 Cyl, no Solenoid, NOVEC 1230, 450 lb</t>
  </si>
  <si>
    <t>900 Cyl, no Solenoid, NOVEC 1230, 455 lb</t>
  </si>
  <si>
    <t>900 Cyl, no Solenoid, NOVEC 1230, 460 lb</t>
  </si>
  <si>
    <t>900 Cyl, no Solenoid, NOVEC 1230, 465 lb</t>
  </si>
  <si>
    <t>900 Cyl, no Solenoid, NOVEC 1230, 470 lb</t>
  </si>
  <si>
    <t>900 Cyl, no Solenoid, NOVEC 1230, 475 lb</t>
  </si>
  <si>
    <t>900 Cyl, no Solenoid, NOVEC 1230, 480 lb</t>
  </si>
  <si>
    <t>900 Cyl, no Solenoid, NOVEC 1230, 485 lb</t>
  </si>
  <si>
    <t>900 Cyl, no Solenoid, NOVEC 1230, 490 lb</t>
  </si>
  <si>
    <t>900 Cyl, no Solenoid, NOVEC 1230, 495 lb</t>
  </si>
  <si>
    <t>900 Cyl, no Solenoid, NOVEC 1230, 500 lb</t>
  </si>
  <si>
    <t>900 Cyl, no Solenoid, NOVEC 1230, 505 lb</t>
  </si>
  <si>
    <t>900 Cyl, no Solenoid, NOVEC 1230, 510 lb</t>
  </si>
  <si>
    <t>900 Cyl, no Solenoid, NOVEC 1230, 515 lb</t>
  </si>
  <si>
    <t>900 Cyl, no Solenoid, NOVEC 1230, 520 lb</t>
  </si>
  <si>
    <t>900 Cyl, no Solenoid, NOVEC 1230, 525 lb</t>
  </si>
  <si>
    <t>900 Cyl, no Solenoid, NOVEC 1230, 530 lb</t>
  </si>
  <si>
    <t>900 Cyl, no Solenoid, NOVEC 1230, 535 lb</t>
  </si>
  <si>
    <t>900 Cyl, no Solenoid, NOVEC 1230, 540 lb</t>
  </si>
  <si>
    <t>900 Cyl, no Solenoid, NOVEC 1230, 545 lb</t>
  </si>
  <si>
    <t>900 Cyl, no Solenoid, NOVEC 1230, 550 lb</t>
  </si>
  <si>
    <t>900 Cyl, no Solenoid, NOVEC 1230, 555 lb</t>
  </si>
  <si>
    <t>900 Cyl, no Solenoid, NOVEC 1230, 560 lb</t>
  </si>
  <si>
    <t>900 Cyl, no Solenoid, NOVEC 1230, 565 lb</t>
  </si>
  <si>
    <t>900 Cyl, no Solenoid, NOVEC 1230, 570 lb</t>
  </si>
  <si>
    <t>900 Cyl, no Solenoid, NOVEC 1230, 575 lb</t>
  </si>
  <si>
    <t>900 Cyl, no Solenoid, NOVEC 1230, 580 lb</t>
  </si>
  <si>
    <t>900 Cyl, no Solenoid, NOVEC 1230, 585 lb</t>
  </si>
  <si>
    <t>900 Cyl, no Solenoid, NOVEC 1230, 590 lb</t>
  </si>
  <si>
    <t>900 Cyl, no Solenoid, NOVEC 1230, 595 lb</t>
  </si>
  <si>
    <t>900 Cyl, no Solenoid, NOVEC 1230, 600 lb</t>
  </si>
  <si>
    <t>900 Cyl, no Solenoid, NOVEC 1230, 605 lb</t>
  </si>
  <si>
    <t>900 Cyl, no Solenoid, NOVEC 1230, 610 lb</t>
  </si>
  <si>
    <t>900 Cyl, no Solenoid, NOVEC 1230, 615 lb</t>
  </si>
  <si>
    <t>900 Cyl, no Solenoid, NOVEC 1230, 620 lb</t>
  </si>
  <si>
    <t>900 Cyl, no Solenoid, NOVEC 1230, 625 lb</t>
  </si>
  <si>
    <t>900 Cyl, no Solenoid, NOVEC 1230, 630 lb</t>
  </si>
  <si>
    <t>900 Cyl, no Solenoid, NOVEC 1230, 635 lb</t>
  </si>
  <si>
    <t>900 Cyl, no Solenoid, NOVEC 1230, 640 lb</t>
  </si>
  <si>
    <t>900 Cyl, no Solenoid, NOVEC 1230, 645 lb</t>
  </si>
  <si>
    <t>900 Cyl, no Solenoid, NOVEC 1230, 650 lb</t>
  </si>
  <si>
    <t>900 Cyl, no Solenoid, NOVEC 1230, 655 lb</t>
  </si>
  <si>
    <t>900 Cyl, no Solenoid, NOVEC 1230, 660 lb</t>
  </si>
  <si>
    <t>900 Cyl, no Solenoid, NOVEC 1230, 665 lb</t>
  </si>
  <si>
    <t>900 Cyl, no Solenoid, NOVEC 1230, 670 lb</t>
  </si>
  <si>
    <t>900 Cyl, no Solenoid, NOVEC 1230, 675 lb</t>
  </si>
  <si>
    <t>900 Cyl, no Solenoid, NOVEC 1230, 680 lb</t>
  </si>
  <si>
    <t>900 Cyl, no Solenoid, NOVEC 1230, 685 lb</t>
  </si>
  <si>
    <t>900 Cyl, no Solenoid, NOVEC 1230, 690 lb</t>
  </si>
  <si>
    <t>900 Cyl, no Solenoid, NOVEC 1230, 695 lb</t>
  </si>
  <si>
    <t>900 Cyl, no Solenoid, NOVEC 1230, 700 lb</t>
  </si>
  <si>
    <t>900 Cyl, no Solenoid, NOVEC 1230, 705 lb</t>
  </si>
  <si>
    <t>900 Cyl, no Solenoid, NOVEC 1230, 710 lb</t>
  </si>
  <si>
    <t>900 Cyl, no Solenoid, NOVEC 1230, 715 lb</t>
  </si>
  <si>
    <t>900 Cyl, no Solenoid, NOVEC 1230, 720 lb</t>
  </si>
  <si>
    <t>900 Cyl, no Solenoid, NOVEC 1230, 725 lb</t>
  </si>
  <si>
    <t>900 Cyl, no Solenoid, NOVEC 1230, 730 lb</t>
  </si>
  <si>
    <t>900 Cyl, no Solenoid, NOVEC 1230, 735 lb</t>
  </si>
  <si>
    <t>900 Cyl, no Solenoid, NOVEC 1230, 740 lb</t>
  </si>
  <si>
    <t>900 Cyl, no Solenoid, NOVEC 1230, 745 lb</t>
  </si>
  <si>
    <t>900 Cyl, no Solenoid, NOVEC 1230, 750 lb</t>
  </si>
  <si>
    <t>900 Cyl, no Solenoid, NOVEC 1230, 755 lb</t>
  </si>
  <si>
    <t>900 Cyl, no Solenoid, NOVEC 1230, 760 lb</t>
  </si>
  <si>
    <t>900 Cyl, no Solenoid, NOVEC 1230, 765 lb</t>
  </si>
  <si>
    <t>900 Cyl, no Solenoid, NOVEC 1230, 770 lb</t>
  </si>
  <si>
    <t>900 Cyl, no Solenoid, NOVEC 1230, 775 lb</t>
  </si>
  <si>
    <t>900 Cyl, no Solenoid, NOVEC 1230, 780 lb</t>
  </si>
  <si>
    <t>900 Cyl, no Solenoid, NOVEC 1230, 785 lb</t>
  </si>
  <si>
    <t>900 Cyl, no Solenoid, NOVEC 1230, 790 lb</t>
  </si>
  <si>
    <t>900 Cyl, no Solenoid, NOVEC 1230, 795 lb</t>
  </si>
  <si>
    <t>900 Cyl, no Solenoid, NOVEC 1230, 800 lb</t>
  </si>
  <si>
    <t>900 Cyl, no Solenoid, NOVEC 1230, 805 lb</t>
  </si>
  <si>
    <t>900 Cyl, no Solenoid, NOVEC 1230, 810 lb</t>
  </si>
  <si>
    <t>900 Cyl, no Solenoid, NOVEC 1230, 815 lb</t>
  </si>
  <si>
    <t>900 Cyl, no Solenoid, NOVEC 1230, 820 lb</t>
  </si>
  <si>
    <t>900 Cyl, no Solenoid, NOVEC 1230, 825 lb</t>
  </si>
  <si>
    <t>900 Cyl, no Solenoid, NOVEC 1230, 830 lb</t>
  </si>
  <si>
    <t>900 Cyl, no Solenoid, NOVEC 1230, 835 lb</t>
  </si>
  <si>
    <t>900 Cyl, no Solenoid, NOVEC 1230, 840 lb</t>
  </si>
  <si>
    <t>900 Cyl, no Solenoid, NOVEC 1230, 845 lb</t>
  </si>
  <si>
    <t>900 Cyl, no Solenoid, NOVEC 1230, 850 lb</t>
  </si>
  <si>
    <t>900 Cyl, no Solenoid, NOVEC 1230, 855 lb</t>
  </si>
  <si>
    <t>900 Cyl, no Solenoid, NOVEC 1230, 860 lb</t>
  </si>
  <si>
    <t>900 Cyl, no Solenoid, NOVEC 1230, 865 lb</t>
  </si>
  <si>
    <t>900 Cyl, no Solenoid, NOVEC 1230, 870 lb</t>
  </si>
  <si>
    <t>900 Cyl, no Solenoid, NOVEC 1230, 875 lb</t>
  </si>
  <si>
    <t>900 Cyl, no Solenoid, NOVEC 1230, 880 lb</t>
  </si>
  <si>
    <t>900 Cyl, no Solenoid, NOVEC 1230, 885 lb</t>
  </si>
  <si>
    <t>900 Cyl, no Solenoid, NOVEC 1230, 890 lb</t>
  </si>
  <si>
    <t>900 Cyl, no Solenoid, NOVEC 1230, 895 lb</t>
  </si>
  <si>
    <t>900 Cyl, no Solenoid, NOVEC 1230, 900 lb</t>
  </si>
  <si>
    <t>1200 Cyl, no Solenoid, Novec 1230, 519lb</t>
  </si>
  <si>
    <t>1200 Cyl, no Solenoid, Novec 1230, 520lb</t>
  </si>
  <si>
    <t>1200 Cyl, no Solenoid, Novec 1230, 525lb</t>
  </si>
  <si>
    <t>1200 Cyl, no Solenoid, Novec 1230, 530lb</t>
  </si>
  <si>
    <t>1200 Cyl, no Solenoid, Novec 1230, 535lb</t>
  </si>
  <si>
    <t>1200 Cyl, no Solenoid, Novec 1230, 540lb</t>
  </si>
  <si>
    <t>1200 Cyl, no Solenoid, Novec 1230, 545lb</t>
  </si>
  <si>
    <t>1200 Cyl, no Solenoid, Novec 1230, 550lb</t>
  </si>
  <si>
    <t>1200 Cyl, no Solenoid, Novec 1230, 555lb</t>
  </si>
  <si>
    <t>1200 Cyl, no Solenoid, Novec 1230, 560lb</t>
  </si>
  <si>
    <t>1200 Cyl, no Solenoid, Novec 1230, 565lb</t>
  </si>
  <si>
    <t>1200 Cyl, no Solenoid, Novec 1230, 570lb</t>
  </si>
  <si>
    <t>1200 Cyl, no Solenoid, Novec 1230, 575lb</t>
  </si>
  <si>
    <t>1200 Cyl, no Solenoid, Novec 1230, 580lb</t>
  </si>
  <si>
    <t>1200 Cyl, no Solenoid, Novec 1230, 585lb</t>
  </si>
  <si>
    <t>1200 Cyl, no Solenoid, Novec 1230, 590lb</t>
  </si>
  <si>
    <t>1200 Cyl, no Solenoid, Novec 1230, 595lb</t>
  </si>
  <si>
    <t>1200 Cyl, no Solenoid, Novec 1230, 600lb</t>
  </si>
  <si>
    <t>1200 Cyl, no Solenoid, Novec 1230, 605lb</t>
  </si>
  <si>
    <t>1200 Cyl, no Solenoid, Novec 1230, 610lb</t>
  </si>
  <si>
    <t>1200 Cyl, no Solenoid, Novec 1230, 615lb</t>
  </si>
  <si>
    <t>1200 Cyl, no Solenoid, Novec 1230, 620lb</t>
  </si>
  <si>
    <t>1200 Cyl, no Solenoid, Novec 1230, 625lb</t>
  </si>
  <si>
    <t>1200 Cyl, no Solenoid, Novec 1230, 630lb</t>
  </si>
  <si>
    <t>1200 Cyl, no Solenoid, Novec 1230, 635lb</t>
  </si>
  <si>
    <t>1200 Cyl, no Solenoid, Novec 1230, 640lb</t>
  </si>
  <si>
    <t>1200 Cyl, no Solenoid, Novec 1230, 645lb</t>
  </si>
  <si>
    <t>1200 Cyl, no Solenoid, Novec 1230, 650lb</t>
  </si>
  <si>
    <t>1200 Cyl, no Solenoid, Novec 1230, 655lb</t>
  </si>
  <si>
    <t>1200 Cyl, no Solenoid, Novec 1230, 660lb</t>
  </si>
  <si>
    <t>1200 Cyl, no Solenoid, Novec 1230, 665lb</t>
  </si>
  <si>
    <t>1200 Cyl, no Solenoid, Novec 1230, 670lb</t>
  </si>
  <si>
    <t>1200 Cyl, no Solenoid, Novec 1230, 675lb</t>
  </si>
  <si>
    <t>1200 Cyl, no Solenoid, Novec 1230, 680lb</t>
  </si>
  <si>
    <t>1200 Cyl, no Solenoid, Novec 1230, 685lb</t>
  </si>
  <si>
    <t>1200 Cyl, no Solenoid, Novec 1230, 690lb</t>
  </si>
  <si>
    <t>1200 Cyl, no Solenoid, Novec 1230, 695lb</t>
  </si>
  <si>
    <t>1200 Cyl, no Solenoid, Novec 1230, 700lb</t>
  </si>
  <si>
    <t>1200 Cyl, no Solenoid, Novec 1230, 705lb</t>
  </si>
  <si>
    <t>1200 Cyl, no Solenoid, Novec 1230, 710lb</t>
  </si>
  <si>
    <t>1200 Cyl, no Solenoid, Novec 1230, 715lb</t>
  </si>
  <si>
    <t>1200 Cyl, no Solenoid, Novec 1230, 720lb</t>
  </si>
  <si>
    <t>1200 Cyl, no Solenoid, Novec 1230, 725lb</t>
  </si>
  <si>
    <t>1200 Cyl, no Solenoid, Novec 1230, 730lb</t>
  </si>
  <si>
    <t>1200 Cyl, no Solenoid, Novec 1230, 735lb</t>
  </si>
  <si>
    <t>1200 Cyl, no Solenoid, Novec 1230, 740lb</t>
  </si>
  <si>
    <t>1200 Cyl, no Solenoid, Novec 1230, 745lb</t>
  </si>
  <si>
    <t>1200 Cyl, no Solenoid, Novec 1230, 750lb</t>
  </si>
  <si>
    <t>1200 Cyl, no Solenoid, Novec 1230, 755lb</t>
  </si>
  <si>
    <t>1200 Cyl, no Solenoid, Novec 1230, 760lb</t>
  </si>
  <si>
    <t>1200 Cyl, no Solenoid, Novec 1230, 765lb</t>
  </si>
  <si>
    <t>1200 Cyl, no Solenoid, Novec 1230, 770lb</t>
  </si>
  <si>
    <t>1200 Cyl, no Solenoid, Novec 1230, 775lb</t>
  </si>
  <si>
    <t>1200 Cyl, no Solenoid, Novec 1230, 780lb</t>
  </si>
  <si>
    <t>1200 Cyl, no Solenoid, Novec 1230, 785lb</t>
  </si>
  <si>
    <t>1200 Cyl, no Solenoid, Novec 1230, 790lb</t>
  </si>
  <si>
    <t>1200 Cyl, no Solenoid, Novec 1230, 795lb</t>
  </si>
  <si>
    <t>1200 Cyl, no Solenoid, Novec 1230, 800lb</t>
  </si>
  <si>
    <t>1200 Cyl, no Solenoid, Novec 1230, 805lb</t>
  </si>
  <si>
    <t>1200 Cyl, no Solenoid, Novec 1230, 810lb</t>
  </si>
  <si>
    <t>1200 Cyl, no Solenoid, Novec 1230, 815lb</t>
  </si>
  <si>
    <t>1200 Cyl, no Solenoid, Novec 1230, 820lb</t>
  </si>
  <si>
    <t>1200 Cyl, no Solenoid, Novec 1230, 825lb</t>
  </si>
  <si>
    <t>1200 Cyl, no Solenoid, Novec 1230, 830lb</t>
  </si>
  <si>
    <t>1200 Cyl, no Solenoid, Novec 1230, 835lb</t>
  </si>
  <si>
    <t>1200 Cyl, no Solenoid, Novec 1230, 840lb</t>
  </si>
  <si>
    <t>1200 Cyl, no Solenoid, Novec 1230, 845lb</t>
  </si>
  <si>
    <t>1200 Cyl, no Solenoid, Novec 1230, 850lb</t>
  </si>
  <si>
    <t>1200 Cyl, no Solenoid, Novec 1230, 855lb</t>
  </si>
  <si>
    <t>1200 Cyl, no Solenoid, Novec 1230, 860lb</t>
  </si>
  <si>
    <t>1200 Cyl, no Solenoid, Novec 1230, 865lb</t>
  </si>
  <si>
    <t>1200 Cyl, no Solenoid, Novec 1230, 870lb</t>
  </si>
  <si>
    <t>1200 Cyl, no Solenoid, Novec 1230, 875lb</t>
  </si>
  <si>
    <t>1200 Cyl, no Solenoid, Novec 1230, 880lb</t>
  </si>
  <si>
    <t>1200 Cyl, no Solenoid, Novec 1230, 885lb</t>
  </si>
  <si>
    <t>1200 Cyl, no Solenoid, Novec 1230, 890lb</t>
  </si>
  <si>
    <t>1200 Cyl, no Solenoid, Novec 1230, 895lb</t>
  </si>
  <si>
    <t>1200 Cyl, no Solenoid, Novec 1230, 900lb</t>
  </si>
  <si>
    <t>1200 Cyl, no Solenoid, Novec 1230, 905lb</t>
  </si>
  <si>
    <t>1200 Cyl, no Solenoid, Novec 1230, 910lb</t>
  </si>
  <si>
    <t>1200 Cyl, no Solenoid, Novec 1230, 915lb</t>
  </si>
  <si>
    <t>1200 Cyl, no Solenoid, Novec 1230, 920lb</t>
  </si>
  <si>
    <t>1200 Cyl, no Solenoid, Novec 1230, 925lb</t>
  </si>
  <si>
    <t>1200 Cyl, no Solenoid, Novec 1230, 930lb</t>
  </si>
  <si>
    <t>1200 Cyl, no Solenoid, Novec 1230, 935lb</t>
  </si>
  <si>
    <t>1200 Cyl, no Solenoid, Novec 1230, 940lb</t>
  </si>
  <si>
    <t>1200 Cyl, no Solenoid, Novec 1230, 945lb</t>
  </si>
  <si>
    <t>1200 Cyl, no Solenoid, Novec 1230, 950lb</t>
  </si>
  <si>
    <t>1200 Cyl, no Solenoid, Novec 1230, 955lb</t>
  </si>
  <si>
    <t>1200 Cyl, no Solenoid, Novec 1230, 960lb</t>
  </si>
  <si>
    <t>1200 Cyl, no Solenoid, Novec 1230, 965lb</t>
  </si>
  <si>
    <t>1200 Cyl, no Solenoid, Novec 1230, 970lb</t>
  </si>
  <si>
    <t>1200 Cyl, no Solenoid, Novec 1230, 975lb</t>
  </si>
  <si>
    <t>1200 Cyl, no Solenoid, Novec 1230, 980lb</t>
  </si>
  <si>
    <t>1200 Cyl, no Solenoid, Novec 1230, 985lb</t>
  </si>
  <si>
    <t>1200 Cyl, no Solenoid, Novec 1230, 990lb</t>
  </si>
  <si>
    <t>1200 Cyl, no Solenoid, Novec 1230, 995lb</t>
  </si>
  <si>
    <t>1200 Cyl, no Solenoid, Novec 1230, 1000lb</t>
  </si>
  <si>
    <t>1200 Cyl, no Solenoid, Novec 1230, 1005lb</t>
  </si>
  <si>
    <t>1200 Cyl, no Solenoid, Novec 1230, 1010lb</t>
  </si>
  <si>
    <t>1200 Cyl, no Solenoid, Novec 1230, 1015lb</t>
  </si>
  <si>
    <t>1200 Cyl, no Solenoid, Novec 1230, 1020lb</t>
  </si>
  <si>
    <t>1200 Cyl, no Solenoid, Novec 1230, 1025lb</t>
  </si>
  <si>
    <t>1200 Cyl, no Solenoid, Novec 1230, 1030lb</t>
  </si>
  <si>
    <t>1200 Cyl, no Solenoid, Novec 1230, 1035lb</t>
  </si>
  <si>
    <t>1200 Cyl, no Solenoid, Novec 1230, 1040lb</t>
  </si>
  <si>
    <t>1200 Cyl, no Solenoid, Novec 1230, 1045lb</t>
  </si>
  <si>
    <t>1200 Cyl, no Solenoid, Novec 1230, 1050lb</t>
  </si>
  <si>
    <t>1200 Cyl, no Solenoid, Novec 1230, 1055lb</t>
  </si>
  <si>
    <t>1200 Cyl, no Solenoid, Novec 1230, 1060lb</t>
  </si>
  <si>
    <t>1200 Cyl, no Solenoid, Novec 1230, 1065lb</t>
  </si>
  <si>
    <t>1200 Cyl, no Solenoid, Novec 1230, 1070lb</t>
  </si>
  <si>
    <t>1200 Cyl, no Solenoid, Novec 1230, 1075lb</t>
  </si>
  <si>
    <t>1200 Cyl, no Solenoid, Novec 1230, 1080lb</t>
  </si>
  <si>
    <t>1200 Cyl, no Solenoid, Novec 1230, 1085lb</t>
  </si>
  <si>
    <t>1200 Cyl, no Solenoid, Novec 1230, 1090lb</t>
  </si>
  <si>
    <t>1200 Cyl, no Solenoid, Novec 1230, 1095lb</t>
  </si>
  <si>
    <t>1200 Cyl, no Solenoid, Novec 1230, 1100lb</t>
  </si>
  <si>
    <t>1200 Cyl, no Solenoid, Novec 1230, 1105lb</t>
  </si>
  <si>
    <t>1200 Cyl, no Solenoid, Novec 1230, 1110lb</t>
  </si>
  <si>
    <t>1200 Cyl, no Solenoid, Novec 1230, 1115lb</t>
  </si>
  <si>
    <t>1200 Cyl, no Solenoid, Novec 1230, 1120lb</t>
  </si>
  <si>
    <t>1200 Cyl, no Solenoid, Novec 1230, 1125lb</t>
  </si>
  <si>
    <t>1200 Cyl, no Solenoid, Novec 1230, 1130lb</t>
  </si>
  <si>
    <t>1200 Cyl, no Solenoid, Novec 1230, 1135lb</t>
  </si>
  <si>
    <t>1200 Cyl, no Solenoid, Novec 1230, 1140lb</t>
  </si>
  <si>
    <t>1200 Cyl, no Solenoid, Novec 1230, 1145lb</t>
  </si>
  <si>
    <t>1200 Cyl, no Solenoid, Novec 1230, 1150lb</t>
  </si>
  <si>
    <t>1200 Cyl, no Solenoid, Novec 1230, 1155lb</t>
  </si>
  <si>
    <t>1200 Cyl, no Solenoid, Novec 1230, 1160lb</t>
  </si>
  <si>
    <t>1200 Cyl, no Solenoid, Novec 1230, 1165lb</t>
  </si>
  <si>
    <t>1200 Cyl, no Solenoid, Novec 1230, 1170lb</t>
  </si>
  <si>
    <t>1200 Cyl, no Solenoid, Novec 1230, 1175lb</t>
  </si>
  <si>
    <t>1200 Cyl, no Solenoid, Novec 1230, 1180lb</t>
  </si>
  <si>
    <t>1200 Cyl, no Solenoid, Novec 1230, 1185lb</t>
  </si>
  <si>
    <t>1200 Cyl, no Solenoid, Novec 1230, 1190lb</t>
  </si>
  <si>
    <t>1200 Cyl, no Solenoid, Novec 1230, 1195lb</t>
  </si>
  <si>
    <t>1200 Cyl, no Solenoid, Novec 1230, 1200lb</t>
  </si>
  <si>
    <t>1/2" 180 Degree Nozzle Drill 0.0551 &gt; Novec 1230</t>
  </si>
  <si>
    <t>1/2" 180 Degree Nozzle Drill 0.0591 &gt; Novec 1230</t>
  </si>
  <si>
    <t>1/2" 180 Degree Nozzle Drill 0.0630 &gt; Novec 1230</t>
  </si>
  <si>
    <t>1/2" 180 Degree Nozzle Drill 0.0669 &gt; Novec 1230</t>
  </si>
  <si>
    <t>1/2" 180 Degree Nozzle Drill 0.0709 &gt; Novec 1230</t>
  </si>
  <si>
    <t>1/2" 180 Degree Nozzle Drill 0.0748 &gt; Novec 1230</t>
  </si>
  <si>
    <t>1/2" 180 Degree Nozzle Drill 0.0787 &gt; Novec 1230</t>
  </si>
  <si>
    <t>1/2" 180 Degree Nozzle Drill 0.0827 &gt; Novec 1230</t>
  </si>
  <si>
    <t>1/2" 180 Degree Nozzle Drill 0.0866 &gt; Novec 1230</t>
  </si>
  <si>
    <t>1/2" 180 Degree Nozzle Drill 0.0906 &gt; Novec 1230</t>
  </si>
  <si>
    <t>1/2" 180 Degree Nozzle Drill 0.0945 &gt; Novec 1230</t>
  </si>
  <si>
    <t>1/2" 180 Degree Nozzle Drill 0.0984 &gt; Novec 1230</t>
  </si>
  <si>
    <t>1/2" 180 Degree Nozzle Drill 0.1024 &gt; Novec 1230</t>
  </si>
  <si>
    <t>1/2" 180 Degree Nozzle Drill 0.1063 &gt; Novec 1230</t>
  </si>
  <si>
    <t>1/2" 180 Degree Nozzle Drill 0.1102 &gt; Novec 1230</t>
  </si>
  <si>
    <t>1/2" 180 Degree Nozzle Drill 0.1142 &gt; Novec 1230</t>
  </si>
  <si>
    <t>1/2" 180 Degree Nozzle Drill 0.1181 &gt; Novec 1230</t>
  </si>
  <si>
    <t>1/2" 180 Degree Nozzle Drill 0.1220 &gt; Novec 1230</t>
  </si>
  <si>
    <t>1/2" 180 Degree Nozzle Drill 0.1260 &gt; Novec 1230</t>
  </si>
  <si>
    <t>1/2" 180 Degree Nozzle Drill 0.1299 &gt; Novec 1230</t>
  </si>
  <si>
    <t>1/2" 180 Degree Nozzle Drill 0.1339 &gt; Novec 1230</t>
  </si>
  <si>
    <t>1/2" 180 Degree Nozzle Drill 0.1378 &gt; Novec 1230</t>
  </si>
  <si>
    <t>1/2" 180 Degree Nozzle Drill 0.1417 &gt; Novec 1230</t>
  </si>
  <si>
    <t>1/2" 180 Degree Nozzle Drill 0.1457 &gt; Novec 1230</t>
  </si>
  <si>
    <t>1/2" 180 Degree Nozzle Drill 0.1496 &gt; Novec 1230</t>
  </si>
  <si>
    <t>1/2" 180 Degree Nozzle Drill 0.1535 &gt; Novec 1230</t>
  </si>
  <si>
    <t>1/2" 360 Degree Nozzle Drill 0.0512 &gt; Novec 1230</t>
  </si>
  <si>
    <t>1/2" 360 Degree Nozzle Drill 0.0551 &gt; Novec 1230</t>
  </si>
  <si>
    <t>1/2" 360 Degree Nozzle Drill 0.0591 &gt; Novec 1230</t>
  </si>
  <si>
    <t>1/2" 360 Degree Nozzle Drill 0.0630 &gt; Novec 1230</t>
  </si>
  <si>
    <t>1/2" 360 Degree Nozzle Drill 0.0669 &gt; Novec 1230</t>
  </si>
  <si>
    <t>1/2" 360 Degree Nozzle Drill 0.0709 &gt; Novec 1230</t>
  </si>
  <si>
    <t>1/2" 360 Degree Nozzle Drill 0.0748 &gt; Novec 1230</t>
  </si>
  <si>
    <t>1/2" 360 Degree Nozzle Drill 0.0787 &gt; Novec 1230</t>
  </si>
  <si>
    <t>1/2" 360 Degree Nozzle Drill 0.0827 &gt; Novec 1230</t>
  </si>
  <si>
    <t>1/2" 360 Degree Nozzle Drill 0.0866 &gt; Novec 1230</t>
  </si>
  <si>
    <t>1/2" 360 Degree Nozzle Drill 0.0906 &gt; Novec 1230</t>
  </si>
  <si>
    <t>1/2" 360 Degree Nozzle Drill 0.0945 &gt; Novec 1230</t>
  </si>
  <si>
    <t>1/2" 360 Degree Nozzle Drill 0.0984 &gt; Novec 1230</t>
  </si>
  <si>
    <t>1/2" 360 Degree Nozzle Drill 0.1024 &gt; Novec 1230</t>
  </si>
  <si>
    <t>1/2" 360 Degree Nozzle Drill 0.1063 &gt; Novec 1230</t>
  </si>
  <si>
    <t>1/2" 360 Degree Nozzle Drill 0.1102 &gt; Novec 1230</t>
  </si>
  <si>
    <t>1/2" 360 Degree Nozzle Drill 0.1142 &gt; Novec 1230</t>
  </si>
  <si>
    <t>1/2" 360 Degree Nozzle Drill 0.1181 &gt; Novec 1230</t>
  </si>
  <si>
    <t>1/2" 360 Degree Nozzle Drill 0.1220 &gt; Novec 1230</t>
  </si>
  <si>
    <t>1/2" 360 Degree Nozzle Drill 0.1260 &gt; Novec 1230</t>
  </si>
  <si>
    <t>1/2" 360 Degree Nozzle Drill 0.1299 &gt; Novec 1230</t>
  </si>
  <si>
    <t>1/2" 360 Degree Nozzle Drill 0.1339 &gt; Novec 1230</t>
  </si>
  <si>
    <t>1/2" 360 Degree Nozzle Drill 0.1378 &gt; Novec 1230</t>
  </si>
  <si>
    <t>3/4" 180 Degree Nozzle Drill 0.1024 &gt; Novec 1230</t>
  </si>
  <si>
    <t>3/4" 180 Degree Nozzle Drill 0.1063 &gt; Novec 1230</t>
  </si>
  <si>
    <t>3/4" 180 Degree Nozzle Drill 0.1102 &gt; Novec 1230</t>
  </si>
  <si>
    <t>3/4" 180 Degree Nozzle Drill 0.1142 &gt; Novec 1230</t>
  </si>
  <si>
    <t>3/4" 180 Degree Nozzle Drill 0.1181 &gt; Novec 1230</t>
  </si>
  <si>
    <t>3/4" 180 Degree Nozzle Drill 0.1220 &gt; Novec 1230</t>
  </si>
  <si>
    <t>3/4" 180 Degree Nozzle Drill 0.1260 &gt; Novec 1230</t>
  </si>
  <si>
    <t>3/4" 180 Degree Nozzle Drill 0.1299 &gt; Novec 1230</t>
  </si>
  <si>
    <t>3/4" 180 Degree Nozzle Drill 0.1339 &gt; Novec 1230</t>
  </si>
  <si>
    <t>3/4" 180 Degree Nozzle Drill 0.1378 &gt; Novec 1230</t>
  </si>
  <si>
    <t>3/4" 180 Degree Nozzle Drill 0.1417 &gt; Novec 1230</t>
  </si>
  <si>
    <t>3/4" 180 Degree Nozzle Drill 0.1457 &gt; Novec 1230</t>
  </si>
  <si>
    <t>3/4" 180 Degree Nozzle Drill 0.1496 &gt; Novec 1230</t>
  </si>
  <si>
    <t>3/4" 180 Degree Nozzle Drill 0.1535 &gt; Novec 1230</t>
  </si>
  <si>
    <t>3/4" 180 Degree Nozzle Drill 0.1575 &gt; Novec 1230</t>
  </si>
  <si>
    <t>3/4" 180 Degree Nozzle Drill 0.1614 &gt; Novec 1230</t>
  </si>
  <si>
    <t>3/4" 180 Degree Nozzle Drill 0.1654 &gt; Novec 1230</t>
  </si>
  <si>
    <t>3/4" 180 Degree Nozzle Drill 0.1693 &gt; Novec 1230</t>
  </si>
  <si>
    <t>3/4" 180 Degree Nozzle Drill 0.1732 &gt; Novec 1230</t>
  </si>
  <si>
    <t>3/4" 180 Degree Nozzle Drill 0.1772 &gt; Novec 1230</t>
  </si>
  <si>
    <t>3/4" 180 Degree Nozzle Drill 0.1811 &gt; Novec 1230</t>
  </si>
  <si>
    <t>3/4" 180 Degree Nozzle Drill 0.1850 &gt; Novec 1230</t>
  </si>
  <si>
    <t>3/4" 180 Degree Nozzle Drill 0.1890 &gt; Novec 1230</t>
  </si>
  <si>
    <t>3/4" 180 Degree Nozzle Drill 0.1929 &gt; Novec 1230</t>
  </si>
  <si>
    <t>3/4" 180 Degree Nozzle Drill 0.1969 &gt; Novec 1230</t>
  </si>
  <si>
    <t>3/4" 180 Degree Nozzle Drill 0.2008 &gt; Novec 1230</t>
  </si>
  <si>
    <t>3/4" 180 Degree Nozzle Drill 0.2047 &gt; Novec 1230</t>
  </si>
  <si>
    <t>3/4" 360 Degree Nozzle Drill 0.0945 &gt; Novec 1230</t>
  </si>
  <si>
    <t>3/4" 360 Degree Nozzle Drill 0.0984 &gt; Novec 1230</t>
  </si>
  <si>
    <t>3/4" 360 Degree Nozzle Drill 0.1024 &gt; Novec 1230</t>
  </si>
  <si>
    <t>3/4" 360 Degree Nozzle Drill 0.1063 &gt; Novec 1230</t>
  </si>
  <si>
    <t>3/4" 360 Degree Nozzle Drill 0.1102 &gt; Novec 1230</t>
  </si>
  <si>
    <t>3/4" 360 Degree Nozzle Drill 0.1142 &gt; Novec 1230</t>
  </si>
  <si>
    <t>3/4" 360 Degree Nozzle Drill 0.1181 &gt; Novec 1230</t>
  </si>
  <si>
    <t>3/4" 360 Degree Nozzle Drill 0.1220 &gt; Novec 1230</t>
  </si>
  <si>
    <t>3/4" 360 Degree Nozzle Drill 0.1260 &gt; Novec 1230</t>
  </si>
  <si>
    <t>3/4" 360 Degree Nozzle Drill 0.1299 &gt; Novec 1230</t>
  </si>
  <si>
    <t>3/4" 360 Degree Nozzle Drill 0.1339 &gt; Novec 1230</t>
  </si>
  <si>
    <t>3/4" 360 Degree Nozzle Drill 0.1378 &gt; Novec 1230</t>
  </si>
  <si>
    <t>3/4" 360 Degree Nozzle Drill 0.1417 &gt; Novec 1230</t>
  </si>
  <si>
    <t>3/4" 360 Degree Nozzle Drill 0.1457 &gt; Novec 1230</t>
  </si>
  <si>
    <t>3/4" 360 Degree Nozzle Drill 0.1496 &gt; Novec 1230</t>
  </si>
  <si>
    <t>3/4" 360 Degree Nozzle Drill 0.1535 &gt; Novec 1230</t>
  </si>
  <si>
    <t>3/4" 360 Degree Nozzle Drill 0.1575 &gt; Novec 1230</t>
  </si>
  <si>
    <t>3/4" 360 Degree Nozzle Drill 0.1614 &gt; Novec 1230</t>
  </si>
  <si>
    <t>3/4" 360 Degree Nozzle Drill 0.1654 &gt; Novec 1230</t>
  </si>
  <si>
    <t>3/4" 360 Degree Nozzle Drill 0.1693 &gt; Novec 1230</t>
  </si>
  <si>
    <t>3/4" 360 Degree Nozzle Drill 0.1732 &gt; Novec 1230</t>
  </si>
  <si>
    <t>3/4" 360 Degree Nozzle Drill 0.1772 &gt; Novec 1230</t>
  </si>
  <si>
    <t>3/4" 360 Degree Nozzle Drill 0.1811 &gt; Novec 1230</t>
  </si>
  <si>
    <t>3/4" 360 Degree Nozzle Drill 0.1850 &gt; Novec 1230</t>
  </si>
  <si>
    <t>1" 180 Degree Nozzle Drill 0.1339 &gt; Novec 1230</t>
  </si>
  <si>
    <t>1" 180 Degree Nozzle Drill 0.1378 &gt; Novec 1230</t>
  </si>
  <si>
    <t>1" 180 Degree Nozzle Drill 0.1417 &gt; Novec 1230</t>
  </si>
  <si>
    <t>1" 180 Degree Nozzle Drill 0.1457 &gt; Novec 1230</t>
  </si>
  <si>
    <t>1" 180 Degree Nozzle Drill 0.1496 &gt; Novec 1230</t>
  </si>
  <si>
    <t>1" 180 Degree Nozzle Drill 0.1535 &gt; Novec 1230</t>
  </si>
  <si>
    <t>1" 180 Degree Nozzle Drill 0.1575 &gt; Novec 1230</t>
  </si>
  <si>
    <t>1" 180 Degree Nozzle Drill 0.1614 &gt; Novec 1230</t>
  </si>
  <si>
    <t>1" 180 Degree Nozzle Drill 0.1654 &gt; Novec 1230</t>
  </si>
  <si>
    <t>1" 180 Degree Nozzle Drill 0.1693 &gt; Novec 1230</t>
  </si>
  <si>
    <t>1" 180 Degree Nozzle Drill 0.1732 &gt; Novec 1230</t>
  </si>
  <si>
    <t>1" 180 Degree Nozzle Drill 0.1772 &gt; Novec 1230</t>
  </si>
  <si>
    <t>1" 180 Degree Nozzle Drill 0.1811 &gt; Novec 1230</t>
  </si>
  <si>
    <t>1" 180 Degree Nozzle Drill 0.1850 &gt; Novec 1230</t>
  </si>
  <si>
    <t>1" 180 Degree Nozzle Drill 0.1890 &gt; Novec 1230</t>
  </si>
  <si>
    <t>1" 180 Degree Nozzle Drill 0.1929 &gt; Novec 1230</t>
  </si>
  <si>
    <t>1" 180 Degree Nozzle Drill 0.1969 &gt; Novec 1230</t>
  </si>
  <si>
    <t>1" 180 Degree Nozzle Drill 0.2008 &gt; Novec 1230</t>
  </si>
  <si>
    <t>1" 180 Degree Nozzle Drill 0.2047 &gt; Novec 1230</t>
  </si>
  <si>
    <t>1" 180 Degree Nozzle Drill 0.2087 &gt; Novec 1230</t>
  </si>
  <si>
    <t>1" 180 Degree Nozzle Drill 0.2126 &gt; Novec 1230</t>
  </si>
  <si>
    <t>1" 180 Degree Nozzle Drill 0.2165 &gt; Novec 1230</t>
  </si>
  <si>
    <t>1" 180 Degree Nozzle Drill 0.2205 &gt; Novec 1230</t>
  </si>
  <si>
    <t>1" 180 Degree Nozzle Drill 0.2244 &gt; Novec 1230</t>
  </si>
  <si>
    <t>1" 180 Degree Nozzle Drill 0.2283 &gt; Novec 1230</t>
  </si>
  <si>
    <t>1" 180 Degree Nozzle Drill 0.2323 &gt; Novec 1230</t>
  </si>
  <si>
    <t>1" 180 Degree Nozzle Drill 0.2362 &gt; Novec 1230</t>
  </si>
  <si>
    <t>1" 180 Degree Nozzle Drill 0.2402 &gt; Novec 1230</t>
  </si>
  <si>
    <t>1" 180 Degree Nozzle Drill 0.2441 &gt; Novec 1230</t>
  </si>
  <si>
    <t>1" 180 Degree Nozzle Drill 0.2480 &gt; Novec 1230</t>
  </si>
  <si>
    <t>1" 180 Degree Nozzle Drill 0.2520 &gt; Novec 1230</t>
  </si>
  <si>
    <t>1" 180 Degree Nozzle Drill 0.2559 &gt; Novec 1230</t>
  </si>
  <si>
    <t>1" 180 Degree Nozzle Drill 0.2598 &gt; Novec 1230</t>
  </si>
  <si>
    <t>1" 180 Degree Nozzle Drill 0.2638 &gt; Novec 1230</t>
  </si>
  <si>
    <t>1" 360 Degree Nozzle Drill 0.1181 &gt; Novec 1230</t>
  </si>
  <si>
    <t>1" 360 Degree Nozzle Drill 0.1220 &gt; Novec 1230</t>
  </si>
  <si>
    <t>1" 360 Degree Nozzle Drill 0.1260 &gt; Novec 1230</t>
  </si>
  <si>
    <t>1" 360 Degree Nozzle Drill 0.1299 &gt; Novec 1230</t>
  </si>
  <si>
    <t>1" 360 Degree Nozzle Drill 0.1339 &gt; Novec 1230</t>
  </si>
  <si>
    <t>1" 360 Degree Nozzle Drill 0.1378 &gt; Novec 1230</t>
  </si>
  <si>
    <t>1" 360 Degree Nozzle Drill 0.1417 &gt; Novec 1230</t>
  </si>
  <si>
    <t>1" 360 Degree Nozzle Drill 0.1457 &gt; Novec 1230</t>
  </si>
  <si>
    <t>1" 360 Degree Nozzle Drill 0.1496 &gt; Novec 1230</t>
  </si>
  <si>
    <t>1" 360 Degree Nozzle Drill 0.1535 &gt; Novec 1230</t>
  </si>
  <si>
    <t>1" 360 Degree Nozzle Drill 0.1575 &gt; Novec 1230</t>
  </si>
  <si>
    <t>1" 360 Degree Nozzle Drill 0.1614 &gt; Novec 1230</t>
  </si>
  <si>
    <t>1" 360 Degree Nozzle Drill 0.1654 &gt; Novec 1230</t>
  </si>
  <si>
    <t>1" 360 Degree Nozzle Drill 0.1693 &gt; Novec 1230</t>
  </si>
  <si>
    <t>1" 360 Degree Nozzle Drill 0.1732 &gt; Novec 1230</t>
  </si>
  <si>
    <t>1" 360 Degree Nozzle Drill 0.1772 &gt; Novec 1230</t>
  </si>
  <si>
    <t>1" 360 Degree Nozzle Drill 0.1811 &gt; Novec 1230</t>
  </si>
  <si>
    <t>1" 360 Degree Nozzle Drill 0.1850 &gt; Novec 1230</t>
  </si>
  <si>
    <t>1" 360 Degree Nozzle Drill 0.1890 &gt; Novec 1230</t>
  </si>
  <si>
    <t>1" 360 Degree Nozzle Drill 0.1929 &gt; Novec 1230</t>
  </si>
  <si>
    <t>1" 360 Degree Nozzle Drill 0.1969 &gt; Novec 1230</t>
  </si>
  <si>
    <t>1" 360 Degree Nozzle Drill 0.2008 &gt; Novec 1230</t>
  </si>
  <si>
    <t>1" 360 Degree Nozzle Drill 0.2047 &gt; Novec 1230</t>
  </si>
  <si>
    <t>1" 360 Degree Nozzle Drill 0.2087 &gt; Novec 1230</t>
  </si>
  <si>
    <t>1" 360 Degree Nozzle Drill 0.2126 &gt; Novec 1230</t>
  </si>
  <si>
    <t>1" 360 Degree Nozzle Drill 0.2165 &gt; Novec 1230</t>
  </si>
  <si>
    <t>1" 360 Degree Nozzle Drill 0.2205 &gt; Novec 1230</t>
  </si>
  <si>
    <t>1" 360 Degree Nozzle Drill 0.2244 &gt; Novec 1230</t>
  </si>
  <si>
    <t>1" 360 Degree Nozzle Drill 0.2283 &gt; Novec 1230</t>
  </si>
  <si>
    <t>1" 360 Degree Nozzle Drill 0.2323 &gt; Novec 1230</t>
  </si>
  <si>
    <t>1" 360 Degree Nozzle Drill 0.2362 &gt; Novec 1230</t>
  </si>
  <si>
    <t>1-1/4" 180 Degree Nozzle Drill 0.1732 &gt; Novec 1230</t>
  </si>
  <si>
    <t>1-1/4" 180 Degree Nozzle Drill 0.1772 &gt; Novec 1230</t>
  </si>
  <si>
    <t>1-1/4" 180 Degree Nozzle Drill 0.1811 &gt; Novec 1230</t>
  </si>
  <si>
    <t>1-1/4" 180 Degree Nozzle Drill 0.1850 &gt; Novec 1230</t>
  </si>
  <si>
    <t>1-1/4" 180 Degree Nozzle Drill 0.1890 &gt; Novec 1230</t>
  </si>
  <si>
    <t>1-1/4" 180 Degree Nozzle Drill 0.1929 &gt; Novec 1230</t>
  </si>
  <si>
    <t>1-1/4" 180 Degree Nozzle Drill 0.1969 &gt; Novec 1230</t>
  </si>
  <si>
    <t>1-1/4" 180 Degree Nozzle Drill 0.2008 &gt; Novec 1230</t>
  </si>
  <si>
    <t>1-1/4" 180 Degree Nozzle Drill 0.2047 &gt; Novec 1230</t>
  </si>
  <si>
    <t>1-1/4" 180 Degree Nozzle Drill 0.2087 &gt; Novec 1230</t>
  </si>
  <si>
    <t>1-1/4" 180 Degree Nozzle Drill 0.2126 &gt; Novec 1230</t>
  </si>
  <si>
    <t>1-1/4" 180 Degree Nozzle Drill 0.2165 &gt; Novec 1230</t>
  </si>
  <si>
    <t>1-1/4" 180 Degree Nozzle Drill 0.2205 &gt; Novec 1230</t>
  </si>
  <si>
    <t>1-1/4" 180 Degree Nozzle Drill 0.2244 &gt; Novec 1230</t>
  </si>
  <si>
    <t>1-1/4" 180 Degree Nozzle Drill 0.2283 &gt; Novec 1230</t>
  </si>
  <si>
    <t>1-1/4" 180 Degree Nozzle Drill 0.2323 &gt; Novec 1230</t>
  </si>
  <si>
    <t>1-1/4" 180 Degree Nozzle Drill 0.2362 &gt; Novec 1230</t>
  </si>
  <si>
    <t>1-1/4" 180 Degree Nozzle Drill 0.2402 &gt; Novec 1230</t>
  </si>
  <si>
    <t>1-1/4" 180 Degree Nozzle Drill 0.2441 &gt; Novec 1230</t>
  </si>
  <si>
    <t>1-1/4" 180 Degree Nozzle Drill 0.2480 &gt; Novec 1230</t>
  </si>
  <si>
    <t>1-1/4" 180 Degree Nozzle Drill 0.2520 &gt; Novec 1230</t>
  </si>
  <si>
    <t>1-1/4" 180 Degree Nozzle Drill 0.2559 &gt; Novec 1230</t>
  </si>
  <si>
    <t>1-1/4" 180 Degree Nozzle Drill 0.2598 &gt; Novec 1230</t>
  </si>
  <si>
    <t>1-1/4" 180 Degree Nozzle Drill 0.2638 &gt; Novec 1230</t>
  </si>
  <si>
    <t>1-1/4" 180 Degree Nozzle Drill 0.2677 &gt; Novec 1230</t>
  </si>
  <si>
    <t>1-1/4" 180 Degree Nozzle Drill 0.2717 &gt; Novec 1230</t>
  </si>
  <si>
    <t>1-1/4" 180 Degree Nozzle Drill 0.2756 &gt; Novec 1230</t>
  </si>
  <si>
    <t>1-1/4" 180 Degree Nozzle Drill 0.2795 &gt; Novec 1230</t>
  </si>
  <si>
    <t>1-1/4" 180 Degree Nozzle Drill 0.2835 &gt; Novec 1230</t>
  </si>
  <si>
    <t>1-1/4" 180 Degree Nozzle Drill 0.2874 &gt; Novec 1230</t>
  </si>
  <si>
    <t>1-1/4" 180 Degree Nozzle Drill 0.2913 &gt; Novec 1230</t>
  </si>
  <si>
    <t>1-1/4" 180 Degree Nozzle Drill 0.2953 &gt; Novec 1230</t>
  </si>
  <si>
    <t>1-1/4" 180 Degree Nozzle Drill 0.2992 &gt; Novec 1230</t>
  </si>
  <si>
    <t>1-1/4" 180 Degree Nozzle Drill 0.3031 &gt; Novec 1230</t>
  </si>
  <si>
    <t>1-1/4" 180 Degree Nozzle Drill 0.3071 &gt; Novec 1230</t>
  </si>
  <si>
    <t>1-1/4" 180 Degree Nozzle Drill 0.3110 &gt; Novec 1230</t>
  </si>
  <si>
    <t>1-1/4" 180 Degree Nozzle Drill 0.3150 &gt; Novec 1230</t>
  </si>
  <si>
    <t>1-1/4" 180 Degree Nozzle Drill 0.3189 &gt; Novec 1230</t>
  </si>
  <si>
    <t>1-1/4" 180 Degree Nozzle Drill 0.3228 &gt; Novec 1230</t>
  </si>
  <si>
    <t>1-1/4" 180 Degree Nozzle Drill 0.3268 &gt; Novec 1230</t>
  </si>
  <si>
    <t>1-1/4" 180 Degree Nozzle Drill 0.3307 &gt; Novec 1230</t>
  </si>
  <si>
    <t>1-1/4" 180 Degree Nozzle Drill 0.3346 &gt; Novec 1230</t>
  </si>
  <si>
    <t>1-1/4" 180 Degree Nozzle Drill 0.3386 &gt; Novec 1230</t>
  </si>
  <si>
    <t>1-1/4" 180 Degree Nozzle Drill 0.3425 &gt; Novec 1230</t>
  </si>
  <si>
    <t>1-1/4" 180 Degree Nozzle Drill 0.3465 &gt; Novec 1230</t>
  </si>
  <si>
    <t>1-1/4" 360 Degree Nozzle Drill 0.1575 &gt; Novec 1230</t>
  </si>
  <si>
    <t>1-1/4" 360 Degree Nozzle Drill 0.1614 &gt; Novec 1230</t>
  </si>
  <si>
    <t>1-1/4" 360 Degree Nozzle Drill 0.1654 &gt; Novec 1230</t>
  </si>
  <si>
    <t>1-1/4" 360 Degree Nozzle Drill 0.1693 &gt; Novec 1230</t>
  </si>
  <si>
    <t>1-1/4" 360 Degree Nozzle Drill 0.1732 &gt; Novec 1230</t>
  </si>
  <si>
    <t>1-1/4" 360 Degree Nozzle Drill 0.1772 &gt; Novec 1230</t>
  </si>
  <si>
    <t>1-1/4" 360 Degree Nozzle Drill 0.1811 &gt; Novec 1230</t>
  </si>
  <si>
    <t>1-1/4" 360 Degree Nozzle Drill 0.1850 &gt; Novec 1230</t>
  </si>
  <si>
    <t>1-1/4" 360 Degree Nozzle Drill 0.1890 &gt; Novec 1230</t>
  </si>
  <si>
    <t>1-1/4" 360 Degree Nozzle Drill 0.1929 &gt; Novec 1230</t>
  </si>
  <si>
    <t>1-1/4" 360 Degree Nozzle Drill 0.1969 &gt; Novec 1230</t>
  </si>
  <si>
    <t>1-1/4" 360 Degree Nozzle Drill 0.2008 &gt; Novec 1230</t>
  </si>
  <si>
    <t>1-1/4" 360 Degree Nozzle Drill 0.2047 &gt; Novec 1230</t>
  </si>
  <si>
    <t>1-1/4" 360 Degree Nozzle Drill 0.2087 &gt; Novec 1230</t>
  </si>
  <si>
    <t>1-1/4" 360 Degree Nozzle Drill 0.2126 &gt; Novec 1230</t>
  </si>
  <si>
    <t>1-1/4" 360 Degree Nozzle Drill 0.2165 &gt; Novec 1230</t>
  </si>
  <si>
    <t>1-1/4" 360 Degree Nozzle Drill 0.2205 &gt; Novec 1230</t>
  </si>
  <si>
    <t>1-1/4" 360 Degree Nozzle Drill 0.2244 &gt; Novec 1230</t>
  </si>
  <si>
    <t>1-1/4" 360 Degree Nozzle Drill 0.2283 &gt; Novec 1230</t>
  </si>
  <si>
    <t>1-1/4" 360 Degree Nozzle Drill 0.2323 &gt; Novec 1230</t>
  </si>
  <si>
    <t>1-1/4" 360 Degree Nozzle Drill 0.2362 &gt; Novec 1230</t>
  </si>
  <si>
    <t>1-1/4" 360 Degree Nozzle Drill 0.2402 &gt; Novec 1230</t>
  </si>
  <si>
    <t>1-1/4" 360 Degree Nozzle Drill 0.2441 &gt; Novec 1230</t>
  </si>
  <si>
    <t>1-1/4" 360 Degree Nozzle Drill 0.2480 &gt; Novec 1230</t>
  </si>
  <si>
    <t>1-1/4" 360 Degree Nozzle Drill 0.2520 &gt; Novec 1230</t>
  </si>
  <si>
    <t>1-1/4" 360 Degree Nozzle Drill 0.2559 &gt; Novec 1230</t>
  </si>
  <si>
    <t>1-1/4" 360 Degree Nozzle Drill 0.2598 &gt; Novec 1230</t>
  </si>
  <si>
    <t>1-1/4" 360 Degree Nozzle Drill 0.2638 &gt; Novec 1230</t>
  </si>
  <si>
    <t>1-1/4" 360 Degree Nozzle Drill 0.2677 &gt; Novec 1230</t>
  </si>
  <si>
    <t>1-1/4" 360 Degree Nozzle Drill 0.2717 &gt; Novec 1230</t>
  </si>
  <si>
    <t>1-1/4" 360 Degree Nozzle Drill 0.2756 &gt; Novec 1230</t>
  </si>
  <si>
    <t>1-1/4" 360 Degree Nozzle Drill 0.2795 &gt; Novec 1230</t>
  </si>
  <si>
    <t>1-1/4" 360 Degree Nozzle Drill 0.2835 &gt; Novec 1230</t>
  </si>
  <si>
    <t>1-1/4" 360 Degree Nozzle Drill 0.2874 &gt; Novec 1230</t>
  </si>
  <si>
    <t>1-1/4" 360 Degree Nozzle Drill 0.2913 &gt; Novec 1230</t>
  </si>
  <si>
    <t>1-1/4" 360 Degree Nozzle Drill 0.2953 &gt; Novec 1230</t>
  </si>
  <si>
    <t>1-1/4" 360 Degree Nozzle Drill 0.2992 &gt; Novec 1230</t>
  </si>
  <si>
    <t>1-1/4" 360 Degree Nozzle Drill 0.3031 &gt; Novec 1230</t>
  </si>
  <si>
    <t>1-1/4" 360 Degree Nozzle Drill 0.3071 &gt; Novec 1230</t>
  </si>
  <si>
    <t>1-1/4" 360 Degree Nozzle Drill 0.3110 &gt; Novec 1230</t>
  </si>
  <si>
    <t>1-1/2" 180 Degree Nozzle Drill 0.2008 &gt; Novec 1230</t>
  </si>
  <si>
    <t>1-1/2" 180 Degree Nozzle Drill 0.2047 &gt; Novec 1230</t>
  </si>
  <si>
    <t>1-1/2" 180 Degree Nozzle Drill 0.2087 &gt; Novec 1230</t>
  </si>
  <si>
    <t>1-1/2" 180 Degree Nozzle Drill 0.2126 &gt; Novec 1230</t>
  </si>
  <si>
    <t>1-1/2" 180 Degree Nozzle Drill 0.2165 &gt; Novec 1230</t>
  </si>
  <si>
    <t>1-1/2" 180 Degree Nozzle Drill 0.2205 &gt; Novec 1230</t>
  </si>
  <si>
    <t>1-1/2" 180 Degree Nozzle Drill 0.2244 &gt; Novec 1230</t>
  </si>
  <si>
    <t>1-1/2" 180 Degree Nozzle Drill 0.2283 &gt; Novec 1230</t>
  </si>
  <si>
    <t>1-1/2" 180 Degree Nozzle Drill 0.2323 &gt; Novec 1230</t>
  </si>
  <si>
    <t>1-1/2" 180 Degree Nozzle Drill 0.2362 &gt; Novec 1230</t>
  </si>
  <si>
    <t>1-1/2" 180 Degree Nozzle Drill 0.2402 &gt; Novec 1230</t>
  </si>
  <si>
    <t>1-1/2" 180 Degree Nozzle Drill 0.2441 &gt; Novec 1230</t>
  </si>
  <si>
    <t>1-1/2" 180 Degree Nozzle Drill 0.2480 &gt; Novec 1230</t>
  </si>
  <si>
    <t>1-1/2" 180 Degree Nozzle Drill 0.2520 &gt; Novec 1230</t>
  </si>
  <si>
    <t>1-1/2" 180 Degree Nozzle Drill 0.2559 &gt; Novec 1230</t>
  </si>
  <si>
    <t>1-1/2" 180 Degree Nozzle Drill 0.2598 &gt; Novec 1230</t>
  </si>
  <si>
    <t>1-1/2" 180 Degree Nozzle Drill 0.2638 &gt; Novec 1230</t>
  </si>
  <si>
    <t>1-1/2" 180 Degree Nozzle Drill 0.2677 &gt; Novec 1230</t>
  </si>
  <si>
    <t>1-1/2" 180 Degree Nozzle Drill 0.2717 &gt; Novec 1230</t>
  </si>
  <si>
    <t>1-1/2" 180 Degree Nozzle Drill 0.2756 &gt; Novec 1230</t>
  </si>
  <si>
    <t>1-1/2" 180 Degree Nozzle Drill 0.2795 &gt; Novec 1230</t>
  </si>
  <si>
    <t>1-1/2" 180 Degree Nozzle Drill 0.2835 &gt; Novec 1230</t>
  </si>
  <si>
    <t>1-1/2" 180 Degree Nozzle Drill 0.2874 &gt; Novec 1230</t>
  </si>
  <si>
    <t>1-1/2" 180 Degree Nozzle Drill 0.2913 &gt; Novec 1230</t>
  </si>
  <si>
    <t>1-1/2" 180 Degree Nozzle Drill 0.2953 &gt; Novec 1230</t>
  </si>
  <si>
    <t>1-1/2" 180 Degree Nozzle Drill 0.2992 &gt; Novec 1230</t>
  </si>
  <si>
    <t>1-1/2" 180 Degree Nozzle Drill 0.3031 &gt; Novec 1230</t>
  </si>
  <si>
    <t>1-1/2" 180 Degree Nozzle Drill 0.3071 &gt; Novec 1230</t>
  </si>
  <si>
    <t>1-1/2" 180 Degree Nozzle Drill 0.3110 &gt; Novec 1230</t>
  </si>
  <si>
    <t>1-1/2" 180 Degree Nozzle Drill 0.3150 &gt; Novec 1230</t>
  </si>
  <si>
    <t>1-1/2" 180 Degree Nozzle Drill 0.3189 &gt; Novec 1230</t>
  </si>
  <si>
    <t>1-1/2" 180 Degree Nozzle Drill 0.3228 &gt; Novec 1230</t>
  </si>
  <si>
    <t>1-1/2" 180 Degree Nozzle Drill 0.3268 &gt; Novec 1230</t>
  </si>
  <si>
    <t>1-1/2" 180 Degree Nozzle Drill 0.3307 &gt; Novec 1230</t>
  </si>
  <si>
    <t>1-1/2" 180 Degree Nozzle Drill 0.3346 &gt; Novec 1230</t>
  </si>
  <si>
    <t>1-1/2" 180 Degree Nozzle Drill 0.3386 &gt; Novec 1230</t>
  </si>
  <si>
    <t>1-1/2" 180 Degree Nozzle Drill 0.3425 &gt; Novec 1230</t>
  </si>
  <si>
    <t>1-1/2" 180 Degree Nozzle Drill 0.3465 &gt; Novec 1230</t>
  </si>
  <si>
    <t>1-1/2" 180 Degree Nozzle Drill 0.3504 &gt; Novec 1230</t>
  </si>
  <si>
    <t>1-1/2" 180 Degree Nozzle Drill 0.3543 &gt; Novec 1230</t>
  </si>
  <si>
    <t>1-1/2" 180 Degree Nozzle Drill 0.3583 &gt; Novec 1230</t>
  </si>
  <si>
    <t>1-1/2" 180 Degree Nozzle Drill 0.3622 &gt; Novec 1230</t>
  </si>
  <si>
    <t>1-1/2" 180 Degree Nozzle Drill 0.3661 &gt; Novec 1230</t>
  </si>
  <si>
    <t>1-1/2" 180 Degree Nozzle Drill 0.3701 &gt; Novec 1230</t>
  </si>
  <si>
    <t>1-1/2" 180 Degree Nozzle Drill 0.3740 &gt; Novec 1230</t>
  </si>
  <si>
    <t>1-1/2" 180 Degree Nozzle Drill 0.3780 &gt; Novec 1230</t>
  </si>
  <si>
    <t>1-1/2" 180 Degree Nozzle Drill 0.3819 &gt; Novec 1230</t>
  </si>
  <si>
    <t>1-1/2" 180 Degree Nozzle Drill 0.3858 &gt; Novec 1230</t>
  </si>
  <si>
    <t>1-1/2" 180 Degree Nozzle Drill 0.3898 &gt; Novec 1230</t>
  </si>
  <si>
    <t>1-1/2" 180 Degree Nozzle Drill 0.3937 &gt; Novec 1230</t>
  </si>
  <si>
    <t>1-1/2" 180 Degree Nozzle Drill 0.3976 &gt; Novec 1230</t>
  </si>
  <si>
    <t>1-1/2" 180 Degree Nozzle Drill 0.4016 &gt; Novec 1230</t>
  </si>
  <si>
    <t>1-1/2" 180 Degree Nozzle Drill 0.4055 &gt; Novec 1230</t>
  </si>
  <si>
    <t>1-1/2" 360 Degree Nozzle Drill 0.1811 &gt; Novec 1230</t>
  </si>
  <si>
    <t>1-1/2" 360 Degree Nozzle Drill 0.1850 &gt; Novec 1230</t>
  </si>
  <si>
    <t>1-1/2" 360 Degree Nozzle Drill 0.1890 &gt; Novec 1230</t>
  </si>
  <si>
    <t>1-1/2" 360 Degree Nozzle Drill 0.1929 &gt; Novec 1230</t>
  </si>
  <si>
    <t>1-1/2" 360 Degree Nozzle Drill 0.1969 &gt; Novec 1230</t>
  </si>
  <si>
    <t>1-1/2" 360 Degree Nozzle Drill 0.2008 &gt; Novec 1230</t>
  </si>
  <si>
    <t>1-1/2" 360 Degree Nozzle Drill 0.2047 &gt; Novec 1230</t>
  </si>
  <si>
    <t>1-1/2" 360 Degree Nozzle Drill 0.2087 &gt; Novec 1230</t>
  </si>
  <si>
    <t>1-1/2" 360 Degree Nozzle Drill 0.2126 &gt; Novec 1230</t>
  </si>
  <si>
    <t>1-1/2" 360 Degree Nozzle Drill 0.2165 &gt; Novec 1230</t>
  </si>
  <si>
    <t>1-1/2" 360 Degree Nozzle Drill 0.2205 &gt; Novec 1230</t>
  </si>
  <si>
    <t>1-1/2" 360 Degree Nozzle Drill 0.2244 &gt; Novec 1230</t>
  </si>
  <si>
    <t>1-1/2" 360 Degree Nozzle Drill 0.2283 &gt; Novec 1230</t>
  </si>
  <si>
    <t>1-1/2" 360 Degree Nozzle Drill 0.2323 &gt; Novec 1230</t>
  </si>
  <si>
    <t>1-1/2" 360 Degree Nozzle Drill 0.2362 &gt; Novec 1230</t>
  </si>
  <si>
    <t>1-1/2" 360 Degree Nozzle Drill 0.2402 &gt; Novec 1230</t>
  </si>
  <si>
    <t>1-1/2" 360 Degree Nozzle Drill 0.2441 &gt; Novec 1230</t>
  </si>
  <si>
    <t>1-1/2" 360 Degree Nozzle Drill 0.2480 &gt; Novec 1230</t>
  </si>
  <si>
    <t>1-1/2" 360 Degree Nozzle Drill 0.2520 &gt; Novec 1230</t>
  </si>
  <si>
    <t>1-1/2" 360 Degree Nozzle Drill 0.2559 &gt; Novec 1230</t>
  </si>
  <si>
    <t>1-1/2" 360 Degree Nozzle Drill 0.2598 &gt; Novec 1230</t>
  </si>
  <si>
    <t>1-1/2" 360 Degree Nozzle Drill 0.2638 &gt; Novec 1230</t>
  </si>
  <si>
    <t>1-1/2" 360 Degree Nozzle Drill 0.2677 &gt; Novec 1230</t>
  </si>
  <si>
    <t>1-1/2" 360 Degree Nozzle Drill 0.2717 &gt; Novec 1230</t>
  </si>
  <si>
    <t>1-1/2" 360 Degree Nozzle Drill 0.2756 &gt; Novec 1230</t>
  </si>
  <si>
    <t>1-1/2" 360 Degree Nozzle Drill 0.2795 &gt; Novec 1230</t>
  </si>
  <si>
    <t>1-1/2" 360 Degree Nozzle Drill 0.2835 &gt; Novec 1230</t>
  </si>
  <si>
    <t>1-1/2" 360 Degree Nozzle Drill 0.2874 &gt; Novec 1230</t>
  </si>
  <si>
    <t>1-1/2" 360 Degree Nozzle Drill 0.2913 &gt; Novec 1230</t>
  </si>
  <si>
    <t>1-1/2" 360 Degree Nozzle Drill 0.2953 &gt; Novec 1230</t>
  </si>
  <si>
    <t>1-1/2" 360 Degree Nozzle Drill 0.2992 &gt; Novec 1230</t>
  </si>
  <si>
    <t>1-1/2" 360 Degree Nozzle Drill 0.3031 &gt; Novec 1230</t>
  </si>
  <si>
    <t>1-1/2" 360 Degree Nozzle Drill 0.3071 &gt; Novec 1230</t>
  </si>
  <si>
    <t>1-1/2" 360 Degree Nozzle Drill 0.3110 &gt; Novec 1230</t>
  </si>
  <si>
    <t>1-1/2" 360 Degree Nozzle Drill 0.3150 &gt; Novec 1230</t>
  </si>
  <si>
    <t>1-1/2" 360 Degree Nozzle Drill 0.3189 &gt; Novec 1230</t>
  </si>
  <si>
    <t>1-1/2" 360 Degree Nozzle Drill 0.3228 &gt; Novec 1230</t>
  </si>
  <si>
    <t>1-1/2" 360 Degree Nozzle Drill 0.3268 &gt; Novec 1230</t>
  </si>
  <si>
    <t>1-1/2" 360 Degree Nozzle Drill 0.3307 &gt; Novec 1230</t>
  </si>
  <si>
    <t>1-1/2" 360 Degree Nozzle Drill 0.3346 &gt; Novec 1230</t>
  </si>
  <si>
    <t>1-1/2" 360 Degree Nozzle Drill 0.3386 &gt; Novec 1230</t>
  </si>
  <si>
    <t>1-1/2" 360 Degree Nozzle Drill 0.3425 &gt; Novec 1230</t>
  </si>
  <si>
    <t>1-1/2" 360 Degree Nozzle Drill 0.3465 &gt; Novec 1230</t>
  </si>
  <si>
    <t>1-1/2" 360 Degree Nozzle Drill 0.3504 &gt; Novec 1230</t>
  </si>
  <si>
    <t>1-1/2" 360 Degree Nozzle Drill 0.3543 &gt; Novec 1230</t>
  </si>
  <si>
    <t>1-1/2" 360 Degree Nozzle Drill 0.3583 &gt; Novec 1230</t>
  </si>
  <si>
    <t>1-1/2" 360 Degree Nozzle Drill 0.3622 &gt; Novec 1230</t>
  </si>
  <si>
    <t>1-1/2" 360 Degree Nozzle Drill 0.3661 &gt; Novec 1230</t>
  </si>
  <si>
    <t>2" 180 Degree Nozzle Drill 0.2598 &gt; Novec 1230</t>
  </si>
  <si>
    <t>2" 180 Degree Nozzle Drill 0.2638 &gt; Novec 1230</t>
  </si>
  <si>
    <t>2" 180 Degree Nozzle Drill 0.2677 &gt; Novec 1230</t>
  </si>
  <si>
    <t>2" 180 Degree Nozzle Drill 0.2717 &gt; Novec 1230</t>
  </si>
  <si>
    <t>2" 180 Degree Nozzle Drill 0.2756 &gt; Novec 1230</t>
  </si>
  <si>
    <t>2" 180 Degree Nozzle Drill 0.2795 &gt; Novec 1230</t>
  </si>
  <si>
    <t>2" 180 Degree Nozzle Drill 0.2835 &gt; Novec 1230</t>
  </si>
  <si>
    <t>2" 180 Degree Nozzle Drill 0.2874 &gt; Novec 1230</t>
  </si>
  <si>
    <t>2" 180 Degree Nozzle Drill 0.2913 &gt; Novec 1230</t>
  </si>
  <si>
    <t>2" 180 Degree Nozzle Drill 0.2953 &gt; Novec 1230</t>
  </si>
  <si>
    <t>2" 180 Degree Nozzle Drill 0.2992 &gt; Novec 1230</t>
  </si>
  <si>
    <t>2" 180 Degree Nozzle Drill 0.3031 &gt; Novec 1230</t>
  </si>
  <si>
    <t>2" 180 Degree Nozzle Drill 0.3071 &gt; Novec 1230</t>
  </si>
  <si>
    <t>2" 180 Degree Nozzle Drill 0.3110 &gt; Novec 1230</t>
  </si>
  <si>
    <t>2" 180 Degree Nozzle Drill 0.3150 &gt; Novec 1230</t>
  </si>
  <si>
    <t>2" 180 Degree Nozzle Drill 0.3189 &gt; Novec 1230</t>
  </si>
  <si>
    <t>2" 180 Degree Nozzle Drill 0.3228 &gt; Novec 1230</t>
  </si>
  <si>
    <t>2" 180 Degree Nozzle Drill 0.3268 &gt; Novec 1230</t>
  </si>
  <si>
    <t>2" 180 Degree Nozzle Drill 0.3307 &gt; Novec 1230</t>
  </si>
  <si>
    <t>2" 180 Degree Nozzle Drill 0.3346 &gt; Novec 1230</t>
  </si>
  <si>
    <t>2" 180 Degree Nozzle Drill 0.3386 &gt; Novec 1230</t>
  </si>
  <si>
    <t>2" 180 Degree Nozzle Drill 0.3425 &gt; Novec 1230</t>
  </si>
  <si>
    <t>2" 180 Degree Nozzle Drill 0.3465 &gt; Novec 1230</t>
  </si>
  <si>
    <t>2" 180 Degree Nozzle Drill 0.3504 &gt; Novec 1230</t>
  </si>
  <si>
    <t>2" 180 Degree Nozzle Drill 0.3543 &gt; Novec 1230</t>
  </si>
  <si>
    <t>2" 180 Degree Nozzle Drill 0.3583 &gt; Novec 1230</t>
  </si>
  <si>
    <t>2" 180 Degree Nozzle Drill 0.3622 &gt; Novec 1230</t>
  </si>
  <si>
    <t>2" 180 Degree Nozzle Drill 0.3661 &gt; Novec 1230</t>
  </si>
  <si>
    <t>2" 180 Degree Nozzle Drill 0.3701 &gt; Novec 1230</t>
  </si>
  <si>
    <t>2" 180 Degree Nozzle Drill 0.3740 &gt; Novec 1230</t>
  </si>
  <si>
    <t>2" 180 Degree Nozzle Drill 0.3780 &gt; Novec 1230</t>
  </si>
  <si>
    <t>2" 180 Degree Nozzle Drill 0.3819 &gt; Novec 1230</t>
  </si>
  <si>
    <t>2" 180 Degree Nozzle Drill 0.3858 &gt; Novec 1230</t>
  </si>
  <si>
    <t>2" 180 Degree Nozzle Drill 0.3898 &gt; Novec 1230</t>
  </si>
  <si>
    <t>2" 180 Degree Nozzle Drill 0.3937 &gt; Novec 1230</t>
  </si>
  <si>
    <t>2" 180 Degree Nozzle Drill 0.3976 &gt; Novec 1230</t>
  </si>
  <si>
    <t>2" 180 Degree Nozzle Drill 0.4016 &gt; Novec 1230</t>
  </si>
  <si>
    <t>2" 180 Degree Nozzle Drill 0.4055 &gt; Novec 1230</t>
  </si>
  <si>
    <t>2" 180 Degree Nozzle Drill 0.4094 &gt; Novec 1230</t>
  </si>
  <si>
    <t>2" 180 Degree Nozzle Drill 0.4134 &gt; Novec 1230</t>
  </si>
  <si>
    <t>2" 180 Degree Nozzle Drill 0.4173 &gt; Novec 1230</t>
  </si>
  <si>
    <t>2" 180 Degree Nozzle Drill 0.4213 &gt; Novec 1230</t>
  </si>
  <si>
    <t>2" 180 Degree Nozzle Drill 0.4252 &gt; Novec 1230</t>
  </si>
  <si>
    <t>2" 180 Degree Nozzle Drill 0.4291 &gt; Novec 1230</t>
  </si>
  <si>
    <t>2" 180 Degree Nozzle Drill 0.4331 &gt; Novec 1230</t>
  </si>
  <si>
    <t>2" 180 Degree Nozzle Drill 0.4370 &gt; Novec 1230</t>
  </si>
  <si>
    <t>2" 180 Degree Nozzle Drill 0.4409 &gt; Novec 1230</t>
  </si>
  <si>
    <t>2" 180 Degree Nozzle Drill 0.4449 &gt; Novec 1230</t>
  </si>
  <si>
    <t>2" 180 Degree Nozzle Drill 0.4488 &gt; Novec 1230</t>
  </si>
  <si>
    <t>2" 180 Degree Nozzle Drill 0.4528 &gt; Novec 1230</t>
  </si>
  <si>
    <t>2" 180 Degree Nozzle Drill 0.4567 &gt; Novec 1230</t>
  </si>
  <si>
    <t>2" 180 Degree Nozzle Drill 0.4606 &gt; Novec 1230</t>
  </si>
  <si>
    <t>2" 180 Degree Nozzle Drill 0.4646 &gt; Novec 1230</t>
  </si>
  <si>
    <t>2" 180 Degree Nozzle Drill 0.4685 &gt; Novec 1230</t>
  </si>
  <si>
    <t>2" 180 Degree Nozzle Drill 0.4724 &gt; Novec 1230</t>
  </si>
  <si>
    <t>2" 180 Degree Nozzle Drill 0.4764 &gt; Novec 1230</t>
  </si>
  <si>
    <t>2" 180 Degree Nozzle Drill 0.4803 &gt; Novec 1230</t>
  </si>
  <si>
    <t>2" 180 Degree Nozzle Drill 0.4843 &gt; Novec 1230</t>
  </si>
  <si>
    <t>2" 180 Degree Nozzle Drill 0.4882 &gt; Novec 1230</t>
  </si>
  <si>
    <t>2" 180 Degree Nozzle Drill 0.4921 &gt; Novec 1230</t>
  </si>
  <si>
    <t>2" 180 Degree Nozzle Drill 0.4961 &gt; Novec 1230</t>
  </si>
  <si>
    <t>2" 180 Degree Nozzle Drill 0.5000 &gt; Novec 1230</t>
  </si>
  <si>
    <t>2" 180 Degree Nozzle Drill 0.5039 &gt; Novec 1230</t>
  </si>
  <si>
    <t>2" 180 Degree Nozzle Drill 0.5079 &gt; Novec 1230</t>
  </si>
  <si>
    <t>2" 180 Degree Nozzle Drill 0.5118 &gt; Novec 1230</t>
  </si>
  <si>
    <t>2" 180 Degree Nozzle Drill 0.5157 &gt; Novec 1230</t>
  </si>
  <si>
    <t>2" 180 Degree Nozzle Drill 0.5197 &gt; Novec 1230</t>
  </si>
  <si>
    <t>2" 360 Degree Nozzle Drill 0.2323 &gt; Novec 1230</t>
  </si>
  <si>
    <t>2" 360 Degree Nozzle Drill 0.2362 &gt; Novec 1230</t>
  </si>
  <si>
    <t>2" 360 Degree Nozzle Drill 0.2402 &gt; Novec 1230</t>
  </si>
  <si>
    <t>2" 360 Degree Nozzle Drill 0.2441 &gt; Novec 1230</t>
  </si>
  <si>
    <t>2" 360 Degree Nozzle Drill 0.2480 &gt; Novec 1230</t>
  </si>
  <si>
    <t>2" 360 Degree Nozzle Drill 0.2520 &gt; Novec 1230</t>
  </si>
  <si>
    <t>2" 360 Degree Nozzle Drill 0.2559 &gt; Novec 1230</t>
  </si>
  <si>
    <t>2" 360 Degree Nozzle Drill 0.2598 &gt; Novec 1230</t>
  </si>
  <si>
    <t>2" 360 Degree Nozzle Drill 0.2638 &gt; Novec 1230</t>
  </si>
  <si>
    <t>2" 360 Degree Nozzle Drill 0.2677 &gt; Novec 1230</t>
  </si>
  <si>
    <t>2" 360 Degree Nozzle Drill 0.2717 &gt; Novec 1230</t>
  </si>
  <si>
    <t>2" 360 Degree Nozzle Drill 0.2756 &gt; Novec 1230</t>
  </si>
  <si>
    <t>2" 360 Degree Nozzle Drill 0.2795 &gt; Novec 1230</t>
  </si>
  <si>
    <t>2" 360 Degree Nozzle Drill 0.2835 &gt; Novec 1230</t>
  </si>
  <si>
    <t>2" 360 Degree Nozzle Drill 0.2874 &gt; Novec 1230</t>
  </si>
  <si>
    <t>2" 360 Degree Nozzle Drill 0.2913 &gt; Novec 1230</t>
  </si>
  <si>
    <t>2" 360 Degree Nozzle Drill 0.2953 &gt; Novec 1230</t>
  </si>
  <si>
    <t>2" 360 Degree Nozzle Drill 0.2992 &gt; Novec 1230</t>
  </si>
  <si>
    <t>2" 360 Degree Nozzle Drill 0.3031 &gt; Novec 1230</t>
  </si>
  <si>
    <t>2" 360 Degree Nozzle Drill 0.3071 &gt; Novec 1230</t>
  </si>
  <si>
    <t>2" 360 Degree Nozzle Drill 0.3110 &gt; Novec 1230</t>
  </si>
  <si>
    <t>2" 360 Degree Nozzle Drill 0.3150 &gt; Novec 1230</t>
  </si>
  <si>
    <t>2" 360 Degree Nozzle Drill 0.3189 &gt; Novec 1230</t>
  </si>
  <si>
    <t>2" 360 Degree Nozzle Drill 0.3228 &gt; Novec 1230</t>
  </si>
  <si>
    <t>2" 360 Degree Nozzle Drill 0.3268 &gt; Novec 1230</t>
  </si>
  <si>
    <t>2" 360 Degree Nozzle Drill 0.3307 &gt; Novec 1230</t>
  </si>
  <si>
    <t>2" 360 Degree Nozzle Drill 0.3346 &gt; Novec 1230</t>
  </si>
  <si>
    <t>2" 360 Degree Nozzle Drill 0.3386 &gt; Novec 1230</t>
  </si>
  <si>
    <t>2" 360 Degree Nozzle Drill 0.3425 &gt; Novec 1230</t>
  </si>
  <si>
    <t>2" 360 Degree Nozzle Drill 0.3465 &gt; Novec 1230</t>
  </si>
  <si>
    <t>2" 360 Degree Nozzle Drill 0.3504 &gt; Novec 1230</t>
  </si>
  <si>
    <t>2" 360 Degree Nozzle Drill 0.3543 &gt; Novec 1230</t>
  </si>
  <si>
    <t>2" 360 Degree Nozzle Drill 0.3583 &gt; Novec 1230</t>
  </si>
  <si>
    <t>2" 360 Degree Nozzle Drill 0.3622 &gt; Novec 1230</t>
  </si>
  <si>
    <t>2" 360 Degree Nozzle Drill 0.3661 &gt; Novec 1230</t>
  </si>
  <si>
    <t>2" 360 Degree Nozzle Drill 0.3701 &gt; Novec 1230</t>
  </si>
  <si>
    <t>2" 360 Degree Nozzle Drill 0.3740 &gt; Novec 1230</t>
  </si>
  <si>
    <t>2" 360 Degree Nozzle Drill 0.3780 &gt; Novec 1230</t>
  </si>
  <si>
    <t>2" 360 Degree Nozzle Drill 0.3819 &gt; Novec 1230</t>
  </si>
  <si>
    <t>2" 360 Degree Nozzle Drill 0.3858 &gt; Novec 1230</t>
  </si>
  <si>
    <t>2" 360 Degree Nozzle Drill 0.3898 &gt; Novec 1230</t>
  </si>
  <si>
    <t>2" 360 Degree Nozzle Drill 0.3937 &gt; Novec 1230</t>
  </si>
  <si>
    <t>2" 360 Degree Nozzle Drill 0.3976 &gt; Novec 1230</t>
  </si>
  <si>
    <t>2" 360 Degree Nozzle Drill 0.4016 &gt; Novec 1230</t>
  </si>
  <si>
    <t>2" 360 Degree Nozzle Drill 0.4055 &gt; Novec 1230</t>
  </si>
  <si>
    <t>2" 360 Degree Nozzle Drill 0.4094 &gt; Novec 1230</t>
  </si>
  <si>
    <t>2" 360 Degree Nozzle Drill 0.4134 &gt; Novec 1230</t>
  </si>
  <si>
    <t>2" 360 Degree Nozzle Drill 0.4173 &gt; Novec 1230</t>
  </si>
  <si>
    <t>2" 360 Degree Nozzle Drill 0.4213 &gt; Novec 1230</t>
  </si>
  <si>
    <t>2" 360 Degree Nozzle Drill 0.4252 &gt; Novec 1230</t>
  </si>
  <si>
    <t>2" 360 Degree Nozzle Drill 0.4291 &gt; Novec 1230</t>
  </si>
  <si>
    <t>2" 360 Degree Nozzle Drill 0.4331 &gt; Novec 1230</t>
  </si>
  <si>
    <t>2" 360 Degree Nozzle Drill 0.4370 &gt; Novec 1230</t>
  </si>
  <si>
    <t>2" 360 Degree Nozzle Drill 0.4409 &gt; Novec 1230</t>
  </si>
  <si>
    <t>2" 360 Degree Nozzle Drill 0.4449 &gt; Novec 1230</t>
  </si>
  <si>
    <t>2" 360 Degree Nozzle Drill 0.4488 &gt; Novec 1230</t>
  </si>
  <si>
    <t>2" 360 Degree Nozzle Drill 0.4528 &gt; Novec 1230</t>
  </si>
  <si>
    <t>2" 360 Degree Nozzle Drill 0.4567 &gt; Novec 1230</t>
  </si>
  <si>
    <t>2" 360 Degree Nozzle Drill 0.4606 &gt; Novec 1230</t>
  </si>
  <si>
    <t>2" 360 Degree Nozzle Drill 0.4646 &gt; Novec 1230</t>
  </si>
  <si>
    <t>2" 360 Degree Nozzle Drill 0.4685 &gt; Novec 1230</t>
  </si>
  <si>
    <t>SAFEPATH MULTIFUNCTION FACILITY COMMU SYS</t>
  </si>
  <si>
    <t>SAFEPATH MULTIFUNCTION FACILITY COMMUN SYS,BLK</t>
  </si>
  <si>
    <t>SAFEPATH MULTIFUNCTION FACILITY COMMUN SYS, 220 VAC</t>
  </si>
  <si>
    <t>SP40S AFTER MKT 8 MESSAGE STANDARD MESSAGE KIT</t>
  </si>
  <si>
    <t>SP40S AFTER MKT 8 MESSAGE FACTORY PROGRAM KIT</t>
  </si>
  <si>
    <t>SP40S NARROWBAND TONE MESSAGE KIT</t>
  </si>
  <si>
    <t>SP40S SUPERVISED AUDIO POWER BOOSTER,160W,RD</t>
  </si>
  <si>
    <t>SP40S SUPERVISED AUDIO POWER BOOSTER,160W,BLK</t>
  </si>
  <si>
    <t>SP40S SUPERVISED AUDIO POWER BOOSTER,160W,RD, 220 VAC</t>
  </si>
  <si>
    <t>SP40S SUPERVISED AUDIO POWER BOOSTER,160W,RD, 220 VAC,BLK</t>
  </si>
  <si>
    <t>SP SUPERV AUDIO POWER BOOSTER,80W,4A STRB PWR,RD</t>
  </si>
  <si>
    <t>SP SUPERV AUDIO POWER BOOSTER,80W,4A STRB PWR,BLK</t>
  </si>
  <si>
    <t>SP SUPERV AUDIO POWER BOOSTER,80W,4A STRB PWR,RD, 220 VAC</t>
  </si>
  <si>
    <t>SP SUPERV AUDIO POWER BOOSTER,80W,4A STRB PWR,RD, 220 VAC,BLK</t>
  </si>
  <si>
    <t>AUDIO POWER BOOSTER,320W, RED ENCLOSURE</t>
  </si>
  <si>
    <t xml:space="preserve">AUDIO POWER BOOSTER, 320W, BLACK ENCLOSURE </t>
  </si>
  <si>
    <t>AUDIO POWER BOOSTER, 320W, 220VAC / 50 Hz</t>
  </si>
  <si>
    <t>SP40S SPKR SPLITTER,4 ZONE CLASS B OR 2 ZONE CLASS A</t>
  </si>
  <si>
    <t>SPB AUDIO BOOSTER SPLITER MOUNTING BRACKET</t>
  </si>
  <si>
    <t>SP40S REMOTE BLK MICROPHONE,RED PLATE</t>
  </si>
  <si>
    <t>SP40S REMOTE BLK MICROPHONE,BLK PLATE</t>
  </si>
  <si>
    <t>SPB 80/4,SPB 160,SPB 320 GEN PAGING BLK MIC,BLK PLT</t>
  </si>
  <si>
    <t>SP4 MICROPHONE EXPANSION MODULE,BLK</t>
  </si>
  <si>
    <t>SP4 ADDRESSABLE PAGING SPLITTER</t>
  </si>
  <si>
    <t>SP 4 ADDRESSAGE ZONE CONTROLER</t>
  </si>
  <si>
    <t>SP4 TZC PROGRAMMING CABLE</t>
  </si>
  <si>
    <t>SAFEPATH SUPERVISED VOLUME CONTROL</t>
  </si>
  <si>
    <t>LOCAL OPERATOR CONSOLE,FLUSH MOUNT</t>
  </si>
  <si>
    <t>LOCAL OPERATOR CONSOLE,SURFACE MOUNT</t>
  </si>
  <si>
    <t>SP 4 LOC HVAC EMERGENCY CUTOFF KIT</t>
  </si>
  <si>
    <t>NOTIFICATION APPLIANCE CIRCUIT INTERFACE MODULE</t>
  </si>
  <si>
    <t>END OF LINE RESISTOR KIT(8 EOL’S), UL LISTED</t>
  </si>
  <si>
    <t>END OF LINE RESISTOR KIT(32 EOL’S), UL LISTED</t>
  </si>
  <si>
    <t>LED ILLUMINATED EMERGENCY TEXT MESSAGE DISPLAY.  UL 48 LISTED FOR UFC COMPLIANCE</t>
  </si>
  <si>
    <t>SAFEPATH SP40S REPLACEMENT MOTHER BOARD</t>
  </si>
  <si>
    <t>SAFEPATH SPB 160 REPLACEMENT MOTHER BOARD</t>
  </si>
  <si>
    <t>POWER SUPPLY BOARD,SPB160 OR SPB 80/4</t>
  </si>
  <si>
    <t>CAD ADVANCE+ DESIGN DRAFTING TOOL
Consists of:
CD &amp; Quick Start Manual</t>
  </si>
  <si>
    <t>TECHADVANCE+ REMOTE UNIT</t>
  </si>
  <si>
    <t>TECHADVANCE+ REPEATER UNIT</t>
  </si>
  <si>
    <t>TECHADVANCE+ SERVER UNIT</t>
  </si>
  <si>
    <t>TECHADVANCE+ SERIAL CABLE (DB9)</t>
  </si>
  <si>
    <t>TEST GAS (12 PER CASE). Product is marked SDI-SOLO-A10</t>
  </si>
  <si>
    <t>PRESSURE DIFFRNTL METER FOR DUCT</t>
  </si>
  <si>
    <t>LIMITED ENERGY CABLE (PER FOOT)</t>
  </si>
  <si>
    <t>FIBERGLASS TELESC POLE 15FT 4SECT</t>
  </si>
  <si>
    <t>FIBERGLASS EXTENSION POLE 4FT</t>
  </si>
  <si>
    <t>FIBERGLASS TELESC POLE 8FT 2SECT</t>
  </si>
  <si>
    <t>UNIV REMOVAL TOOL</t>
  </si>
  <si>
    <t>SMOKE DISPENSER FOR TG-11 GAS</t>
  </si>
  <si>
    <t>SMOKE DISPENSER FOR TG-11 GAS - LARGE</t>
  </si>
  <si>
    <t>HEAT DETECTOR TESTER KIT</t>
  </si>
  <si>
    <t>EST SIGA REMOVAL TOOL ADAPTER</t>
  </si>
  <si>
    <t>NIMH RECHARGEABLE BATTERY BATON</t>
  </si>
  <si>
    <t>BATTERY BATON CHARGER</t>
  </si>
  <si>
    <t>SMOKE DETECTOR TEST KIT</t>
  </si>
  <si>
    <t>SMOKE &amp; HEAT DETECTOR TEST KIT</t>
  </si>
  <si>
    <t>SMOKE &amp; HEAT DETECTOR TEST KIT 30FT</t>
  </si>
  <si>
    <t>STARTER TEST KIT 108, 330</t>
  </si>
  <si>
    <t>STARTER TEST KIT 100, 330</t>
  </si>
  <si>
    <t>STARTER TEST KIT 101, 330</t>
  </si>
  <si>
    <t>CANNED AIR 12-10 OZ</t>
  </si>
  <si>
    <t>UNIV. SMOKE DETECTOR SENSOR TESTER</t>
  </si>
  <si>
    <t>CANNED AIR 12-9.5 OZ</t>
  </si>
  <si>
    <t>TOTAL TECH KIT FOR SMOKE &amp; HEAT SENSITIVITY TESTING</t>
  </si>
  <si>
    <t>CELL CHECKER</t>
  </si>
  <si>
    <t>PADDED CASE FOR CELL01</t>
  </si>
  <si>
    <t>12 CANS FOR CO FOR TESTING</t>
  </si>
  <si>
    <t>T-45 KEY PACKAGE (10 per package)</t>
  </si>
  <si>
    <t>Lock/Cam/Key for MLE, MME, MSE (5 per pkg)</t>
  </si>
  <si>
    <t>Lock/Cam/Key for CAB-1,2,3  (5 per pkg)   </t>
  </si>
  <si>
    <t>Lock/Cam/Key for FS-250, MPC  (5 per pkg)  </t>
  </si>
  <si>
    <t>CAMS/KEYS/LCK FOR RCC'S/ SXL(PKG OF 5)</t>
  </si>
  <si>
    <t>SSD AUDIO CABLE</t>
  </si>
  <si>
    <t>10 PIN AUDIO CABLE FOR LVM AND FMT</t>
  </si>
  <si>
    <t>XLS PMI LCD TOUCHSCREEN ASSEMBLY</t>
  </si>
  <si>
    <t>MKB-2 TO ACM-1 CABLE</t>
  </si>
  <si>
    <t>MXL MULTI-PURPOSE CABLE; ACM-1 TO ANN-1, ANN-1 TO PS-5N
PMI-1 TO PS-5N</t>
  </si>
  <si>
    <t>ACM TO TMB CABLE</t>
  </si>
  <si>
    <t>XLS/MXL PROGRAMMING CABLE - ZEUS/CSGM PROGRAMMING CABLE</t>
  </si>
  <si>
    <t>MMB-2, SMB-2 BATTERY CABLE ASSEMBLY (2W)</t>
  </si>
  <si>
    <t>TMM-1 RIBBON CABLE ASSEMBLY</t>
  </si>
  <si>
    <t>SXL-X KEYBOARD</t>
  </si>
  <si>
    <t>SXL-X TRANSFORMER</t>
  </si>
  <si>
    <t>GROUND FAULT PLUG, F4 (USED ON CP-35)</t>
  </si>
  <si>
    <t>FUSE COVER (USED ON CP-35)</t>
  </si>
  <si>
    <t>TERMINAL BLOCK COVER (USED ON ZU-35/DS/DT SMT, BC-35, BI-35,
MC-30, SM-30, TL-30U, ZC-31, ZN-31U, ZS-30, ZB-35, QS-30,
AE-30U/AA-30U, LP-30, RM-30U/RU, SR-30, TC-30U</t>
  </si>
  <si>
    <t>LENS FOR LEGEND (USED ON CP-35, ZU-35/DS/DT SMT, ZN-31U,
ZS-30U, ZB-35, QS-30)</t>
  </si>
  <si>
    <t>TERMINAL BLOCK COVER</t>
  </si>
  <si>
    <t>1 yr</t>
  </si>
  <si>
    <t>Life Safety Engineered Systems, Inc.</t>
  </si>
  <si>
    <t>Quantity 1</t>
  </si>
  <si>
    <t>Mircom</t>
  </si>
  <si>
    <t>1yr</t>
  </si>
  <si>
    <t>FA-262R</t>
  </si>
  <si>
    <t>FA-265R</t>
  </si>
  <si>
    <t>FA-260TRBR</t>
  </si>
  <si>
    <t xml:space="preserve">Fire Alarm Control Panel Microprocessor Based
c/w  2 Style B (Class 'B') Initiating Zones
       2 Style Y (Class 'B') Indicating Ccts. 1.5 Amp
       3 X 2  LED Display (Alarm / Trouble / Supervisory)
       'Secur-Bus' for Dialer &amp; Remote Annunciator
       4.2 Amp Power Supply
Supports -- ICAC-262, RM-263, PR-281 or UDACT-286 &amp; Remote Annunciator RAM-265
Black Enclosure &amp; Red Door </t>
  </si>
  <si>
    <t xml:space="preserve">Fire Alarm Control Panel Microprocessor Based
c/w  5 Style B (Class 'B') Initiating Zones
       2 Style Y (Class 'B') Indicating Ccts. 1.5 Amp
       3 X 2  LED Display (Alarm / Trouble / Supervisory)
       'Secur-Bus' for Dialer &amp; Remote Annunciator
       4.2 Amp Power Supply
Supports -- ICAC-265, RM-263, PR-281 or UDACT-286 &amp; Remote Annunciator RAM-265
Black Enclosure &amp; Red Door </t>
  </si>
  <si>
    <t>Flush Trim Ring for Semi-Flush Mounting for FA-262 &amp; FA-265, Black</t>
  </si>
  <si>
    <t>ICAC-262</t>
  </si>
  <si>
    <t>ICAC-265</t>
  </si>
  <si>
    <t>RM-263</t>
  </si>
  <si>
    <t>PR-281</t>
  </si>
  <si>
    <t>RTI-265</t>
  </si>
  <si>
    <t>RAM-265</t>
  </si>
  <si>
    <t>FA-260 Series Two (2) Zone Class A Interface Module</t>
  </si>
  <si>
    <t>FA-260 Series Five (5) Zone Class A Interface Module</t>
  </si>
  <si>
    <t>FA-260 Series Three (3) Relay Module, Aux. Relays</t>
  </si>
  <si>
    <t>FA-260 Series Local Energy &amp; Polarity Reversal City Tie Module</t>
  </si>
  <si>
    <t>FA-260 Remote Trouble Indicator/Annunciator</t>
  </si>
  <si>
    <t>FA-260 Remote Annunciator, 5 Zones, Trouble and Alarm per Zone</t>
  </si>
  <si>
    <t>DTC-300AR</t>
  </si>
  <si>
    <t>CFG-300</t>
  </si>
  <si>
    <t>Digital Alarm Communicator Transmitter/Dialer Module
In Semi-Flush Red Enclosure
Requires Two Telephone Lines
Transmits 6 Configurable Inputs
Programmable for SIA or Ademco Contact ID Protocols
Remote Dial-In Programming
Remote History Log Retrieval
(Requires CFG-300 Configuration Tool for Dialer Set-up &amp; 24 VDC
 from Fire Alarm Panel)</t>
  </si>
  <si>
    <t>Service Programming Tool for LED Panels and Digital Communicators</t>
  </si>
  <si>
    <t>FA-300-6DR</t>
  </si>
  <si>
    <t>FA-301-8LR</t>
  </si>
  <si>
    <t>FA-301-12LR</t>
  </si>
  <si>
    <t>Fire Panel Microprocessor Based 
c/w LCD Display
   6 initiating Class B (Style B)
   2 Indicating Circuits (1.7 Amps) Class B (Style Y)
   Supports Multiplexed Annunciation &amp; Smart Relays
   Alarm &amp; Event Logs
   5 Amp Power Supply (Singal &amp; Aux Supply)
   Front Panel or Laptop Configuratable
   Red Door and Black Enclosure</t>
  </si>
  <si>
    <t xml:space="preserve">Fire Panel Microprocessor Based 
c/w 8 Initiating Class B (Style B) c/w  By-passing Switches 
      8 Bi-colored Alarm LEDs &amp; 8 Amber Trouble LEDs
      4 Indicating Circuits(1.7 Amps) Class B (Style Y) 
         c/w By-passing Switches
      Supports Multiplexed Annunciation &amp; Smart Relays
      Supports Two Stage Operation
      Alarm &amp; Event Logs
      5 Amp Power Supply (Signal &amp; Aux Supply)
      Front Panel or Laptop Configurative
      Red Door and Black Enclosure </t>
  </si>
  <si>
    <t xml:space="preserve">Fire Panel Microprocessor Based 
c/w 12 Initiating Class B (Style B) c/w  By-passing Switches 
      12 Bi-colored Alarm LEDs &amp; 12 Amber Trouble LEDs
      4 Indicating Circuits(1.7Amp) Class B (Style Y) 
         c/w By-passing Switches
      Supports Multiplexed Annunciation or Smart Relays
      Alarm &amp; Event Logs
      5 Amp Power Supply (Signal &amp; Aux Supply)
      Front Panel or Laptop Configurative
      Red Door and Black Enclosure </t>
  </si>
  <si>
    <t>FA-300-6DDR</t>
  </si>
  <si>
    <t>FA-301-8LDR</t>
  </si>
  <si>
    <t>FA-301-12DDR</t>
  </si>
  <si>
    <t>FA-301-12LDR</t>
  </si>
  <si>
    <t xml:space="preserve">Fire Panel Microprocessor Based 
c/w  LCD Display
       6 Initiating Class B (Style B)
       2 Indicating Circuits(1.7 Amps) Class B (Style Y) 
       2 Line UDACT Digital Communicator &amp; Modem
       Supports Multiplexed Annunciation &amp; Smart Relays
       Alarm &amp; Event Logs
       5 Amp Power Supply (Signal &amp; Aux Supply)
       Front Panel,  Laptop Configurative or Remote Dial Up
       Red Door and Black Enclosure </t>
  </si>
  <si>
    <t xml:space="preserve">Fire Panel Microprocessor Based 
c/w 8 Initiating Class B (Style B) c/w  By-passing Switches 
      8 Bi-colored Alarm LEDs &amp; 8 Amber Trouble LEDs
      4 Indicating Circuits(1.7 Amps) Class B (Style Y) 
         c/w By-passing Switches
      2 Line UDACT Digital Communicator &amp; Modem
      Supports Multiplexed Annunciation &amp; Smart Relays
      Supports Two Stage Operation
      Alarm &amp; Event Logs
      5 Amp Power Supply (Signal &amp; Aux Supply)
      Front Panel,  Laptop Configurative or Remote Dial Up
      Red Door and Black Enclosure </t>
  </si>
  <si>
    <t xml:space="preserve">Fire Panel Microprocessor Based 
c/w LCD Display
      12 Initiating Class B (Style B)
      4 Indicating Circuits(1.7 Amps) Class B (Style Y) 
      2 Line UDACT Digital Communicator &amp; Modem
      Supports Multiplexed Annunciation &amp; Smart Relays
      Alarm &amp; Event Logs
      5 Amp Power Supply (Signal &amp; Aux Supply)
      Front Panel,  Laptop Configurative or Remote Dial Up
      Red Door and Black Enclosure </t>
  </si>
  <si>
    <t xml:space="preserve">Fire Panel Microprocessor Based 
c/w 12 Initiating Class B (Style B) c/w  By-passing Switches 
      12 Bi-colored Alarm LEDs &amp; 12 Amber Trouble LEDs
      4 Indicating Circuits(1.7 Amps) Class B (Style Y) 
         c/w  By-passing Switches
                2 Line UDACT Digital Communicator &amp; Modem
      Supports Multiplexed Annunciation &amp; Smart Relays
      Alarm &amp; Event Logs
      5 Amp Power Supply (Signal &amp; Aux Supply)
      Front Panel,  Laptop Configurative or Remote Dial Up
      Red Door and Black Enclosure </t>
  </si>
  <si>
    <t>RM-306</t>
  </si>
  <si>
    <t>RM-312</t>
  </si>
  <si>
    <t>PR-300</t>
  </si>
  <si>
    <t>ICAC-306</t>
  </si>
  <si>
    <t>OCAC-304</t>
  </si>
  <si>
    <t>OCAC-302</t>
  </si>
  <si>
    <t xml:space="preserve">Series 300 6 Relay Adder
c/w  6 Relays Rated 28 VDC @ 1 Amp(NO or NC)
       Configurative for One to One Common Alarm or 
       Common Supervisory </t>
  </si>
  <si>
    <t xml:space="preserve">Series 300 12 Relay Adder
c/w 12 Relays Rated 28 VDC @ 1 Amp(NO or NC)
       Configurative for One to One Common Alarm or
       Common Supervisory </t>
  </si>
  <si>
    <t>Polarity Reversal &amp; City Tie
c/w Alarm, Supervisory &amp; Trouble Transmit Capablities</t>
  </si>
  <si>
    <t>Series 300 Input Class 'A' Converter Module 6 Circuits
(For Use With FA-300 or FA-301 Panels)</t>
  </si>
  <si>
    <t>Series 300 Output Class 'A' Converter Module 4 Circuits
(For Use With FA-301 Panels)</t>
  </si>
  <si>
    <t>Series 300 Output Class 'A' Converter Module 2 Circuit
(For Use With FA-300 Panels)</t>
  </si>
  <si>
    <t>FA-1008KUA</t>
  </si>
  <si>
    <t>8 Zone Starter Kit includes:
MCC-1024-6 Chassis c/w
  4 Indicator Circuits
  8 Initiating Circuits 
  6 Amp Power Supply
  Expandable to  24 Class B or 12 Class A
  BB-1024 Black Backbox &amp; Red Door
  Multiplexed Annunciator Port</t>
  </si>
  <si>
    <t>MCC-1024-6ADS</t>
  </si>
  <si>
    <t>MCC-1024-12ADS</t>
  </si>
  <si>
    <t>MCC-1024-12XTDS</t>
  </si>
  <si>
    <t>FA-1000 Series Main Chassis
DIP SWITCH DISCONNECT
c/w 8 Class B (Style B) Initiating Ccts
  4 Class A/B (Style Z/Y) Indicating Ccts (1.7 Amp)
  Common Al., Suprv. &amp; Tr. Contacts(28 VDC @ 1 Amp)
  24  Bi-Colored  Display Points
  6 Amp Power Supply
 Multiplexed Annunciator
Supports 3 Adder Modules
Mounts in UB-1024DS Backbox (Ordered Separately)
Requires DOX-1024DS White Door (Ordered Separately)</t>
  </si>
  <si>
    <t>Series 1000 Main Chassis
DIP SWITCH DISCONNECT
c/w 8 Class B (Style B) Initiating Ccts
  4 Class A/B (Style Z/Y) Indicating Ccts (1.7 Amp)
  Common Al., Suprv. &amp; Tr. Contacts(28 VDC @ 1 Amp)
  24  Bi-Colored  Display Points
  12 Amp Power Supply
Multiplexed Annunciator
Supports 3 Adder Module
Mounts in UD-1024DS Backbox (Ordered Separately)
Requires DOX-1024DS White Door (Ordered Separately)</t>
  </si>
  <si>
    <t>FA-1000 Series Main Chassis
DIP SWITCH DISCONNECT
c/w 8 Class B (Style B) Initiating Ccts
  4 Class A/B (Style Z/Y) Indicating Ccts (1.7 Amp)
  Common Al., Suprv. &amp; Tr. Contacts(28 VDC @ 1 Amp)
  72 Bi-Colored Display Points
  12 Amp Power Supply
Supports 8 Adder Modules &amp; One PR-300 or 
One UDACT-300A
Mounts in a BBX-1024XT Enclosure (Ordered Separately)</t>
  </si>
  <si>
    <t>UDACT-300A</t>
  </si>
  <si>
    <t>Digital Alarm Communicator Transmitter/Dialer Module
Requires Two Telephone Lines
Transmits Common Alarm, Supervisory &amp; Trouble
Programmable for SIA or Ademco Contact ID Protocols
CFG-300 Configuration Tool for Dialer Set-up</t>
  </si>
  <si>
    <t>BPS-602</t>
  </si>
  <si>
    <t>BPS-802</t>
  </si>
  <si>
    <t>BPS-1002</t>
  </si>
  <si>
    <t>Nac Power Extender Input 120VAC Output 12/24VDC @ 6.5AMP Class 2</t>
  </si>
  <si>
    <t>Nac Power Extender Input 120VAC Output 12/24VDC @ 8AMP Class 2</t>
  </si>
  <si>
    <t>Nac Power Extender Input 120VAC Output 12/24VDC @ 10AMP Class 2</t>
  </si>
  <si>
    <t>MP-300</t>
  </si>
  <si>
    <t>MP-300S</t>
  </si>
  <si>
    <t>EOL Resistor Plate - White (one per zone)
3.9K 1/2 Watt</t>
  </si>
  <si>
    <t>EOL Resistor Plate - Stainless Steel Finish (one per zone)
3.9K  1/2 Watt</t>
  </si>
  <si>
    <t>FX-350-60-DR</t>
  </si>
  <si>
    <t>FX-351-LDR</t>
  </si>
  <si>
    <t>FX-353-LDR</t>
  </si>
  <si>
    <t xml:space="preserve">Intelligent Fire Alarm Control Panel 
c/w Two Line LCD Display
      1 Addressable Analog Loop(60 Devices)
      4 Indicating Circuits(1.7 Amps) Class B (Style Y) 
      2 Line UDACT Digital Communicator &amp; Modem
      Supports Multiplexed LCD &amp; LED Remote Annunciation 
      Alarm &amp; Event Logs
      5 Amp Power Supply (Signal &amp; Aux Supply)
      Configurable Via Front Panel,  Laptop or Remote Dial Up
      Red Door and Black Enclosure </t>
  </si>
  <si>
    <t xml:space="preserve">Intelligent Fire Alarm Control Panel 
c/w Two Line LCD Display
      1 Addressable Analog Loop (126 Devices)
      4 Indicating Circuits(1.7 Amps) Class B (Style Y) 
      2 Line UDACT Digital Communicator &amp; Modem
      Supports Multiplexed LCD &amp; LED Remote Annunciation 
      Alarm &amp; Event Logs
      5 Amp Power Supply (Signal &amp; Aux Supply)
      Configurable Via Front Panel,  Laptop or Remote Dial Up
      Provision to expand to 378 points (Requires ALC-252)
      Provision to add two RAX-332 
      Red Door and Black Enclosure </t>
  </si>
  <si>
    <t xml:space="preserve">Intelligent Fire Alarm Control Panel 
c/w Two Line LCD Display
      3 Addressable Analog Loops (378 Devices)
      4 Indicating Circuits(1.7 Amps) Class B (Style Y) 
      2 Line UDACT Digital Communicator &amp; Modem
      Supports Multiplexed LCD &amp; LED Remote Annunciation 
      Alarm &amp; Event Logs
      5 Amp Power Supply (Signal &amp; Aux Supply)
      Configurable Via Front Panel,  Laptop or Remote Dial Up
      Provision to add two RAX-332
      Red Door and Black Enclosure </t>
  </si>
  <si>
    <t>ALC-252</t>
  </si>
  <si>
    <t>RAX-332</t>
  </si>
  <si>
    <t>Two Loop Adder Module (252 devices)</t>
  </si>
  <si>
    <t>Adder Annunciator Module c/w
32 Bi Colored Alarm/Supervisory LEDs &amp; 32 Zoned Trouble LEDs</t>
  </si>
  <si>
    <t>RAM-300LCDR</t>
  </si>
  <si>
    <t>Remote LCD Annunciator c/w Red Semi Flush Enclosure</t>
  </si>
  <si>
    <t>RTI-1</t>
  </si>
  <si>
    <t>Remote Trouble Indicator</t>
  </si>
  <si>
    <t>UIMA</t>
  </si>
  <si>
    <t>Universal Programming Tool
c/w Serial or USB Input
      Serial  &amp; USB Interconneting Cables
      USB Driver Software Disk</t>
  </si>
  <si>
    <t>MIX-3100</t>
  </si>
  <si>
    <t>MIX-3200</t>
  </si>
  <si>
    <t>MIX-3300</t>
  </si>
  <si>
    <t>Mircom Low Profile Intelligent Plug in Photoelectric Smoke Sensor
Order MIX-2000 Series Base Separately</t>
  </si>
  <si>
    <t>Mircom Low Profile Intelligent Plug in Multi-Criteria Photoelectric &amp; Heat Sensor
Order MIX-2000 Series Base Separately</t>
  </si>
  <si>
    <t>Mircom Low Profile Intelligent Heat Sensor Adjustable 
Order MIX-2000 Series Base Separately</t>
  </si>
  <si>
    <t>MIX-2000</t>
  </si>
  <si>
    <t>MIX-2001</t>
  </si>
  <si>
    <t>MIX-2001R</t>
  </si>
  <si>
    <t>MIX-2001HT</t>
  </si>
  <si>
    <t>MIX-ADD</t>
  </si>
  <si>
    <t>Mircom Intelligent 4" Base No Flange
c/w MIX-ADD Card</t>
  </si>
  <si>
    <t>Mircom Low Profile Intelligent 6" E-Z Fit Base
c/w MIX-ADD Card</t>
  </si>
  <si>
    <t>Mircom Intelligent 6" Relay Base
c/w MIX-ADD Card
Loop Powered</t>
  </si>
  <si>
    <t>Mircom Intelligent 6" Temporal Tone Sounder Base
c/w MIX-ADD Card
Requires Separate 24 VDC Power Source for Sounder</t>
  </si>
  <si>
    <t>Address Card For MIX-2000 Series Bases
Package of 10</t>
  </si>
  <si>
    <t>MIX-DH3100</t>
  </si>
  <si>
    <t>MIX-DH3100R</t>
  </si>
  <si>
    <t>MRTS-KAPR</t>
  </si>
  <si>
    <t>MS-RA</t>
  </si>
  <si>
    <t>Mircom Intelligent Photoelectric Duct Smoke Detector
Order Duct Tubes Separately</t>
  </si>
  <si>
    <t>Mircom Intelligent Photoelectric Duct Smoke Detector c/w Relay
Order Duct Tubes Separately</t>
  </si>
  <si>
    <t>Remote Alarm LED (Red), Pilot LED (Green) and Key-Operated Test/Reset Switch</t>
  </si>
  <si>
    <t>Remote Alarm LED (Red) Single Gange Stainless Steel</t>
  </si>
  <si>
    <t>MSTN-1.0</t>
  </si>
  <si>
    <t>MSTN-2.5</t>
  </si>
  <si>
    <t>MSTN-5.0</t>
  </si>
  <si>
    <t>MSTN-10.0</t>
  </si>
  <si>
    <t>1.0" Sampling Tube for MDH-SL2000 &amp; DH3000 Series</t>
  </si>
  <si>
    <t>2.5' Sampling Tube for MDH-SL2000 &amp; DH3000 Series</t>
  </si>
  <si>
    <t>5.0' Sampling Tube for MDH-SL2000 &amp; DH3000 Series</t>
  </si>
  <si>
    <t>10.0' Sampling Tube for MDH-SL2000 &amp; DH3000 Series</t>
  </si>
  <si>
    <t>MIX-101P</t>
  </si>
  <si>
    <t>MIX-100P</t>
  </si>
  <si>
    <t>MIX-100R</t>
  </si>
  <si>
    <t>MIX-100S</t>
  </si>
  <si>
    <t>MIX-100X</t>
  </si>
  <si>
    <t>Mircom Intelligent Priority Mini Module
Supports Contact Devices Only
Wired in Class A, Style D or Class B, Style B</t>
  </si>
  <si>
    <t>Mircom Intelligent Priority Monitor Module
Supports Contact Devices Only
Wired in Class A, Style D or Class B, Style B
Mount in 4" Square Electrical Box by Others</t>
  </si>
  <si>
    <t>Mircom Intelligent Relay Output Module 
c/w 2 Form 'C' Contacts 2 Amp @24 VDC (Resistive) or 1 Amp @ 30 VDC (Inductive) 
Mounts in 4" Square Electrical Box by Others</t>
  </si>
  <si>
    <t>Mircom  Intelligent Supervised  Output Module  
Mounts in 4" Square Electrical Box by Others</t>
  </si>
  <si>
    <t>Mircom Line Isolator Module
Mounts in Single Gang or 4" Square Electrical Box by Others</t>
  </si>
  <si>
    <t>MS-710IDU</t>
  </si>
  <si>
    <t>BB-700</t>
  </si>
  <si>
    <t>BB-700WP</t>
  </si>
  <si>
    <t>Intelligent Die Cast, Single Stage, Dual Action Pull Station
c/w Key Reset, Addressable Module &amp; Terminal Connections</t>
  </si>
  <si>
    <t>Series 700 Surface Mount Backbox Red</t>
  </si>
  <si>
    <t>Series 700 Weather Proof  Surface Mount Backbox Red</t>
  </si>
  <si>
    <t>FR-320-R</t>
  </si>
  <si>
    <t xml:space="preserve">Releasing Panel 
c/w 6 Initiating Class B (Style B) c/w  By-passing Switches 
      6 Bi-colored Alarm LEDs &amp; 6 Amber Trouble LEDs
      4 Indicating Circuits(1.7 Amps) Class B (Style Y) 
         c/w By-passing Switches
      Supports Deluge, Pre Action or Releasing  Functions
      Supports Multiplexed Annunciation &amp; Smart Relays
      Eleven (11) Pre Configured Modes
      Alarm &amp; Event Logs
      5 Amp Power Supply (Signal &amp; Aux Supply)
      Front Panel Configurative
      Red Door and Black Enclosure </t>
  </si>
  <si>
    <t>MP-320R</t>
  </si>
  <si>
    <t>MP-1500R</t>
  </si>
  <si>
    <t>Solenoid End of Line Resistor, RED</t>
  </si>
  <si>
    <t>Current Limiter Module, RED</t>
  </si>
  <si>
    <t>SRM-312R</t>
  </si>
  <si>
    <t>Series 300 Smart Relay Module 
c/w Red Enclosure
      12 Configurable Relays (NO or NC)
          One to One
          Common Alarm
          Common Supervisory</t>
  </si>
  <si>
    <t>SS-2004</t>
  </si>
  <si>
    <t>SS-2001</t>
  </si>
  <si>
    <t xml:space="preserve">Momentary mushroom switch abort station, stainless steel backplate
N.O. or N.C. SPST gold plated contact blocks rated for 3 amps @600VAC or 1 amp @ 250 VDC.  TEXT ON STATION: EXTINGUISHING SYSTEM (on top) PUSH AND HOLD TO CANCEL (on bottom)                                               </t>
  </si>
  <si>
    <t xml:space="preserve">Momentary mushroom switch abort station, stainless steel backplate
N.O. or N.C. SPST gold plated contact blocks rated for 3 amps @600VAC or 1 amp @ 250 VDC.  TEXT ON STATION: EXTINGUISHING SYSTEM (on top) PUSH TO CANCEL - TWIST TO RELEASE (on bottom)                                               </t>
  </si>
  <si>
    <t>QX-MINI</t>
  </si>
  <si>
    <t>QX-MINI-W</t>
  </si>
  <si>
    <t>QX-MINI-BP</t>
  </si>
  <si>
    <t>QX-MINI-BP-W</t>
  </si>
  <si>
    <t>QAD-30</t>
  </si>
  <si>
    <t>QX-MINI-RM</t>
  </si>
  <si>
    <t>QX-MINI-RM-W</t>
  </si>
  <si>
    <t>QX-MINI-LOC</t>
  </si>
  <si>
    <t>QX-MINI-LOC-W</t>
  </si>
  <si>
    <t>QAZT-5302DS</t>
  </si>
  <si>
    <t xml:space="preserve">Master Panel: Microphone, Main Display, Main Board, 1 X 30W Amplifier, Deadfront, Red Door, Backbox, Back Plate, Trasformer </t>
  </si>
  <si>
    <t xml:space="preserve">Master Panel: Microphone, Main Display, Main Board, 1 X 30W Amplifier, Deadfront, White Door, Backbox, Back Plate, Trasformer </t>
  </si>
  <si>
    <t>Booster Panel: Outer Red Door, Main Board, 1 X 30W Amplifier, Backbox, Back Plate, Transformer</t>
  </si>
  <si>
    <t>Booster Panel: Outer White Door, Main Board, 1 X 30W Amplifier, Backbox, Back Plate, Transformer</t>
  </si>
  <si>
    <t>30 Watt Amplifier Module</t>
  </si>
  <si>
    <t>Remote Microphone: Backbox, Red Door, Microphone, RMIC PCB</t>
  </si>
  <si>
    <t>Remote Microphone: Backbox, White Door, Microphone, RMIC PCB</t>
  </si>
  <si>
    <t>Local Operating Console: Main Display, Microphone, RMIC-PCB, Deadfront, Backbox, Red Door</t>
  </si>
  <si>
    <t>Local Operating Console: Main Display, Microphone, RMIC-PCB, Deadfront, Backbox, White Door</t>
  </si>
  <si>
    <t>24 Zone Controller</t>
  </si>
  <si>
    <t>RB-MD-1078</t>
  </si>
  <si>
    <t>RB-SMAUD-DISPLAY</t>
  </si>
  <si>
    <t>Main board replacement for small audio</t>
  </si>
  <si>
    <t>Small Audio main display replacement</t>
  </si>
  <si>
    <t>INX-10A</t>
  </si>
  <si>
    <t>Intelligent NAC Expander/Power Supply
c/w
    10 Amp configuration
    120/240 operation
     14 Address functions
     Five Class B (Style Y) or Class A (Style Z) synchronized output circuits 
     Front panel configurable
     Red door and black enclosure</t>
  </si>
  <si>
    <t>BAT-6V5A</t>
  </si>
  <si>
    <t>BAT-6V7A</t>
  </si>
  <si>
    <t>BAT-6V12A</t>
  </si>
  <si>
    <t>BAT-12V5A</t>
  </si>
  <si>
    <t>BAT-12V7A</t>
  </si>
  <si>
    <t>BAT-12V12A</t>
  </si>
  <si>
    <t>BAT-12V18A</t>
  </si>
  <si>
    <t>BAT-12V26A</t>
  </si>
  <si>
    <t>BAT-12V33A</t>
  </si>
  <si>
    <t>BAT-12V35A</t>
  </si>
  <si>
    <t>BAT-12V42A</t>
  </si>
  <si>
    <t>BAT-12V55A</t>
  </si>
  <si>
    <t>BAT-12V75A</t>
  </si>
  <si>
    <t>Sealed Lead Acid Battery, 6 Volt, 5.0 AH</t>
  </si>
  <si>
    <t>Sealed Lead Acid Battery, 6 Volt, 7.2 AH</t>
  </si>
  <si>
    <t>Sealed Lead Acid Battery, 6 Volt, 12.0 AH</t>
  </si>
  <si>
    <t>Sealed Lead Acid Battery, 12 Volt, 5.0 AH</t>
  </si>
  <si>
    <t>Sealed Lead Acid Battery, 12 Volt, 7.2 AH</t>
  </si>
  <si>
    <t>Sealed Lead Acid Battery, 12 Volt, 12.0 AH</t>
  </si>
  <si>
    <t>Sealed Lead Acid Battery, 12 Volt, 18.0 AH</t>
  </si>
  <si>
    <t>Sealed Lead Acid Battery, 12 Volt, 26.0 AH</t>
  </si>
  <si>
    <t>Sealed Lead Acid Battery, 12 Volt, 33.0 AH</t>
  </si>
  <si>
    <t>Sealed Lead Acid Battery, 12 Volt, 35.0 AH</t>
  </si>
  <si>
    <t>Sealed Lead Acid Battery, 12 Volt, 42.0 AH</t>
  </si>
  <si>
    <t>Sealed Lead Acid Battery, 12 Volt, 55.0 AH</t>
  </si>
  <si>
    <t>Sealed Lead Acid Battery, 12 Volt, 75.0 AH</t>
  </si>
  <si>
    <t>BC-160</t>
  </si>
  <si>
    <t>Battery Box. Mounts up to 60AH Battery</t>
  </si>
  <si>
    <t>MGD-32</t>
  </si>
  <si>
    <t>AGD-048</t>
  </si>
  <si>
    <t>Master Graphic Driver Board c/w
Fire Alarm Common Control Switch Inputs &amp; LED Outputs
32 Supervised Outputs
Output Connections via Terminals or Ribbon Cable
Mounts in Graphic Wallbox or BB-5008 or BB-5014 Enclosures</t>
  </si>
  <si>
    <t>Adder Graphic Driver Board
c/w 48 Supervised Outputs
      Output Connections via Terminals or Ribbon Cable
Mounts in Graphic Wallbox or BB-5008 or BB-5014 Enclosures</t>
  </si>
  <si>
    <t>RAM-208R</t>
  </si>
  <si>
    <t>RAM-216R</t>
  </si>
  <si>
    <t>Remote Multiplex Annunciator c/w
8 Bi Colored LEDs
Common Control Features --
Signal Silence, Buzzer Silence, System Reset, Lamp Test
Indicators--
A.C. On, Common Trouble &amp; Signal. Silence
Mounts in 4 Gang Electrical Box
RED Finish
Used with Series 300 and Series 1000</t>
  </si>
  <si>
    <t>Remote Multiplex Annunciator c/w
16 Bi Colored LEDs
Common Control Features --
Signal Silence, Buzzer Silence, System Reset, Lamp Test
Indicators--
A.C. On, Common Trouble &amp; Signal. Silence
Mounts in 4 Gang Electrical Box
RED  Finish
Used with Series 300 and Series 1000</t>
  </si>
  <si>
    <t>RAM-1016TZDS</t>
  </si>
  <si>
    <t>RAM-1032TZDS</t>
  </si>
  <si>
    <t>RAX-1048TZDS</t>
  </si>
  <si>
    <t>FDS-008</t>
  </si>
  <si>
    <t>Main Annunciator Chassis  c/w
16 Bi-coloredAlarm/Supervisory LEDs &amp; 16 Zoned Trouble LEDs
Common Indicators --
AC On, Common Trouble, Auxiliary Disconnect,
2 Stage Acknowledge &amp; General Alarm Activate (if Config.)
Common Controls --
Reset, Lamp Test,  Fire Drill, Auxiliary Disconnect, 
Local Buzzer &amp; Signal Silence
Mounts in BB-1000 Series enclosure or BB-5008 or BB-5014</t>
  </si>
  <si>
    <t>Main Annunciator Chassis  c/w
32 Bi-colored LEDs
32 Zoned Trouble LEDs
Common Indicators --
AC On, Common Trouble, Auxiliary Disconnect,
2 Stage Acknowledge &amp; General Alarm Activate (if Config.)
Common Controls --
Reset, Lamp Test,  Fire Drill, Auxiliary Disconnect, 
Local Buzzer &amp; Signal Silence
Mounts in BB-1000 Series enclosure or BB-5008 or BB-5014</t>
  </si>
  <si>
    <t>Adder Annunciator Chassis c/w
48 Bi-Coloured LEDs; 48 Zoned Trouble LED's
Mounts in BB-1000 Series enclosure or BB-5008 or BB-5014</t>
  </si>
  <si>
    <t>Fan Damper Control Module
c/w 8 'ON, OFF, AUTO' Slide Switches
      8 Green 'ON' LED'S
      8 AMBER 'OFF' LED'S
      Mounts in Series 1000 Annunciator Enclosures or 
      BB-5008 or BB-5014 Lobby Control Centers
      Requires One Module Space</t>
  </si>
  <si>
    <t>RAM-300LCDW</t>
  </si>
  <si>
    <t>Remote LCD Annunciator c/w White Semi Flush Enclosure</t>
  </si>
  <si>
    <t>BB-1001</t>
  </si>
  <si>
    <t>BB-1001R</t>
  </si>
  <si>
    <t>BB-1001S</t>
  </si>
  <si>
    <t>BB-1002</t>
  </si>
  <si>
    <t>BB-1002R</t>
  </si>
  <si>
    <t>BB-1002S</t>
  </si>
  <si>
    <t>BB-1003</t>
  </si>
  <si>
    <t>BB-1003R</t>
  </si>
  <si>
    <t>BB-1003S</t>
  </si>
  <si>
    <t>BB-1008</t>
  </si>
  <si>
    <t>BB-1008R</t>
  </si>
  <si>
    <t>Semi-Flush Backbox for Series1000 Annunciators (Houses 1 Module)
WHITE Door &amp; Black Backbox
Mounts over standard electrical box by others</t>
  </si>
  <si>
    <t>Semi-Flush Backbox for Series 1000 Annunciators (Houses 1 Module)
Red Door &amp; Black Backbox
Mounts over standard electrical box by others</t>
  </si>
  <si>
    <t>Semi-Flush Backbox for Series 1000 Annunciators (Houses 1 Module)
Stainless Steel Finish
Mounts over standard electrical box by others</t>
  </si>
  <si>
    <t>Semi-Flush Backbox for Series 1000 Annunciators  (Houses 2 Modules) 
White Door &amp; Black Backbox
Mounts over standard electrical box by others</t>
  </si>
  <si>
    <t>Semi-Flush Backbox for Series 1000 Annunciators  (Houses 2 Modules) 
RED Door &amp; Black Backbox
Mounts over standard electrical box by others</t>
  </si>
  <si>
    <t>Semi-Flush Backbox for Series 1000 Annunciators  (Houses 2 Modules) 
Stainless Steel Finish 
Mounts over standard electrical box by others</t>
  </si>
  <si>
    <t>Semi-Flush Backbox for Series 1000 Annunciators  (Houses 3 Modules)
WHITE Door &amp; Black Backbox
Mounts over standard electrical box by others</t>
  </si>
  <si>
    <t>Semi-Flush Backbox for Series 1000 Annunciators  (Houses 3 Modules)
Red Door &amp; Black Backbox
Mounts over standard electrical box by others</t>
  </si>
  <si>
    <t>Semi-Flush Backbox for Series 1000 Annunciators  (Houses 3 Modules)
Stainless Steel Finish
Mounts over standard electrical box by others</t>
  </si>
  <si>
    <t>Semi-Flush Backbox for Series 1000 Annunciators  (Houses 8 Modules)
White Door &amp; Black Backbox
Mounts over standard electrical box by others</t>
  </si>
  <si>
    <t>Semi-Flush Backbox for Series 1000 Annunciators  (Houses 8 Modules)
Red  Door &amp; Black Backbox
Mounts over standard electrical box by others</t>
  </si>
  <si>
    <t>BB-1001WP</t>
  </si>
  <si>
    <t>BB-1001WPR</t>
  </si>
  <si>
    <t>BB-1002WP</t>
  </si>
  <si>
    <t>BB-1003WP</t>
  </si>
  <si>
    <t>TH-101</t>
  </si>
  <si>
    <t>PS-24</t>
  </si>
  <si>
    <t>Semi-Flush Weatherproof Backbox for Series1000 &amp; FX-2000 Annunciators (Houses 1 Module)
White Door and Black Backbox
Order TH-101 Heater Unit Separately</t>
  </si>
  <si>
    <t>Semi-Flush Weatherproof Backbox for Series1000 &amp; FX-2000 Annunciators (Houses 1 Module)
RED Door and Black Backbox
Order TH-101 Heater Unit Separately</t>
  </si>
  <si>
    <t>Semi-Flush Weatherproof Backbox for Series 1000 &amp; FX-2000 Annunciators  (Houses 2 Modules) 
WHITE Door &amp; Black Backbox
Order TH-101 Heater Unit Separately</t>
  </si>
  <si>
    <t>Semi-Flush Weatherproof Backbox for Series 1000 &amp; FX-2000 Annunciators  (Houses 3 Modules) 
White Door &amp; Black Backbox
Order TH-101 Heater Unit Separately</t>
  </si>
  <si>
    <t>Thermostat Heater for Sub-Zero Applications
Requires separate 24 VAC power source (PS-24)</t>
  </si>
  <si>
    <t>24V AC Transformer</t>
  </si>
  <si>
    <t>MCH-001</t>
  </si>
  <si>
    <t>BB-1000  Blank Panel Insert</t>
  </si>
  <si>
    <t>FH-400-RR</t>
  </si>
  <si>
    <t>FH-400-WW</t>
  </si>
  <si>
    <t>Red Wall/Ceiling Mount Horn</t>
  </si>
  <si>
    <t>White Wall/Ceiling Mount Horn</t>
  </si>
  <si>
    <t>FS-400-RR</t>
  </si>
  <si>
    <t>FS-400-WW</t>
  </si>
  <si>
    <t>FS-400C-RR</t>
  </si>
  <si>
    <t>FS-400C-WW</t>
  </si>
  <si>
    <t>Red Wall Mount Strobe</t>
  </si>
  <si>
    <t>White Wall Mount Strobe</t>
  </si>
  <si>
    <t>Red Ceiling Mount Strobe</t>
  </si>
  <si>
    <t>White Ceiling Mount Strobe</t>
  </si>
  <si>
    <t>FHS-400-RR</t>
  </si>
  <si>
    <t>FHS-400-WW</t>
  </si>
  <si>
    <t>FHS-400C-RR</t>
  </si>
  <si>
    <t>FHS-400C-WW</t>
  </si>
  <si>
    <t>Red Wall Mount Horn/Strobe</t>
  </si>
  <si>
    <t>White Wall Mount Horn/Strobe</t>
  </si>
  <si>
    <t>Red Ceiling Mount Horn/Strobe</t>
  </si>
  <si>
    <t>White Ceiling Mount Horn/Strobe</t>
  </si>
  <si>
    <t>BB-400R</t>
  </si>
  <si>
    <t>BB-400W</t>
  </si>
  <si>
    <t>Red Surface Mount Back Box</t>
  </si>
  <si>
    <t>White Surface Mount Back Box</t>
  </si>
  <si>
    <t>FH-340R</t>
  </si>
  <si>
    <t>FH-340W</t>
  </si>
  <si>
    <t>Horn, Red
  Wall Mount
  12/24VDC  
  Horn or chime sound output
  Universal back plate mounting</t>
  </si>
  <si>
    <t>Horn, White
  Wall Mount
  12/24VDC  
  Horn or chime sound output
  Universal back plate mounting</t>
  </si>
  <si>
    <t>FS-340R</t>
  </si>
  <si>
    <t>FS-340W</t>
  </si>
  <si>
    <t>Strobe, Red
  Indoor Wall Mount
  12/24VDC 
  Selectable strobe settings
  12 VDC with 15, 35 or 60 cd settings  
  24 VDC with 15, 35, 60, 75, 95 or 110 settings
  Universal back plate mounting</t>
  </si>
  <si>
    <t>Strobe, White
  Indoor Wall Mount
  12/24VDC 
  Selectable strobe settings
  12 VDC with 15, 35 or 60 cd settings  
  24 VDC with 15, 35, 60, 75, 95 or 110 settings
  Universal back plate mounting</t>
  </si>
  <si>
    <t>FHS-340R</t>
  </si>
  <si>
    <t>FHS-340W</t>
  </si>
  <si>
    <t>Horn/Strobe, Red
  Indoor Wall Mount
  12/24VDC  
  Selectable candela settings
  12 VDC with 15, 35 or 60 cd settings
  24 VDC with 15, 35, 60, 75, 95 or 110 cd settings
  Horn or chime sound output
  Universal back plate mounting</t>
  </si>
  <si>
    <t>Horn/Strobe, White
  Indoor Wall Mount
  12/24VDC  
  Selectable candela settings
  12 VDC with 15, 35 or 60 cd settings
  24 VDC with 15, 35, 60, 75, 95 or 110 cd settings
  Horn or chime sound output
  Universal back plate mounting</t>
  </si>
  <si>
    <t>FHS-340R-WP</t>
  </si>
  <si>
    <t xml:space="preserve">Weatherproof Horn/Strobe, Red
  Indoor/Outdoor Wall Mount
  12/24VDC  
  Selectable candela settings
  12 VDC with 15, 35 or 60 cd settings
  24 VDC with 15, 35, 60, 75, 95 or 110 cd settings
  Horn or chime sound output
  Universal back plate mounting
  </t>
  </si>
  <si>
    <t>BBX-5R</t>
  </si>
  <si>
    <t>Red Weatherproof backbox for FH-340R Horn</t>
  </si>
  <si>
    <t>SDM-240</t>
  </si>
  <si>
    <t>Horn/Strobe Sync. Module</t>
  </si>
  <si>
    <t>MH-25W</t>
  </si>
  <si>
    <t>MH-25R</t>
  </si>
  <si>
    <t>BB-300</t>
  </si>
  <si>
    <t>BB-300W</t>
  </si>
  <si>
    <t>Mini-piezo, 24 VDC, white, flush Mount
For Surface Mount use BB-300W</t>
  </si>
  <si>
    <t>Mini-piezo, 24 VDC, red, flush Mount
For Surface Mount use BB-300</t>
  </si>
  <si>
    <t>Surface Mounting Box, Single Gang Red Finish</t>
  </si>
  <si>
    <t>Surface Mounting Box, Single Gang White Finish</t>
  </si>
  <si>
    <t>BL-6B</t>
  </si>
  <si>
    <t>BL-10B</t>
  </si>
  <si>
    <t>BB-206WP</t>
  </si>
  <si>
    <t>Mircom 6" Motorized Aluminum Bell
12 MA Current Draw
Terminal Connection
Mounts on Standard 4" Square Outlet Box by Others
Requires MP-101 for Mounting on 4" Octagon Outlet Box</t>
  </si>
  <si>
    <t>Mircom 10" Motorized Aluminum Bell
23 MA Current Draw
Terminal Connection
Mounts on Standard 4" Square Outlet Box by Others
Requires MP-101 for Mounting on 4" Octagon Outlet Box</t>
  </si>
  <si>
    <t>Weather Proof Bell Backbox for
 BL-6A, BL-6B, BL-10A &amp; BL-10B</t>
  </si>
  <si>
    <t>MP-101</t>
  </si>
  <si>
    <t>BB-210</t>
  </si>
  <si>
    <t>Universal Mounting Plate for BL-6A, BL-6B or BL-10A, BL-10B
Required When Mounting Bells on Switch or 4" Octagon Outlet Box</t>
  </si>
  <si>
    <t>Backbox/Flush for mounting 6" or 10" Bell
Ceiling or Wall Mount</t>
  </si>
  <si>
    <t>MS-401U</t>
  </si>
  <si>
    <t>MS-DA</t>
  </si>
  <si>
    <t>GL-004K</t>
  </si>
  <si>
    <t>Single Stage Pull Station (N.O.. with Station Closed)</t>
  </si>
  <si>
    <t>Manual Pull Station Double Action Lever Kit</t>
  </si>
  <si>
    <t>Glass Rod Replacement for MS-400 Series (Pkg. of 10)</t>
  </si>
  <si>
    <t>MS-710U</t>
  </si>
  <si>
    <t>GL-007K</t>
  </si>
  <si>
    <t>Dual Action Pull Station (N.O. with Station Closed)
c/w Key Reset &amp; Terminal Connection</t>
  </si>
  <si>
    <t>Replacement Acrylic Break Glass Rods for MS-700 Series (pkg. of 12)</t>
  </si>
  <si>
    <t>MS-703U</t>
  </si>
  <si>
    <t>MS-704U</t>
  </si>
  <si>
    <t>Blue Single Action Emergency Station w/ 2 Form 'C' Contacts Key Resettable</t>
  </si>
  <si>
    <t>Yellow Single Action Emergency Station w/ 2 Form 'C' Contacts Key Resettable</t>
  </si>
  <si>
    <t>MID-65I</t>
  </si>
  <si>
    <t>MID-65IK</t>
  </si>
  <si>
    <t>Mircom Series 65 Two-Wire Ionization  Plug in Smoke Detector
Requires MSB-65B Base</t>
  </si>
  <si>
    <t>Mircom Series 65 Two-Wire Ionization Plug in Smoke Detector
c/w  MSB-65B Base</t>
  </si>
  <si>
    <t>MPD-65P</t>
  </si>
  <si>
    <t>MPD-65PK</t>
  </si>
  <si>
    <t>Mircom Series 65 Two-Wire Photoelectric Plug in Smoke Detector
Requires MSB-65B Base</t>
  </si>
  <si>
    <t>Mircom Series 65 Two-Wire Photoelectric  Plug in Smoke Detector
c/w  MSB-65B Base</t>
  </si>
  <si>
    <t>MPD-65PK-4</t>
  </si>
  <si>
    <t>MPD-65PK-4R</t>
  </si>
  <si>
    <t>Mircom Series 65 Four-Wire Photoelectric  Plug in Smoke Detector
c/w  MSB-65B-4 Base</t>
  </si>
  <si>
    <t>Mircom Series 65 Four-Wire Photoelectric  Plug in Smoke Detector
c/w  MSB-65B-4R Base</t>
  </si>
  <si>
    <t>MHD-65-135</t>
  </si>
  <si>
    <t>MHD-65-200</t>
  </si>
  <si>
    <t>Mircom Series 65 Plug in Heat Detector 135 Degrees 
Requires MSB-65B Base</t>
  </si>
  <si>
    <t>Mircom Series 65 Plug in Heat Detector 200 Degrees
Requires MSB-65B Base</t>
  </si>
  <si>
    <t>MSB-65B</t>
  </si>
  <si>
    <t>Mircom Series 65 Two-Wire Base</t>
  </si>
  <si>
    <t>MSB-65B-4</t>
  </si>
  <si>
    <t>MSB-65B-4R</t>
  </si>
  <si>
    <t>Mircom Series 65 Four-Wire Base</t>
  </si>
  <si>
    <t>Mircom Series 65 Four-Wire Base c/w Auxiliary Form 'C' Contact</t>
  </si>
  <si>
    <t>ISD-2501UWS</t>
  </si>
  <si>
    <t>ISD-2501UW</t>
  </si>
  <si>
    <t>NMC-101SW</t>
  </si>
  <si>
    <t>TPC-101</t>
  </si>
  <si>
    <t>Fire-Link® II In Suite Signaling Device, 160kHz, White, Horn/Strobe. Includes battery and integral mounting bracket.</t>
  </si>
  <si>
    <t>Fire-Link® II In Suite Signalink Device, 160kHz, White, Horn Only.
Includes battery and integral mounting bracket</t>
  </si>
  <si>
    <t>Fire-Link® II Network Monitor Controller, 160kHz.White Door
Includes (1) CHK-400 - Requires: (1) TPC-101
(Does not include battery (12 volt/12 AH) or trim ring.</t>
  </si>
  <si>
    <t>Fire-Link® II Transformer Phase Coupler, 160kHz
1 Required for each Building Tranformer</t>
  </si>
  <si>
    <t>ISD-2503UWS</t>
  </si>
  <si>
    <t>ISD-2503UW</t>
  </si>
  <si>
    <t>NMC-103SW</t>
  </si>
  <si>
    <t>TPC-103</t>
  </si>
  <si>
    <t xml:space="preserve">Fire-Link® II In Suite Signaling Device, 114kHz, White, Horn/Strobe. Includes battery and integral mounting bracket. </t>
  </si>
  <si>
    <t xml:space="preserve">Fire-Link® II In Suite Signalink Device, 114kHz, White, Horn Only.
Includes battery and integral mounting bracket. </t>
  </si>
  <si>
    <t xml:space="preserve">Fire-Link® II Network Monitor Controller, 114kHz.White Door
Requires:1 TPC-101 and 1 CHK-400.
(Does not include battery (12 volt/12 AH) or trim ring. </t>
  </si>
  <si>
    <t xml:space="preserve">Fire-Link® II Transformer Phase Coupler, 114kHz
1 Required for each Building Tranformer. </t>
  </si>
  <si>
    <t>CPU-NMC100-236</t>
  </si>
  <si>
    <t>Fire-Link® I NMC-100 version 2.3.6, CPU Main Controller Board, 132kHz</t>
  </si>
  <si>
    <t>CPU-NMC101</t>
  </si>
  <si>
    <t>CPU-NMC103</t>
  </si>
  <si>
    <t>PS-NMC</t>
  </si>
  <si>
    <t>DISP-NMC</t>
  </si>
  <si>
    <t>CHK-400</t>
  </si>
  <si>
    <t>BATT-ISD1000</t>
  </si>
  <si>
    <t>BATT-ISD2500</t>
  </si>
  <si>
    <t>Fire-Link® II NMC-101 CPU Main Controller Board, 160kHz</t>
  </si>
  <si>
    <t>Fire-Link® II NMC-103 CPU Main Controller Board, 114kHz</t>
  </si>
  <si>
    <t>Fire-Link® II NMC-101 Power Supply Board.
Includes: Nylon Stand-Offs, Insulating Paper</t>
  </si>
  <si>
    <t>Fire-Link® II NMC-101 Display Board</t>
  </si>
  <si>
    <t>Fire-Link® Noise Choke for NMC power (Replacement Part Only)</t>
  </si>
  <si>
    <t xml:space="preserve">Replacement Battery for Fire-Link I </t>
  </si>
  <si>
    <t>Replacement Battery for Fire-Link II, ISD-2501</t>
  </si>
  <si>
    <t>FA-300-TRB</t>
  </si>
  <si>
    <t>FA-UNIV-TRB</t>
  </si>
  <si>
    <t>300 Semi Flush Trim Ring, Black - For FA-300 Backboxes</t>
  </si>
  <si>
    <t>Universal Semi Flush Trim Ring, Black</t>
  </si>
  <si>
    <t>UB-1024DS</t>
  </si>
  <si>
    <t>DOX-1024DS</t>
  </si>
  <si>
    <t>DOX-1024DSR</t>
  </si>
  <si>
    <t>BBX-1024XTR</t>
  </si>
  <si>
    <t>FA-XT-TRB</t>
  </si>
  <si>
    <t>Universal Backbox for Compact Main Control Units, Black</t>
  </si>
  <si>
    <t>Universal Door for UB-1024DS Backbox, White</t>
  </si>
  <si>
    <t>Universal Door for UB-1024DS Backbox, Red</t>
  </si>
  <si>
    <t>Backbox Enclosure for XT(DS) Main Control Units 
c/w Removable Door, Cat-30 Lock &amp; Key
Holds one XT Style Main Chassis &amp; up to 17 A/H Battery
Red Door &amp; Black Backbox</t>
  </si>
  <si>
    <t>Semi-Flush Trim Ring, Black
For BBX-1024XT(R) Enclosure</t>
  </si>
  <si>
    <t>RB-FA262DB</t>
  </si>
  <si>
    <t>RB-FA262MB</t>
  </si>
  <si>
    <t>RB-FA265DB</t>
  </si>
  <si>
    <t>RB-FA265MB</t>
  </si>
  <si>
    <t>FA-262 Display Board</t>
  </si>
  <si>
    <t>FA-262 Main PC Board</t>
  </si>
  <si>
    <t>FA-265 Display Board</t>
  </si>
  <si>
    <t>FA-265 Main PC Board</t>
  </si>
  <si>
    <t>RB-FA300MB</t>
  </si>
  <si>
    <t>RB-FA301MB8L</t>
  </si>
  <si>
    <t>RB-FA301MB12L</t>
  </si>
  <si>
    <t>RB-FA300MBD</t>
  </si>
  <si>
    <t>RB-FA301MB12DD</t>
  </si>
  <si>
    <t>RB-FA301MB12LD</t>
  </si>
  <si>
    <t>RB-FR320PS</t>
  </si>
  <si>
    <t>RB-RAM300LCD</t>
  </si>
  <si>
    <t>RPL-CH-640R</t>
  </si>
  <si>
    <t>RPL-CH-595R</t>
  </si>
  <si>
    <t>FA-300-6DR Main PC Board</t>
  </si>
  <si>
    <t>FA-301-8L Main PC Board</t>
  </si>
  <si>
    <t>FA-301-12L Main PC Board</t>
  </si>
  <si>
    <t>FA-300-6DDR Main PC Board</t>
  </si>
  <si>
    <t>FA-301-12DD Main PC Board</t>
  </si>
  <si>
    <t>FA-301-12LD Main PC Board</t>
  </si>
  <si>
    <t>FR-320(D), FA-300-6L(D) &amp; FX-350(D) Power Supply</t>
  </si>
  <si>
    <t>RAM-300LCD Main PC Board</t>
  </si>
  <si>
    <t>Replacement Door for Mircom FA-300-6LR &amp; FA-300-6LDR</t>
  </si>
  <si>
    <t>Replacement Door for Mircom FA-301-8LR,FA-301-8LDR, FA-301-12LR &amp; FA-301-12LDR</t>
  </si>
  <si>
    <t>RB-FR320MB</t>
  </si>
  <si>
    <t xml:space="preserve">FR-320 Main PC board </t>
  </si>
  <si>
    <t>RB-FX350D</t>
  </si>
  <si>
    <t>RPL-CH-641R</t>
  </si>
  <si>
    <t>RB-FX350-60-DR Main PC Board</t>
  </si>
  <si>
    <t>Replacement Door for Mircom FX-350-60-DR</t>
  </si>
  <si>
    <t>RB-FA1000MB</t>
  </si>
  <si>
    <t>RB-FA1000DBSW</t>
  </si>
  <si>
    <t>FA-1000 Main PC Board</t>
  </si>
  <si>
    <t>FA-100 Display Board c/w Slide Switches</t>
  </si>
  <si>
    <t>MCRPL-LK-306B</t>
  </si>
  <si>
    <t>MCRPL-LK-306F</t>
  </si>
  <si>
    <t>RPL-LK-306FT</t>
  </si>
  <si>
    <t>Mircom Fire Alarm Key - Package of 10</t>
  </si>
  <si>
    <t>Mircom Fire Alarm Lock Assembly c/w 2 Keys</t>
  </si>
  <si>
    <t>Mircom Fireman Telephone Lock Assembly c/w 2 Keys</t>
  </si>
  <si>
    <t>RPL-TR-061</t>
  </si>
  <si>
    <t>RPL-TR-063A</t>
  </si>
  <si>
    <t>Replacement Transformer 120V / 240V for 6 Amp control panels</t>
  </si>
  <si>
    <t>Replacement Transformer 120V / 240V for 12 Amp control panels</t>
  </si>
  <si>
    <t>RPL-RS-042</t>
  </si>
  <si>
    <t>RPL-RS-056</t>
  </si>
  <si>
    <t>Replacement System Amperage Resistor, 6 Amp</t>
  </si>
  <si>
    <t>Replacement System Amperage Resistor, 12 Amp</t>
  </si>
  <si>
    <t>FX-2003-12NDS</t>
  </si>
  <si>
    <t xml:space="preserve">Networkable Intelligent Fire Alarm Control Chassis 
c/w FleX-Net Main Board
       1 Analog Loop Controller (99 Sensors &amp; 99 Modules)
       2 Conventional Adder  Module Loops (max 8 cards per loop)
       1  20 Character  by 4 Line  Back-Lit LCD Display
       4 Class A/B (Style Z/Y) Indicating Ccts  @ 1.7 Amps Each
       Four Event Display Queues
       12 Amp Power Supply
       Common Alarm, Supervisory &amp; Trouble Contacts
c/w Space for
        FNC-2000 Fire Network Controller Module
        2 Adder Modules
        2 Annunciation or Programmable Modules
Supports: 
        Conventional FA-1000 Adder Modules &amp; ALCN Loop Controllers
Order Separately: 
          UB-1024DS Universal Backbox
          DOX-1024DS or DOX-1024DSR Door 
          FNC-2000 Fire Network Controller </t>
  </si>
  <si>
    <t>FX-2009-12NDS</t>
  </si>
  <si>
    <t>ECX-0012</t>
  </si>
  <si>
    <t xml:space="preserve">Networkable Intelligent Fire Alarm Control Chassis 
c/w FleX-Net Main Board
       1 Analog Loop Controller (99 Sensors &amp; 99 Modules)
       2 Conventional Adder  Module Loops (max 8 cards per loop)
       1  20 Character  by 4 Line  Back-Lit LCD Display
       4 Class A/B (Style Z/Y) Indicating Ccts  @ 1.7 Amps Each
       Four Event Display Queues
       12 Amp Power Supply
       Common Alarm, Supervisory &amp; Trouble Contacts
c/w Space for
        FNC-2000 Fire Network Controller Module
        8 Adder Modules
        3  Annunciation or Programmable Modules 
Supports: 
        Conventional FA-1000 Adder Modules &amp; ALCN Loop Controllers
Order Separately: 
          BB-5008 or BB-5014 Backbox
          DOX-5008 or DOX-5014M Door 
          FNC-2000 Fire Network Controller </t>
  </si>
  <si>
    <t>Expander Chassis for 2009-12(N) Series 
Provides space for 12 Adder Modules
Supports 2 Internal Annunciation Modules
Mounts in BB-5008 or BB-5014</t>
  </si>
  <si>
    <t>RB-FX2000MN</t>
  </si>
  <si>
    <t>Replacement Network Main Control Board</t>
  </si>
  <si>
    <t>FX-2000MNS</t>
  </si>
  <si>
    <t>DSPL-420</t>
  </si>
  <si>
    <t>DSPL-2440</t>
  </si>
  <si>
    <t>QMB-5000N</t>
  </si>
  <si>
    <t>PS-2040</t>
  </si>
  <si>
    <t>FleX-Net FXMNS Network Intelligent Fire Alarm Control Chassis
c/w     1 Analog Loop Controller (99 Sensors &amp; 99 Modules)
          4 Class A/B (Style Z/Y) Indicating Circuits @ 1.7 Amps each
          Space for up to 9 adder modules
Supports:
          FNC-2000 Fire Network Controller Module
          ALCN-792M &amp; ALCN-792D Loop Controllers
          DM-1008A, SGM-1004A or RM-1008A Conventional Hardwired Adder Modules
Mounts in:
          BBX-FXMNS Enclosure (Order separately)</t>
  </si>
  <si>
    <t>Main LCD Display
c/w  4 line by 20 character backlit LCD display    
       Common Controls
       Four Event Display Queues
       Alarm, Supervisory, Trouble and Monitor LEDs
Mounts in a BBX-FXMNS or BB-5000 Series enclosure.</t>
  </si>
  <si>
    <t>Graphical Main Display
c/w   24 line x 40 character back-lit graphical LCD display
        Displays 9 events per page
        Common Controls
        Alarm, Supervisory, Trouble and Monitor LEDs
Mounts in a BBX-FXMNS or BB-5000 Series enclosure.</t>
  </si>
  <si>
    <t>Network Audio Control Chassis
Supports:
         ANC-5000 Audio Network Controller Module
         TNC-5000 Telephone Network Controller Module
         (Provides 5 Fire Telephone Circuits)
         4 QX Zoned Amplifiers (Max 180 Watts)
Mounts in an BBX-FXMNS(R) Enclosure
Order Separately:
          2000MNS Network Fire Alarm Control Chassis
          PS-2040 Fire Alarm &amp; Audio Power Supply
          ANC-5000 Audio Network Controller Module
          TNC-5000 Telephone Network Controller Module
          BBX-FXMNS(R) Enclosure
          QAA Series Amplifiers</t>
  </si>
  <si>
    <t>Network Fire Alarm &amp; Audio Power Supply
Mounts in a BBX-FXMNS(R) Enclosure</t>
  </si>
  <si>
    <t>FNC-2000</t>
  </si>
  <si>
    <t>ANC-5000</t>
  </si>
  <si>
    <t>TNC-5000</t>
  </si>
  <si>
    <t>Fire Network Controller Module
Mounts in Main Control Unit.</t>
  </si>
  <si>
    <t>Audio Network Controller
Mounts in QMB-5000N or 2009-12N Chassis</t>
  </si>
  <si>
    <t>Telephone Network Controller Module
c/w 5 Fire Phone Circuits
Mounts in QMB-5000N or 2009-12NDS Chassis</t>
  </si>
  <si>
    <t>FOM-2000-SP</t>
  </si>
  <si>
    <t>Digital Network Fiber Optic Module
Single Port , two Fiber Optic Cables per Port (Transmit &amp; Receive)
Mounts on FX-2000 Chassis or FNC-2000
Connects to FNC-2000 Fire Network Controller via Ribbon Cable</t>
  </si>
  <si>
    <t>ALCN-792M</t>
  </si>
  <si>
    <t>ALCN-792D</t>
  </si>
  <si>
    <t>Network Quad Loop Controller Module
Provides two intelligent loops (198 Sensors &amp; 198 Modules)
Expanded to four loops with ALCN-792D Daughter module</t>
  </si>
  <si>
    <t>Daughter board for ALC-792M Quad Loop Controller Module
Connects to ALCN-792M to provide two additional intelligent loops</t>
  </si>
  <si>
    <t>DM-1008A</t>
  </si>
  <si>
    <t>SGM-1004A</t>
  </si>
  <si>
    <t>RM-1008A</t>
  </si>
  <si>
    <t xml:space="preserve">8 Class B (Style B) or 4 Class A (Style D) Initiating Ccts
Bi-Colored  Alarm/Supervisory  LED
Zoned Trouble LED
Uses one Module Space </t>
  </si>
  <si>
    <t xml:space="preserve">4 Class A/B (Style Z/Y) Indicating Ccts
Rated @ 1.7 Amps
Remote Signal Silence Input per Signal card
Uses One Module Space </t>
  </si>
  <si>
    <t>8 Auxiliary Programmable Relays
 Form 'C' Contact Rated for 28 VDC @ 1 Amp
Uses One Module Space</t>
  </si>
  <si>
    <t>INX-10AC</t>
  </si>
  <si>
    <t xml:space="preserve">Internal Intellignet NAC Expander/Power Supply
c/w  10 Amp configuration
       120/240 operation
       14 Address functions
        Five Class B (Style Y) or Class A (Style Z) synchronized output circuits 
        Front panel configurable
Mounts in FXMNS or BB-5014 enclosure </t>
  </si>
  <si>
    <t>MGC-LIC-BACNET</t>
  </si>
  <si>
    <t>MGC-LIC-WEBSERVER</t>
  </si>
  <si>
    <t>Fire Alarm Network BacNET Single User License.
Unlocks BacNET port on one network node.
Can relay all network events to one destination.  If multiple monitoring destinations are required, more than one license must be purchased.</t>
  </si>
  <si>
    <t>Fire Alarm Network WEBSERVER Single User License.
Unlocks WEBSERVER port on one network node.
Can relay all network events to one destination.  If multiple monitoring destinations are required, more than one license must be purchased.</t>
  </si>
  <si>
    <t>FR-320NETK</t>
  </si>
  <si>
    <t>Network Control Panel with Releasing Capabilities</t>
  </si>
  <si>
    <t>2062-MM/SM-ST</t>
  </si>
  <si>
    <t>MGC NTWK SRVC KIT</t>
  </si>
  <si>
    <t>MGC THUMB LOCK</t>
  </si>
  <si>
    <t>MGC-FACP-CFG-KIT1</t>
  </si>
  <si>
    <t xml:space="preserve">RPL-MD-803 </t>
  </si>
  <si>
    <t xml:space="preserve">RPL-MD-1172 </t>
  </si>
  <si>
    <t xml:space="preserve">RPL-MD-1211 </t>
  </si>
  <si>
    <t>Multimode to Single Mode Network Fiber Adaptor (Not UL or ULC listed)</t>
  </si>
  <si>
    <t>Spare Parts for Network Fire Alarm Equipment</t>
  </si>
  <si>
    <t>Replacement Thumb Lock for Standard Keyed Lock (Pkg of 5)</t>
  </si>
  <si>
    <t>Fire Alaram Control Panel Configuration Kit1</t>
  </si>
  <si>
    <t>UIMA Interface</t>
  </si>
  <si>
    <t>UIMA Interface2</t>
  </si>
  <si>
    <t>10 to 8 Pin Adaptor</t>
  </si>
  <si>
    <t>RPL-MD-985-10</t>
  </si>
  <si>
    <t>RPL-MD-985-15</t>
  </si>
  <si>
    <t>RPL-MD-985-20</t>
  </si>
  <si>
    <t>RPL-MD-991-10</t>
  </si>
  <si>
    <t>RPL-MD-991-15</t>
  </si>
  <si>
    <t>RPL-MD-991-20</t>
  </si>
  <si>
    <t>Ribbon Cable, 8-pin, 10' Long, F-F-F</t>
  </si>
  <si>
    <t>Ribbon Cable, 8-pin, 15' Long, F-F-F</t>
  </si>
  <si>
    <t>Ribbon Cable, 8-pin, 20' Long, F-F-F</t>
  </si>
  <si>
    <t>Ribbon Cable,10' Long, F-F-RS-485</t>
  </si>
  <si>
    <t>Ribbon Cable,15' Long, F-F-RS-485</t>
  </si>
  <si>
    <t>Ribbon Cable,20' Long, F-F-RS-485</t>
  </si>
  <si>
    <t>MIX-2251AP</t>
  </si>
  <si>
    <t>MIX-2251TAP</t>
  </si>
  <si>
    <t>MIX-2251TMAP</t>
  </si>
  <si>
    <t>MIX-5251AP</t>
  </si>
  <si>
    <t>MIX-5251RAP</t>
  </si>
  <si>
    <t>MIX-5251HAP</t>
  </si>
  <si>
    <t>2251-COPTIR</t>
  </si>
  <si>
    <t>MIX-COSAP</t>
  </si>
  <si>
    <t>Advanced Protocol Intelligent Photoelectric Sensor
Requires a 200 Series Base.</t>
  </si>
  <si>
    <t>Advanced Protocol Intelligent Photoelectric Sensor c/w 135 Fixed Thermal Detector  Requires a 200 Series Base.</t>
  </si>
  <si>
    <t>Advanced Protocol 'ACCLIMATE' Dual Photo, Heat Intelligent Sensor.
Requires a 200 Series Base.</t>
  </si>
  <si>
    <t>Advanced Protocol Intelligent Thermal Sensor, FT 135F
Requires a 200 Series Base.</t>
  </si>
  <si>
    <t>Advanced Protocol Intelligent Thermal Sensor, FT &amp; ROR 135F
Requires a 200 Series Base.</t>
  </si>
  <si>
    <t>Advanced Protocol Intelligent Thermal Sensor, FT 190 F
Requires a 200 Series Base.</t>
  </si>
  <si>
    <t>Intelligent Advanced Multi-Criteria Fire Detector
Plug in. Requires a Low Profile 200 Series Base.</t>
  </si>
  <si>
    <t>Low Profile 200 Series 'PINNACLE' Laser Intelligent Sensor. Plug-in. Requires a Low Profile 200 Series Base.</t>
  </si>
  <si>
    <t>Advanced Protocol  Intelligent FIRE/CO Sensor. Requires APB200 Sounder Base.</t>
  </si>
  <si>
    <t>B210LP</t>
  </si>
  <si>
    <t>B501</t>
  </si>
  <si>
    <t>B224RB</t>
  </si>
  <si>
    <t>B224BI</t>
  </si>
  <si>
    <t>B200SR</t>
  </si>
  <si>
    <t>B200SR-LF</t>
  </si>
  <si>
    <t>APB200</t>
  </si>
  <si>
    <t>APB200-LF</t>
  </si>
  <si>
    <t>200 Series Low Profile Intelligent Base c/w Flange</t>
  </si>
  <si>
    <t>Intelligent Base 200 or 500 Series "no flange"</t>
  </si>
  <si>
    <t>200 Series Low Profile Intelligent Base c/w Auxiliary Relay &amp; Flange</t>
  </si>
  <si>
    <t>200 Series Low Profile Intelligent Base c/w Flange &amp; Isolator for 
Style 7 Operation</t>
  </si>
  <si>
    <t>200 Series Intelligent Sounder Base
UL listed as smoke detector base and audible signal appliance
Requires separate 24 VDC source for sounder</t>
  </si>
  <si>
    <t>200 Series Intelligent Sounder Base, Low Frequency
Requires separate 24 VDC source for sounder</t>
  </si>
  <si>
    <t>AP Series Intelligent Sounder Base</t>
  </si>
  <si>
    <t>AP Series Intelligent Sounder Base, Low Frequency</t>
  </si>
  <si>
    <t>DNR</t>
  </si>
  <si>
    <t>DNRW</t>
  </si>
  <si>
    <t>MIX-2251RAP</t>
  </si>
  <si>
    <t>DNRHS</t>
  </si>
  <si>
    <t>Intelligent Non-relay Photoelectric Duct Smoke Detector with Low-flow Technology. No head included.
Order Intelligent photoelectric sensor head separately.</t>
  </si>
  <si>
    <t>Intelligent Non-relay Photoelectric NEMA4 Watertight Duct Smoke Detector with Low-flow Technology. No head included.
Order Intelligent photoelectric sensor head separately.</t>
  </si>
  <si>
    <t>Advanced Protocol Intelligent Photoelectric Sensor.  Remote test capable.
For use with DNR(W) duct smoke detectors.</t>
  </si>
  <si>
    <t>High Sensitivity Intelligent Laser Duct Smoke Detector.
Includes 7251 "Pinnacle" Intelligent Laser Sensor Head</t>
  </si>
  <si>
    <t>BEAM200</t>
  </si>
  <si>
    <t>BEAM200S</t>
  </si>
  <si>
    <t>Intelligent Addressable Beam Detector
Single ended c/w 8" Reflector</t>
  </si>
  <si>
    <t>Intelligent Addressable Beam Detector
Single ended c/w 8" Reflector &amp; Integral Sensitivity Test</t>
  </si>
  <si>
    <t>MIX-M500MAP</t>
  </si>
  <si>
    <t>MIX-M501MAP</t>
  </si>
  <si>
    <t>MIX-M502MAP</t>
  </si>
  <si>
    <t>MIX-M500RAP</t>
  </si>
  <si>
    <t>MIX-M500SAP</t>
  </si>
  <si>
    <t>MIX-M500DMAP</t>
  </si>
  <si>
    <t>M500X</t>
  </si>
  <si>
    <t>M500M-4-20</t>
  </si>
  <si>
    <t>MIX-M500FP</t>
  </si>
  <si>
    <t>M500DMR1</t>
  </si>
  <si>
    <t>Advanced Protocol Intelligent Monitor Module 
Supports N/O Devices Only 
Wired in Class A, Style D or Class B, Style B 
Mounts in 4" Square Electrical Backbox by Others</t>
  </si>
  <si>
    <t>Advanced Protocol Intelligent Monitor Mini Module
Supports N/O Devices Only 
Wired in  Class B, Style B
Mounts in 4" Square Back Electrical Box by Others</t>
  </si>
  <si>
    <t>Advanced Protocol Universal Intelligent Monitor Module
Supports 2 Wire Conventional Smoke Detectors &amp; N/O Devices 
Wired in Class A, Style D or Class B, Style B
Mounts in 4" Square Electrical Backbox by Others</t>
  </si>
  <si>
    <t>Advanced Protocol Intelligent Relay Output Module
c/w 2 Form "C" 2 Amp @ 24 VDC (Resistive) or 1 Amp @ 30 VDC (Inductive) 
Mounts in 4" Square Electrical Backbox by Others</t>
  </si>
  <si>
    <t>Advanced Protocol Intelligent Supervised Output Module
Mounts in 4" Square Electrical Backbox by Others</t>
  </si>
  <si>
    <t>Intelligent Dual Input Monitor Module 
Requires Two Consecutive Addresses
Supports N/O Devices Only 
Wired in Class B or Style B Only 
Mounts in 4" Square Electrical Backbox by Others</t>
  </si>
  <si>
    <t>Line Isolator Module
Mounts in 4" Square Back Electrical Box by others</t>
  </si>
  <si>
    <t>Intelligent Monitor Module 
Allows the connection of 4-20 mA output sensors to FACP
Mounts in 4" Square Electrical Backbox by Others</t>
  </si>
  <si>
    <t>Addressable Firephone Module</t>
  </si>
  <si>
    <t>Intelligent Two Input / Two Output Module
Mounts in 4" Square Electrical Backbox by Others</t>
  </si>
  <si>
    <t>IM-10</t>
  </si>
  <si>
    <t>CZ-6</t>
  </si>
  <si>
    <t>CR-6</t>
  </si>
  <si>
    <t>SC-6</t>
  </si>
  <si>
    <t>ISO-6</t>
  </si>
  <si>
    <t>Ten Input Monitor Addressable Module
Supports N/O Contact Inputs Only
Configurable for Any Input Type
Address Set from 01 to 90 Module Assigns Next 9 Addresses
Provision for Disabling 2 Addresses
Mounts in BB-2 or BB-6</t>
  </si>
  <si>
    <t>Six Addressable Universal Zone Module
Supports N/O Contact &amp; Conventional Smoke Detectors 
Configurable for Any Input Type
Requires External Resetable Power Supply
Address Set from 01 to 94 Module Assigns Next 5 Addresses
Provision for Disabling 2 Addresses
Mounts in BB-2 or BB-6</t>
  </si>
  <si>
    <t>Six Addressable Relay Control Module
Complete with 6 Form 'C' Contacts
Address Set from 01 to 94 Module Assigns Next 5 Addresses
Provision for Disabling 3 Addresses
Mounts in BB-2 or BB-6</t>
  </si>
  <si>
    <t>Six Addressable Supervised Output Signal Module
Requires External Power Supply
Supervises Output Devices Bell, Horns &amp; Strobes
Address Set from 01 to 94 Module Assigns Next 5 Addresses
Provision for Disabling 3 Addresses
Mounts in BB-2 or BB-6</t>
  </si>
  <si>
    <t>Six Input Isolator Module
Mounts in BB-2 or BB-6.</t>
  </si>
  <si>
    <t>BB-2</t>
  </si>
  <si>
    <t>BB-6</t>
  </si>
  <si>
    <t>CH-6</t>
  </si>
  <si>
    <t>Addressable Module Backbox  c/w Built in Chassis for Two  Input or Output Module Boards</t>
  </si>
  <si>
    <t>Addressable Module Backbox  Requires Mounting Chassis CH-6 Ordered Separately: Holds 6  Input or Output Module Boards</t>
  </si>
  <si>
    <t>Mounting Chassis for BB-6 Addressable Module Backbox</t>
  </si>
  <si>
    <t>MS-710APU</t>
  </si>
  <si>
    <t>MS-APNY</t>
  </si>
  <si>
    <t>Advanced Protocol Intelligent Dual Action Manual Station</t>
  </si>
  <si>
    <t>Pull Station Adapter Plate with White Strip for New York City</t>
  </si>
  <si>
    <t>QMB-5000B</t>
  </si>
  <si>
    <t>Audio Mother Board &amp; Card Cage
Supports 1- QIF-5000B Interface Board &amp; 7 QAA Audio Amplifiers
Requires 1-QPS-5000 Power Supply &amp; 1 QBC-5000N Battery Charger
Mounts in QBB-5001 Backbox Enclosure</t>
  </si>
  <si>
    <t>QAA-5415-25</t>
  </si>
  <si>
    <t>QAA-5415-70</t>
  </si>
  <si>
    <t>QAA-4CLA</t>
  </si>
  <si>
    <t>QAA-5230S-70/25</t>
  </si>
  <si>
    <t>QAA-4CLAS</t>
  </si>
  <si>
    <t>QAA-5230-70/25</t>
  </si>
  <si>
    <t>QAA-5160-70/25</t>
  </si>
  <si>
    <t>25 Volt Quad 15 Watt Amplifiers 
c/w 4-15 Watt Supervised Paging/Speaker Circuits, Class 'B' (Style Y) Only
See QAA-4CLA Converter Board for Class A (Style Z) Wiring
Mounts in QMB-5000B Card Cage or QMB-5000N Amplifier Cage</t>
  </si>
  <si>
    <t>70 Volt Quad 15 Watt Amplifiers 
c/w 4-15 Watt Supervised Paging/Speaker Circuits, Class 'B' (Style Y) Only
See QAA-4CLA Converter Board for Class A (Style Z) Wiring
Mounts in QMB-5000B Card Cage or QMB-5000N Amplifier Cage</t>
  </si>
  <si>
    <t>Class A (Style Z) Converter Board for the QAA-5415A Amplifier
One Required for Each Amplifier
Attaches to the Bottom of the QAA-5415A Amplifier
Converts Each of  the Four Class B (Style Y) Outputs to Class A (Style Z)</t>
  </si>
  <si>
    <t>Field Selectable 70 or 25 Volt Dual 30 Watt Amplifiers 
c/w 4-15 Watt Supervised Paging/Speaker Circuits, Class 'B' (Style Y) Only
Split  'A'  'B' Circuits per Floor
Mounts in QMB-5000B Card Cage or QMB-5000N Amplifier Cage</t>
  </si>
  <si>
    <t xml:space="preserve">Class A (Style Z) Converter Board for the QAA-5230S-70/25 or QAA-5230S-525-70/25 Amplifier
One Required for Each Amplifier
Attaches to the Bottom of the QAA-5230S or QAA-5230S-525 Amplifier
Converts Each of  the Four Class B (Style Y) Outputs to Class A (Style Z) </t>
  </si>
  <si>
    <t>Field Selectable 70 or 25 Volt Dual 30 Watt Amplifiers 
c/w 2-30 Watt Supervised Paging/Speaker Circuits, Class A/B (Style Z/Y)
Mounts in QMB-5000B Card Cage or QMB-5000N Amplifier Cage</t>
  </si>
  <si>
    <t xml:space="preserve">Field Selectable 70 or 25 Volt 60 Watt Amplifier 
c/w 1- 60 Watt Supervised Paging/Speaker Circuit, Class A/B (Style Z/Y)
Mounts in QMB-5000B Card Cage or QMB-5000N Amplifier Cage </t>
  </si>
  <si>
    <t>QPS-5000N</t>
  </si>
  <si>
    <t>QBC-5000N</t>
  </si>
  <si>
    <t>Network Audio Power Supply
Supports 360 Watts
Mounts in QBB-5001 Backbox Enclosure</t>
  </si>
  <si>
    <t>Network Audio Battery Charger
Supports 360 watts
Mounts in QBB-5001 Backbox Enclosure</t>
  </si>
  <si>
    <t>RPL-MD-525</t>
  </si>
  <si>
    <t>Inter Connection Cable, Required When More Than One Audio Cabinet is Used.
NOTE one RPL-MD-525 is required for each Additional Motherboard to connect Amplifier Cabinet</t>
  </si>
  <si>
    <t>QMP-5101N</t>
  </si>
  <si>
    <t>QMP-5101NV</t>
  </si>
  <si>
    <t xml:space="preserve">Network Master Microphone Annunciator Module
c/w   Paging Microphone
        Common Control Functions
Used with QAZT-5302DS
Mounts into BB-5008 or BB-5014 </t>
  </si>
  <si>
    <t>Network Master Microphone Control Module, Vertical Mount
c/w   Paging Microphone
        Common Control functions
Used with QAZT-5302DS selector panel
Mounts in BBX-FXMNS or BB-5000 Series enclosure</t>
  </si>
  <si>
    <t>QMT-5302N</t>
  </si>
  <si>
    <t>QMT-5302NV</t>
  </si>
  <si>
    <t>Network Master Firefighter's Telephone Annunciator Module
c/w     Master Handset
          Common Control Functions
Used with QAZT-5302DS
Mounts into BB-5008 or BB-5014</t>
  </si>
  <si>
    <t>Network Master Firefighter's Telephone Control Module, Vertical Mount
c/w     Master Handset
          Common Control functions
Used with QAZT-5302DS selector panel
Mounts in BBX-FXMNS or BB-5000 Series enclosure</t>
  </si>
  <si>
    <t>TC-330U</t>
  </si>
  <si>
    <t>TC-331U</t>
  </si>
  <si>
    <t>FT-300A</t>
  </si>
  <si>
    <t>BB-330</t>
  </si>
  <si>
    <t>FH-100A</t>
  </si>
  <si>
    <t>FHC-300</t>
  </si>
  <si>
    <t>FJ-100P</t>
  </si>
  <si>
    <t>Flush Mount Enclosure Cover</t>
  </si>
  <si>
    <t>Surface Mount Enclosure Cover</t>
  </si>
  <si>
    <t>Telephone Chassis Assembly</t>
  </si>
  <si>
    <t xml:space="preserve">Backbox for Firefighter's Handset </t>
  </si>
  <si>
    <t>Portable Handset Compatible with FJ-100</t>
  </si>
  <si>
    <t>Handset Storage Cabinet.  Holds up to Six Portable Handsets (FH-100)</t>
  </si>
  <si>
    <t>Remote Fire Fighter's Telephone Jack, Plastic Plate</t>
  </si>
  <si>
    <t>SSU00535-AX-FW</t>
  </si>
  <si>
    <t>SSU00535AXBGCS</t>
  </si>
  <si>
    <t>SSU00530</t>
  </si>
  <si>
    <t>SSU00531</t>
  </si>
  <si>
    <t>FireWarden Telephone with 29" Armored Cable and LED.
Solid door with magnetic latch and pull handle.  For New York City.</t>
  </si>
  <si>
    <t>Emergency Telephone with 29" Armored Cable and LED.
Break glass version with CAT 30 key.</t>
  </si>
  <si>
    <t>Surface/Semi Flush Backbox</t>
  </si>
  <si>
    <t>Semi Flush Flange</t>
  </si>
  <si>
    <t>MP-301</t>
  </si>
  <si>
    <t>MP-302</t>
  </si>
  <si>
    <t>EOL Resistor Plate Series 5000 Audio System
(One for QAA-5160, Two for QAA-5230)
10K  2 Watt</t>
  </si>
  <si>
    <t>EOL Resistor Plate Series 5000 Audio System
(Four for QAA-5415 or QAA-5230S)
22K  2 Watt</t>
  </si>
  <si>
    <t>RAXN-LCD</t>
  </si>
  <si>
    <t>RAXN-LCDG</t>
  </si>
  <si>
    <t xml:space="preserve">Remote Shared Display LCD Annunciator c/w
Four Event Display Queues
Common Controls
Expanded Memory for full Network Annunciation
Supports-- 
     More than 18000 System Points
     Programmable Zone LEDs Module
     Programmable Selector Switch Module
     Graphic Driver Module
     RS -232 Printer
Mounts in BB-1000, BB-5008 or BB-5014 Enclosures </t>
  </si>
  <si>
    <t>Remote Graphic LCD Display Annunciator c/w
24 line x 40 character back-lit graphical LCD display
Displays 9 events per page.  
Common Controls
Expanded Memory for full Network Annunciation
Supports-- 
     More than 18000 System Points
     Programmable Zone LEDs Module
     Programmable Selector Switch Module
     Graphic Driver Module
     RS-232 Printer
Mounts in BB-1000, BB-5000 or MMX-BBX-FXMNS enclosure.</t>
  </si>
  <si>
    <t>PTR-2000-1</t>
  </si>
  <si>
    <t>Line Printer
120AC, Serial Input
Tractor Feed, Dot Matrix
Connects to Main Panel or RAX-LCD Remote Shared Display
Must be with in 50' of Panel
Cable not Included</t>
  </si>
  <si>
    <t>IPS-2424DS</t>
  </si>
  <si>
    <t>FDX-008</t>
  </si>
  <si>
    <t>FDX-008KI</t>
  </si>
  <si>
    <t>FDG-008</t>
  </si>
  <si>
    <t>Programmable Input Switches Module
c/w  24 Selector Switches
        24 Bi-Colored LEDs (Red or Amber)
       24 Amber Select LEDs
Mounts with Main Control Unit or BB-1000, BB-5008 or
 BB-5014 Enclosures with Remote Shared Display</t>
  </si>
  <si>
    <t>Fan Damper Module c/w
8  Green on/open LEDs
8  Amber off/closed LEDs
8  'On, Off, Auto" Slide Switches
Order Intelligent Control Relays &amp; Monitor Modules separately
Mounts with Main Control Unit or BB-1000, BB-5008 or BB-5014 Enclosures with Remote Shared Display</t>
  </si>
  <si>
    <t>Fan Damper Module c/w
1  Keyswitch Input (order keyswitch from local authorities)
8 Green on/open LEDs
8  Amber off/closed LEDs
7 'On, Off, Auto" Slide Switches
Order Intelligent Control Relays &amp; Monitor Modules separately
Mounts with Main Control Unit or BB-1000, BB-5008 or BB-5014 Enclosures with Remote Shared Display</t>
  </si>
  <si>
    <t>Fan Damper Graphics Control Module
Mounts in graphic annunciator wallbox</t>
  </si>
  <si>
    <t>CONNECT-1</t>
  </si>
  <si>
    <t>CONNECT-5</t>
  </si>
  <si>
    <t>CONNECT-10</t>
  </si>
  <si>
    <t>PRO-OPENGN</t>
  </si>
  <si>
    <t>License for single node / panel, comes with XML Adapter software, up to 10,000 objects, and Control (on request) - Can be combined with other CONNECT licenses - Contact us for non-Mircom panel connections</t>
  </si>
  <si>
    <t>License for up to (5) nodes / panels, comes with XML Adapter software, up to 50,000 objects, and Control (on request) - Can be combined with other CONNECT licenses - Contact us for non-Mircom panel connections</t>
  </si>
  <si>
    <t>License for up to (10) nodes / panels, comes with XML Adapter software, up to 100,000 objects, and Control (on request) - Can be combined with other CONNECT licenses - Contact us for non-Mircom panel connections</t>
  </si>
  <si>
    <t>PRO-2000 to OpenGN MODBUS software adaptor</t>
  </si>
  <si>
    <t>OPENGN-PC-UL</t>
  </si>
  <si>
    <t>OPENGN-PC-NUL</t>
  </si>
  <si>
    <t xml:space="preserve">51-15063-001 </t>
  </si>
  <si>
    <t>OGN-NET232-KIT</t>
  </si>
  <si>
    <t>LNX-0702C-SFP</t>
  </si>
  <si>
    <t>UL 864 9th Edition/ULC-S527-11/UL 2572 Recognized Life Safety Computer System</t>
  </si>
  <si>
    <t>Dell PC (i7, 16GB RAM, 2GB AMD Graphics)</t>
  </si>
  <si>
    <t>22” Class Wide Desktop Monitor                                                                             UL864 / ULC-S527-11 / UL 2572 Recognized LED Backlit</t>
  </si>
  <si>
    <t>Ethernet to RS-232 Serial Adaptor Kit, includes all cables.  All the necessary parts are combined to easily connect Mircom, Secutron and any other fire alarm control panels that has RS-232 communication ports to a PC running OpenGN.</t>
  </si>
  <si>
    <t>Fire Alarm Network WEBSERVER Single User License.
Unlocks WEBSERVER port on one network node.
Can relay all network events to one destination. 
If multiple monitoring destinations are required,
more than one license must be purchased.</t>
  </si>
  <si>
    <t>Antaira Ethernet Switch 7 PORT IND, UNMANAGED SWITCH W/5 10/100Tx.  For use when Networking between OpenGN(s), OpenGN Gateway, and Fire Panel(s)</t>
  </si>
  <si>
    <t>BB-1012</t>
  </si>
  <si>
    <t>Semi-Flush Backbox for Series 1000 Annunciators  (Houses 12 Modules)
White Door &amp; Black Backbox
Mounts Over Standard Electrical Box by Others</t>
  </si>
  <si>
    <t>BBX-1072ADS</t>
  </si>
  <si>
    <t>BBX-1072ARDS</t>
  </si>
  <si>
    <t>Backbox Enclosure for Midsize FX-2017
c/w Removable Door, CAT-30 Lock &amp; Key
Holds one FX-2017-12NDS Main Chassis
Holds up to 40 A/H Battery
White Door &amp; Black Backbox</t>
  </si>
  <si>
    <t>Backbox Enclosure for Midsize FX-2017
c/w Removable Door, CAT-30 Lock &amp; Key
Holds one FX-2017-12NDS Main Chassis
Holds up to 40 A/H Battery
Red Door &amp; Black Backbox</t>
  </si>
  <si>
    <t>BB-5008</t>
  </si>
  <si>
    <t>DOX-5008M</t>
  </si>
  <si>
    <t>DOX-5008MR</t>
  </si>
  <si>
    <t>CCH-5008</t>
  </si>
  <si>
    <t>BB-5014</t>
  </si>
  <si>
    <t>DOX-5014M</t>
  </si>
  <si>
    <t>DOX-5014MR</t>
  </si>
  <si>
    <t>CCH-5014</t>
  </si>
  <si>
    <t>Lobby Control Center Wallbox Enclosure
Supports: Network Fire and Audio Lobby Control (less Amplifiers),  Firefighter's Lobby Control, 
Fan Damper Control &amp; Custom Graphics
Supports:  8 Module Foot Prints
Holds up to 24 AH Battery
Flush or Surface Mount
Black Finish
Order Door and Chassis Mounting Hardware Separately</t>
  </si>
  <si>
    <t>Painted White Metal Door for BB-5008</t>
  </si>
  <si>
    <t>Painted Red Metal Door for BB-5008</t>
  </si>
  <si>
    <t>Custom Mounting Kit for BB-5008
One Required for Each BB-5008</t>
  </si>
  <si>
    <t>Lobby Control Center Wallbox Enclosure
Supports: Network Fire and Audio Lobby Control (less Amplifiers),  Firefighter's Lobby Control, Fan Damper Control &amp; Custom Graphics
Supports 14 Module Foot Prints
Holds up to 24 AH Battery
Flush or Surface Mount
Black Finish
Order Door and Chassis Mounting Hardware Separately</t>
  </si>
  <si>
    <t>Painted White Metal Door for BB-5014</t>
  </si>
  <si>
    <t>Painted RED Metal Door for BB-5014</t>
  </si>
  <si>
    <t>Custom Mounting Kit for BB-5014
One Required for Each BB-5014</t>
  </si>
  <si>
    <t>BBX-FXMNS</t>
  </si>
  <si>
    <t>BBX-FXMNSR</t>
  </si>
  <si>
    <t>FX-LOC</t>
  </si>
  <si>
    <t>FX-LOCR</t>
  </si>
  <si>
    <t>FleX-Net Mass Notification Enclosure
Black backbox with inner door and white exterior door
Space for (ordered separately):
          FX-2000MNS Main Chassis
          QMB-5000N Network Audio Control Chassis         
          PS-2040 Fire Alarm &amp; Audio Power Supply
          QMP-5101NV Master Microphone module 
          QMT-5302NV Master Telephone module
          Up to 7 Annunciation/Display modules
          Up to 40 AH Battery</t>
  </si>
  <si>
    <t>FleX-Net Mass Notification Enclosure
Black backbox with inner door and red exterior door
Space for (ordered separately):
          FX-2000MNS Main Chassis
          QMB-5000N Network Audio Control Chassis         
          PS-2040 Fire Alarm &amp; Audio Power Supply
          QMP-5101NV Master Microphone module 
          QMT-5302NV Master Telephone module
          Up to 7 Annunciation/Display modules
          Up to 40 AH Battery</t>
  </si>
  <si>
    <t>Local Operating Console for FleX-Net Mass Notification System
c/w    Black backbox with inner door and white exterior door
Provision for:
         (1) RAXN-LCD annunciator
         (1) QMP-5101N paging module
         (1) QAZT-5302DS selector panel</t>
  </si>
  <si>
    <t>Local Operating Console for FleX-Net Mass Notification System
c/w    Black backbox with inner door and red exterior door
Provision for:
         (1) RAXN-LCD annunciator
         (1) QMP-5101N paging module
         (1) QAZT-5302DS selector panel</t>
  </si>
  <si>
    <t>QBB-5001</t>
  </si>
  <si>
    <t>QBB-5001R</t>
  </si>
  <si>
    <t>QBB-5001TR</t>
  </si>
  <si>
    <t>QX-5000 Series Audio Backbox for
1  QMB-5000B Audio Card Cage
1  QPS-5000 Audio Power Supply
1  QBC-5000N Battery Charger
Up to 40 A/H Battery
Off White Door &amp; Black Back Box</t>
  </si>
  <si>
    <t>QX-5000 Series Audio Backbox for
1  QMB-5000B Audio Card Cage
1  QPS-5000 Audio Power Supply
1  QBC-5000B Battery Charger
Up to 40 A/H Battery
Off Red Door &amp; Black Back Box</t>
  </si>
  <si>
    <t>Semi Flush Trim Ring for QBB-5001 Audio Backbox</t>
  </si>
  <si>
    <t>FX-2003-12XTDS</t>
  </si>
  <si>
    <t>FX-2003-6DS</t>
  </si>
  <si>
    <t>FX-2003-12DS</t>
  </si>
  <si>
    <t>Intelligent Fire Alarm Control Expanded Chassis 
c/w  1 Analog Loop Controller (99 Sensors &amp; 99 Modules)
       1  20 Character  by 4 Line  Back-Lit LCD Display
       4  Class A/B (Style Z/Y) Indicating Ccts  @ 1.7 Amps Each
       Four Event Display Queues
      12 Amp Power Supply
      Common Alarm, Supervisory &amp; Trouble Contacts
c/w Space for:
      9 Conventional FA-1000 Adder Modules
      2 Annunciation or Programmable Modules
Order BBX-1024XT or BBX-1024XTR Backbox Separately</t>
  </si>
  <si>
    <t>Intelligent Fire Alarm Control Chassis 
c/w  1 Analog Loop Controller (99 Sensors &amp; 99 Modules)
       1  20 Character  by 4 Line  Back-Lit LCD Display
       4 Class A/B (Style Z/Y) Indicating Ccts  @ 1.7 Amps Each
       Four Event Display Queues
       6 Amp Power Supply
       Common Alarm, Supervisory &amp; Trouble Contacts    
c/w Space for:
       3 Conventional FA-1000 Adder Modules
       2 Annunciation or Programmable Modules
Order UB-1024DS Universal Backbox and DOX-1024DS or DOX-1024DSR Door Separately</t>
  </si>
  <si>
    <t>Intelligent Fire Alarm Control Chassis 
c/w  1 Analog Loop Controller (99 Sensors &amp; 99 Modules)
       1  20 Character  by 4 Line  Back-Lit LCD Display
       4  Class A/B (Style Z/Y) Indicating Ccts  @ 1.7 Amps Each
       Four Event Display Queues
      12 Amp Power Supply
      Common Alarm, Supervisory &amp; Trouble Contacts
c/w Space for:
     3 Conventional FA-1000 Adder Modules
     2 Annunciation or Programmable Modules
Order UB-1024DS Universal Backbox and DOX-1024DS or DOX-1024DSR Door Separately</t>
  </si>
  <si>
    <t>FX-2017-12ADS</t>
  </si>
  <si>
    <t>Intelligent Fire Alarm Control Chassis 
c/w  1 Analog Loop Controller (99 Sensors &amp; 99 Modules)
       1  20 Character  by 4 Line  Back-Lit LCD Display
       4  Class A/B (Style Z/Y) Indicating Ccts  @ 1.7 Amps Each
       Four Event Display Queues
       12 Amp Power Supply
       Common Alarm, Supervisory &amp; Trouble Contacts
Supports up to 16 Conventional FA-1000 Adder Modules
c/w Space for:
17 Adder Modules
3  Annunciation or Programmable Modules
Order BBX-1072ADS or BBX-1072ARDS Enclosure Separately</t>
  </si>
  <si>
    <t>FX-2009-12DS</t>
  </si>
  <si>
    <t xml:space="preserve">Intelligent Fire Alarm Control Chassis 
c/w  1 Analog Loop Controller (99 Sensors &amp; 99 Modules)
       1  20 Character  by 4 Line  Back-Lit LCD Display
       4  Class A/B (Style Z/Y) Indicating Ccts  @ 1.7 Amps Each
       Four Event Display Queues
       12 Amp Power Supply
       Common Alarm, Supervisory &amp; Trouble Contacts
       Electrically Supports up to 16 Conventional FA-1000 Adder Modules
c/w Space for:
9 Adder Modules
3 Annunciation or Programmable Modules
Order BB-5008 or BB-5014 Backbox Separately  </t>
  </si>
  <si>
    <t>ALC-198S</t>
  </si>
  <si>
    <t>ALC-396S</t>
  </si>
  <si>
    <t>ALC-H16</t>
  </si>
  <si>
    <t>FX-2000 Analog Loop Controller Module
Single Loop (99 Sensors &amp; 99 Modules)</t>
  </si>
  <si>
    <t>FX-2000 Analog Loop Controller Module
Dual Loop (198 Sensors &amp; 198 Modules)</t>
  </si>
  <si>
    <t>FX-2000 Hardwire Loop Controller (Supports 16 Hardwired Modules)</t>
  </si>
  <si>
    <t>FX-3500</t>
  </si>
  <si>
    <t>FX-3500RCU</t>
  </si>
  <si>
    <t>Intelligent Fire Alarm Control Unit
c/w 1 Intelligent Loop (159 Sensors &amp; 159 Modules)
       1  20 Character  by 4 Line  Back-Lit LCD Display
       4  Class A/B (Style Z/Y) NAC Circuits
       Four Event Display Queues
       10 Amp Power Supply
       UB-1024DS Universal Backbox
       DOX-1024DSR Red Door
       Space for 2 RAX-1048TZDS LED Annunciator Modules</t>
  </si>
  <si>
    <t>Intelligent Releasing Fire Alarm Control Unit
c/w 1 Intelligent Loop (159 Sensors &amp; 159 Modules)
       4 x 20 Character Back-Lit LCD Display
       4  Class A/B (Style Z/Y) NAC Circuits
       Four Event Display Queues
       10 Amp Power Supply
       UB-1024DS Universal Backbox
       DOX-1024DSR Red Door
       Space for 2 RAX-1048TZDS LED Annunciator Modules</t>
  </si>
  <si>
    <t>ALC-636</t>
  </si>
  <si>
    <t>FX-3500 Dual Loop Controller Module
636 points (159 Sensors &amp; 159 Modules per loop)</t>
  </si>
  <si>
    <t>PCS-100</t>
  </si>
  <si>
    <t>MP-3500W</t>
  </si>
  <si>
    <t>MP-3500R</t>
  </si>
  <si>
    <t>Power Supply Interface Board</t>
  </si>
  <si>
    <t>Solenoid End of Line Resistor 47K, White</t>
  </si>
  <si>
    <t>Solenoid End of Line Resistor 47K, Red</t>
  </si>
  <si>
    <t>RAM-3500-LCD</t>
  </si>
  <si>
    <t>RAX-LCD-LITE</t>
  </si>
  <si>
    <t xml:space="preserve">FX-3500 Remote LCD Annunciator
c/w 4 x 20 Character Back-Lit LCD Display
       Four Event Display Queues
       Common Controls
Mounts in BB-1000, BB-5008 or BB-5014 Enclosures </t>
  </si>
  <si>
    <t xml:space="preserve">Remote LCD Annunciator, MIMIC Display
c/w Large 4 x 20 Character Back-Lit LCD Display
       Four Event Display Queues
       Common Controls
Mounts in BB-1000, BB-5008 or BB-5014 Enclosures </t>
  </si>
  <si>
    <t>RB-MD-926</t>
  </si>
  <si>
    <t>RB-MD-1085</t>
  </si>
  <si>
    <t>RB-MAM-3500</t>
  </si>
  <si>
    <t>RB-MD-1011</t>
  </si>
  <si>
    <t>RPL-SC-041</t>
  </si>
  <si>
    <t>Replacement FX-3500 Main Board</t>
  </si>
  <si>
    <t>Replacement FX-3500RCU Main Board</t>
  </si>
  <si>
    <t>Replacement FX-3500 Series Display Board</t>
  </si>
  <si>
    <t>Replacement FX-3500 Series Power Supply</t>
  </si>
  <si>
    <t>Replacement Transformer 120V/240V For 12 Amp Control Panels</t>
  </si>
  <si>
    <t>Replacement  Diode Bridge Rectifier</t>
  </si>
  <si>
    <t>RB-FX2000MB</t>
  </si>
  <si>
    <t>RB-FX2000MB12S</t>
  </si>
  <si>
    <t>FX-2000 Main PC Board</t>
  </si>
  <si>
    <t>FX-2000 Main PC Board for the S Versions</t>
  </si>
  <si>
    <t>RPL-GL-159</t>
  </si>
  <si>
    <t>Replacement Break Glass for TC-330 or TC-331 (Pk of 5)</t>
  </si>
  <si>
    <t>TX3-TOUCH-F22</t>
  </si>
  <si>
    <t>TX3-TOUCH-S22</t>
  </si>
  <si>
    <t>TX3-TOUCH-F15-B</t>
  </si>
  <si>
    <t>TX3-TOUCH-S15-B</t>
  </si>
  <si>
    <t>TX3-T-KIOSK2</t>
  </si>
  <si>
    <t>TX3-T-KIOSK3</t>
  </si>
  <si>
    <t xml:space="preserve">Flush Voice Entry Panel Includes 
             22" touch screen LCD display
              8 GB Flash Memory
              PC motherboard with Intel Atom processor
              2000 name controller
              Flush mount backbox
              TX3 configuration software                     </t>
  </si>
  <si>
    <t>Surface Voice Entry Panel Includes
             22” touch screen LCD display
              8 GB Flash Memory
              PC motherboard with Intel Atom processor
              2000 name controller
              Flush mount backbox
              TX3 configuration software</t>
  </si>
  <si>
    <t>Flush Mount Touch Screen Telephone Access System
Includes Stainless Steel front panel
             15” touch screen LCD display
              2000 name controller
              Flush mount backbox
              TX3 configuration software
              24 VDC Switching Power Supply</t>
  </si>
  <si>
    <t xml:space="preserve">TX3 Surface Mount Touch Screen Telephone, Access System includes; 
         a 15” touch screen LCD display, 
         2000 name capacity controller, 
         Proximity Card Reader, 
         HD Web cam, Surface mount backbox, 
        TX3 configuration software,                                      </t>
  </si>
  <si>
    <t xml:space="preserve">Black Kiosk Stand for surface mount TOUCH panels            </t>
  </si>
  <si>
    <t>Kiosk for 22 inch Flush</t>
  </si>
  <si>
    <t>TX3-TOUCH Advertising Module</t>
  </si>
  <si>
    <t>^Minuteman UPS Line Interactive Power Supply, 500VA/300W</t>
  </si>
  <si>
    <t>TX3-TOUCH-ADV</t>
  </si>
  <si>
    <t>ETR550LCD</t>
  </si>
  <si>
    <t>TX3-120U-A</t>
  </si>
  <si>
    <t>120 Name Paper Directory Surface Mount Telephone Access Kit
Includes: Surface mount Universal enclosure, grey
              120 name illuminated paper directory
              200 name controller
              4x20 LCD display
              Hands free operation
              Rain hood
              Stainless steel front panel
              One PS-4P transformer
              TX3 Configuration software 
For semi-flush mounting add TX3-UFT</t>
  </si>
  <si>
    <t>TX3-120C-A</t>
  </si>
  <si>
    <t xml:space="preserve">120 Name Paper Directory Flush Mount Telephone Access Kit
Includes: Flush mount Continental enclosure
              120 name illuminated paper directory
              200 name controller
              4x20 LCD display
              Hands free operation
              Stainless steel finish
              One PS-4P transformer
              TX3 Configuration software </t>
  </si>
  <si>
    <t>TX3-UFT</t>
  </si>
  <si>
    <t>TX3-UGA</t>
  </si>
  <si>
    <t>ADSL-100</t>
  </si>
  <si>
    <t>TH-102</t>
  </si>
  <si>
    <t>PS-4P</t>
  </si>
  <si>
    <t>CAM-3</t>
  </si>
  <si>
    <t>TX3-MDM</t>
  </si>
  <si>
    <t>TX3-DATA-MDM</t>
  </si>
  <si>
    <t>TX3-GPM</t>
  </si>
  <si>
    <t>TX3-IP</t>
  </si>
  <si>
    <t>HT701</t>
  </si>
  <si>
    <t>Semi-flush mounting trim kit, grey
For use with standard surface mount Universal enclosures</t>
  </si>
  <si>
    <t>Gooseneck mounting adapter
For for use with standard surface mount Universal enclosures</t>
  </si>
  <si>
    <t>NSL Line Filter</t>
  </si>
  <si>
    <t>Thermostat Heater for Sub-Zero Applications. Requires separate 24 VAC power source (PS-24)</t>
  </si>
  <si>
    <t>Transformer Plug in, 16VAC/40VA</t>
  </si>
  <si>
    <t>TX3 Color Camera Includes: mounting hardware, lens cover, adjusting mechanism and BNC connector. Mounts in all TX3 lobby enclosures.</t>
  </si>
  <si>
    <t>Modem Module, Required for remote PC programming over a telephone line</t>
  </si>
  <si>
    <t>Modem USB 2.0 Stick, one required per PC</t>
  </si>
  <si>
    <t>Guard Phone Module</t>
  </si>
  <si>
    <t>Add-on IP Module, only compatible to suffix "-A" panels.</t>
  </si>
  <si>
    <t>Analog to VOIP adapter module with power supply</t>
  </si>
  <si>
    <t>TX3-200-4U-B</t>
  </si>
  <si>
    <t>TX3-1000-4U-B</t>
  </si>
  <si>
    <t>TX3-2000-4U-B</t>
  </si>
  <si>
    <t>200 Name Slim Line Telephone Access w/Card reader option
Includes: Slim line surface mount Universal enclosure, grey
              200 name controller
              4x20 LCD display
              Hands free operation
              Rain hood
              Stainless steel front panel
              One PS-4P transformer
              TX3 Configuration software
For semi-flush mounting add TX3-USFT</t>
  </si>
  <si>
    <t>1000 Name Slim Line Tele Access w/Card reader option
Includes: Slim line surface mount Universal enclosure, grey
              1000 name controller
              4x20 LCD display
              Hands free operation
              Rain hood
              Stainless steel front panel
              One PS-4P transformer
              TX3 Configuration software
For semi-flush mounting add TX3-USFT</t>
  </si>
  <si>
    <t>2000 Name Slim Line Telephone Access w/Card reader option
Includes: Slim line surface mount Universal enclosure, grey
              2000 name controller
              4x20 LCD display
              Hands free operation
              Rain hood
              Stainless steel front panel
              One PS-4P transformer
              TX3 Configuration software
For semi-flush mounting add TX3-USFT</t>
  </si>
  <si>
    <t>TX3-USFT</t>
  </si>
  <si>
    <t>TX3-USGA</t>
  </si>
  <si>
    <t>CM-30E</t>
  </si>
  <si>
    <t>Semi-flush mounting trim kit, grey
For use with the TX3-200-4U Slim line Universal enclosure</t>
  </si>
  <si>
    <t>Gooseneck mounting adapter
For use with the TX3-200-4U Slim line Universal enclosure</t>
  </si>
  <si>
    <t>^REX Illuminated Green button, PUSH TO EXIT</t>
  </si>
  <si>
    <t>TX3-200-8U-B</t>
  </si>
  <si>
    <t>TX3-1000-8U-B</t>
  </si>
  <si>
    <t>TX3-2000-8U-B</t>
  </si>
  <si>
    <t>200 Name Electronic Directory Surface Mount Telephone Access Kit w/ card reader option
Includes: Surface mount Universal enclosure, grey
              200 name controller
              8x20 LCD display
              Hands free operation
              Rain hood
              Stainless steel front panel
              One PS-4P transformer
              TX3 Configuration software
For semi-flush mounting add TX3-UFT</t>
  </si>
  <si>
    <t>1000 Name Surface Mount Tele Access w/ card reader option
Includes: Surface mount Universal enclosure, grey
              1000 name controller
              8x20 LCD display
              Hands free operation
              Rain hood
              Stainless steel front panel
              One PS-4P transformer
              TX3 Configuration software
For semi-flush mounting add TX3-UFT</t>
  </si>
  <si>
    <t>2000 Name Surface Mount Tele Access w/card reader option
Includes: Surface mount Universal enclosure, grey
              2000 name controller
              8x20 LCD display
              Hands free operation
              Rain hood
              Stainless steel front panel
              One PS-4P transformer
              TX3 Configuration software
For semi-flush mounting add TX3-UFT</t>
  </si>
  <si>
    <t>TX3-200-8C-B</t>
  </si>
  <si>
    <t>TX3-1000-8C-B</t>
  </si>
  <si>
    <t>TX3-2000-8C-B</t>
  </si>
  <si>
    <t>TX3-BB-C</t>
  </si>
  <si>
    <t>200 Name Flush Mount Tele Access w/card reader option
Includes: Flush mount Continental enclosure
              200 name controller
              8x20 LCD display
              Hands free operation
              Stainless steel finish
              One PS-4P transformer
              TX3 Configuration software</t>
  </si>
  <si>
    <t>1000 Name Flush Mount Tele Access w/card reader option
Includes: Flush mount Continental enclosure
              1000 name controller
              8x20 LCD display
              Hands free operation
              Stainless steel finish
              One PS-4P transformer
              TX3 Configuration software</t>
  </si>
  <si>
    <t>2000 Name Electronic Directory Flush Mount Telephone Access Kit
Includes: Flush mount Continental enclosure
              2000 name controller
              8x20 LCD display
              Hands free operation
              Stainless steel finish
              One PS-4P transformer
              TX3 Configuration software</t>
  </si>
  <si>
    <t>Backbox for Tx3 Voice Entry Continental Series</t>
  </si>
  <si>
    <t>TX3-2000-8K</t>
  </si>
  <si>
    <t>^Kiosk 8 line voice entry, 2000 name capacity</t>
  </si>
  <si>
    <t>TX3-200-8CH-A</t>
  </si>
  <si>
    <t>TX3-1000-8CH-A</t>
  </si>
  <si>
    <t>TX3-2000-8CH-A</t>
  </si>
  <si>
    <t>200 Name Electronic Directory Flush Mount Telephone Access Kit with Handset
Includes: Flush mount Continental enclosure
              200 name controller
              8x20 LCD display
              Handset with armored cable
              Stainless steel finish
              One PS-4P transformer
              TX3 Configuration software</t>
  </si>
  <si>
    <t>1000 Name Electronic Directory Flush Mount Telephone Access Kit with Handset
Includes: Flush mount Continental enclosure
              1000 name controller
              8x20 LCD display
              Handset with armored cable
              Stainless steel finish
              One PS-4P transformer
              TX3 Configuration software</t>
  </si>
  <si>
    <t>2000 Name Electronic Directory Flush Mount Telephone Access Kit with Handset
Includes: Flush mount Continental enclosure
              2000 name controller
              8x20 LCD display
              Handset with armored cable
              Stainless steel finish
              One PS-4P transformer
              TX3 Configuration software</t>
  </si>
  <si>
    <t>TX3-200-8UH-A</t>
  </si>
  <si>
    <t>TX3-1000-8UH-A</t>
  </si>
  <si>
    <t>TX3-2000-8UH-A</t>
  </si>
  <si>
    <t>200 Name Elec. Dir. Surface Mount Telephone Entry Panel with handset
Includes: Surface mount Continental enclosure, with Rain Hood
              200 name controller
              8x20 LCD display
              Handset with armored cable
              Stainless steel finish
              One PS-4P transformer
              TX3 Configuration software</t>
  </si>
  <si>
    <t>1000 Name Elec. Dir. Surface Mount Telephone Access Panel with handset
Includes: Surface mount Continental enclosure, with Rain Hood
              1000 name controller
              8x20 LCD display
              Handset with armored cable
              Stainless steel finish
              One PS-4P transformer
              TX3 Configuration software</t>
  </si>
  <si>
    <t>2000 Name Elec. Dir. Surface Mount Telephone Entry Panel with handset
Includes: Surface mount Continental enclosure, with Rain Hood
              2000 name controller
              8x20 LCD display
              Handset with armored cable
              Stainless steel finish
              One PS-4P transformer
              TX3 Configuration software</t>
  </si>
  <si>
    <t>TX3-MSW</t>
  </si>
  <si>
    <t>TX3 Configurator Software</t>
  </si>
  <si>
    <t>TX3-NSL-12K-B</t>
  </si>
  <si>
    <t>Complete NSL Starter Kit for 12 residents/suites
Includes: Slim Line Universal enclosure, grey
              4x20 LCD display 
              Hands free operation
              Rain hood
              Stainless steel front panel
              TX3 Configuration software 
              Master NSL Relay Cabinet
              Twelve unit NSL telephone relay card
              NSL relay cable
              RJ-71C Punch Down Block
              Two PS-4P transformers
For semi-flush mounting of the lobby enclosure add TX3-USFT</t>
  </si>
  <si>
    <t>TX3-NSL-8M</t>
  </si>
  <si>
    <t>TX3-8EC</t>
  </si>
  <si>
    <t>TX3-16EC</t>
  </si>
  <si>
    <t>2012K</t>
  </si>
  <si>
    <t>RJ-71C</t>
  </si>
  <si>
    <t>Master NSL Relay Cabinet
Includes one PS-4P transformer
One master cabinet required per NSL system
Supports eight 2012 telephone line relay cards</t>
  </si>
  <si>
    <t>8 Relay Control Expander Cabinet</t>
  </si>
  <si>
    <t>16 Relay Control Expander Cabinet</t>
  </si>
  <si>
    <t>12 Telephone Line Relay Card Kit c/w cables</t>
  </si>
  <si>
    <t>12 Telephone  Line Relay Card</t>
  </si>
  <si>
    <t>6 Ft. Relay Cable, One Required per 2012 Telephone Line Relay Card</t>
  </si>
  <si>
    <t>Punch Down Block c/w 25 Pair Amphnenol</t>
  </si>
  <si>
    <t>TX3-ER-8-A</t>
  </si>
  <si>
    <t>2012E</t>
  </si>
  <si>
    <t>Master Elevator Restriction Cabinet with IP capability. Order TX3-IP Module for TCP/IP.</t>
  </si>
  <si>
    <t>Elevator Restriction Relay Card Mounts in Master Elevator Restriction Relay Cabinet Supports 12 Floors</t>
  </si>
  <si>
    <t>TX3-CX-2K-A</t>
  </si>
  <si>
    <t>TX3-CX-1</t>
  </si>
  <si>
    <t>TX3-CX-1NP</t>
  </si>
  <si>
    <t>Two Door Access Control System Kit c/w one TX3-CX Door Controller, two proximity card readers (TX3-P300-HA), transformer, two graphic cards, Configurator software and a USB cable. For Battery Back-up, add one 12 VDC battery, 5 Ah or 7 Ah.</t>
  </si>
  <si>
    <t>Single Door Controller, PoE, single gang mount. Master packed in groups of six.</t>
  </si>
  <si>
    <t>Single Door Control Module - fits inside cabinet</t>
  </si>
  <si>
    <t>TX3-CX-2-A</t>
  </si>
  <si>
    <t>TX3-BBCX-4W</t>
  </si>
  <si>
    <t>RB-MD-1093</t>
  </si>
  <si>
    <t>Two Door Controller in a grey metal lockable cabinet including a 16VAC, transformer, software and USB cable. For Battery Back-up: Add one 12 VDC battery, 5 Ah to 7 Ah.</t>
  </si>
  <si>
    <t>Eight Door Control Cabinet, 120VAC to 24 VDC Power supply included. Order up to 4, RB-MD-934 or RB-MD-1093 two door controller boards per cabinet.</t>
  </si>
  <si>
    <t>TX3 Access Mother board with IP Capability</t>
  </si>
  <si>
    <t>SR-2400-GR-MP</t>
  </si>
  <si>
    <t>SP-6820-GR-MP</t>
  </si>
  <si>
    <t>MR-1824-G-MP</t>
  </si>
  <si>
    <t>TX3-P300-HA</t>
  </si>
  <si>
    <t>TX3-P500-HA</t>
  </si>
  <si>
    <t>TX3-P640-H-A</t>
  </si>
  <si>
    <t xml:space="preserve">TX3-P620-HA </t>
  </si>
  <si>
    <t>LR-3000-B-U</t>
  </si>
  <si>
    <t>LR-KIT-0-0</t>
  </si>
  <si>
    <t>LR-MB-0-0</t>
  </si>
  <si>
    <t>Multi Protocol Mullion Mount, 
125 KHz Prox Reader. (Replaced SR-2400MI-GR-MP)</t>
  </si>
  <si>
    <t>Single Gang Mount Reader, Grey</t>
  </si>
  <si>
    <t>Medium Range Multi Protocol Reader</t>
  </si>
  <si>
    <t>Mini Mullion Mount Reader, 3.2" x 1.7" x 0.7".</t>
  </si>
  <si>
    <t>Single Gang Proximity Reader, 4.6" x 3" x 0.4".</t>
  </si>
  <si>
    <t>Illuminated Proximity Keypad Reader supports HID and AWID, mounts onto a single gang box.</t>
  </si>
  <si>
    <t>Denali Mullion Proximity Reader Reader &amp; Keypad (Wiegand) 125kHz</t>
  </si>
  <si>
    <t>Weather Resistant Long Range Reader</t>
  </si>
  <si>
    <t>Long Range Reader Installation Kit</t>
  </si>
  <si>
    <t>Mounting Bracket for LR-3000-B-U Reader</t>
  </si>
  <si>
    <t>VANDAL RESIST 3X4 ALUM, KEYPAD 4, 8, 26, 42BIT WEIGAND O/P</t>
  </si>
  <si>
    <t>Vandal Resistant 3x4 26 bit wiegand output with HID Prox (ASP-2634S121N) Keypad</t>
  </si>
  <si>
    <t>2*6 SLIM KEYPAD/PROX READER 26BIT WIEGAND, VANDALPROOF, IP68</t>
  </si>
  <si>
    <t>CS-MIR-0-0</t>
  </si>
  <si>
    <t>CS-MIR-XX</t>
  </si>
  <si>
    <t>KT-MIR-0-0</t>
  </si>
  <si>
    <t>KT-MIR-XX</t>
  </si>
  <si>
    <t>KT-MIR-0-37</t>
  </si>
  <si>
    <t>GR-MIR-H-26</t>
  </si>
  <si>
    <t>GR-MIR-H-37</t>
  </si>
  <si>
    <t>TX3-PDT-H-37</t>
  </si>
  <si>
    <t>PW-MIR-0-0</t>
  </si>
  <si>
    <t>Clam Shell Proximity Card Must be ordered in blocks of 25.</t>
  </si>
  <si>
    <t>Custom sequenced. Clam Shell Proximity Card Must be ordered in blocks of 25.</t>
  </si>
  <si>
    <t>Key Tag Must be ordered in blocks of 10.</t>
  </si>
  <si>
    <t>Custom sequenced. Key Tag Must be ordered in blocks of 10.</t>
  </si>
  <si>
    <t xml:space="preserve">Keytag, Mircom Format (MUST ORDER IN GROUPS OF 10)    </t>
  </si>
  <si>
    <t>Graphic Card, 26 bit, HID supported (packed in groups of 50.)</t>
  </si>
  <si>
    <t>Mircom format GRAPHIC CARDS (IN GROUPS OF 50 PIECES)</t>
  </si>
  <si>
    <t>Prox Disc Tag, HID 125kHz prox protocol supported, Mircom format</t>
  </si>
  <si>
    <t>Proximity Wafer with adhesive backing. One inch diameter (2.54 cm) diameter. Packaged in groups of 10.</t>
  </si>
  <si>
    <t>TX3-WRR-22</t>
  </si>
  <si>
    <t>TX3-WRR-44</t>
  </si>
  <si>
    <t>TX3-WRT-4H</t>
  </si>
  <si>
    <t>TX3-WRT-4H-XX</t>
  </si>
  <si>
    <t>TX3-WRT-2H</t>
  </si>
  <si>
    <t>TX3-WRT-2H-XX</t>
  </si>
  <si>
    <t>TX3-WRT-2B-XX</t>
  </si>
  <si>
    <t>Wireless Wiegand Receiver, two channel</t>
  </si>
  <si>
    <t>Wireless Wiegand Receiver, 4 channel</t>
  </si>
  <si>
    <t>Four Button Transmitter with proximity 125 KHz
Must be ordered in blocks of 10</t>
  </si>
  <si>
    <t>Custom Sequence.Four Button Transmitter with proximity 125 KHz
Must be ordered in blocks of 10</t>
  </si>
  <si>
    <t>Two Button Transmitter with proximity 125 KHz
Must be ordered in blocks of 10</t>
  </si>
  <si>
    <t>Custom Sequence. Two Button Transmitter with proximity 125 KHz
Must be ordered in blocks of 10</t>
  </si>
  <si>
    <t>Custom sequenced. Two button transmitter with no proximity, Order in groups of 10.</t>
  </si>
  <si>
    <t>TX3-USB-AD</t>
  </si>
  <si>
    <t>^AT-1 Stand-Alone Keypad, Max. 200 PINs</t>
  </si>
  <si>
    <t>USB to RS-485 Adaptor kit includes an MD-993 module</t>
  </si>
  <si>
    <t>Green Illuminated REX Button - "Push to Exit"</t>
  </si>
  <si>
    <t>S65U</t>
  </si>
  <si>
    <t>MIR6S</t>
  </si>
  <si>
    <t>MIR6B</t>
  </si>
  <si>
    <t>MIR12S</t>
  </si>
  <si>
    <t>MIR12B</t>
  </si>
  <si>
    <t>Universal Electric Strike, 12V/24V - 3 Face Plates</t>
  </si>
  <si>
    <t>Magnetic Lock, 600LB, 12V/24V</t>
  </si>
  <si>
    <t>Magnetic Lock, 600LB, 12V/24V - With Bond Sensor</t>
  </si>
  <si>
    <t>Magnetic Lock, 1200LB, 12V/24V</t>
  </si>
  <si>
    <t>Magnetic Lock, 1200LB, 12V/24V - With Bond Sensor</t>
  </si>
  <si>
    <t>TX3-CX-A8</t>
  </si>
  <si>
    <t>Access Control panel for Aperio devices for up to 8 devices per controller and up to 8 AH30R12 Hubs.</t>
  </si>
  <si>
    <t>N2-10G77-PAJ-26D-RH</t>
  </si>
  <si>
    <t>N2-82276-PAJ-26D-RH</t>
  </si>
  <si>
    <t>N2-82277-PAJ-26D-RH</t>
  </si>
  <si>
    <t>N2-82278-PAJ-26D-RH</t>
  </si>
  <si>
    <t>N2-82279-PAJ-26D-RH</t>
  </si>
  <si>
    <t>N2-PA-8877-26D-RHR</t>
  </si>
  <si>
    <t>N2-PA-8878-26D-RHR</t>
  </si>
  <si>
    <t>N2-PA-8977-26D-RHR</t>
  </si>
  <si>
    <t>N2-PA-8978-26D-RHR</t>
  </si>
  <si>
    <t>@Aperio PR100 cylindrical lock w/prox reader, J lever type, satin chrome, right hand</t>
  </si>
  <si>
    <t>@Aperio PR100 mortise lock w/prox reader, cyl.override, dead bolt, J lever type, satin chrome, right hand.</t>
  </si>
  <si>
    <t>@Aperio PR100 mortise lock w/prox reader, no cyl.override, dead bolt, J lever type, satin chrome, right hand.</t>
  </si>
  <si>
    <t>@Aperio PR100 mortise lock w/prox reader, cyl.override, J lever type, satin chrome, right hand.</t>
  </si>
  <si>
    <t>@Aperio PR100 mortise lock w/prox reader, no cyl.override, J lever type, satin chrome, right hand.</t>
  </si>
  <si>
    <t>@Aperio PR100 8800 Series Rim Exit, w/prox reader, cyl. Override, Right hand</t>
  </si>
  <si>
    <t>@Aperio PR100 8800 Series Rim Exit, w/prox reader, no cyl. Override, right hand</t>
  </si>
  <si>
    <t>@Aperio PR100 8800 Series Mortise Exit, w/prox reader, cyl. Override, right hand</t>
  </si>
  <si>
    <t>@PR100 8800 Series Mortise Exit, w/prox reader, cyl. OR, RH</t>
  </si>
  <si>
    <t>10G77-IPBLL-26DRH</t>
  </si>
  <si>
    <t>7976-IPBOBB-26DLH</t>
  </si>
  <si>
    <t>7976-IPBOBJ-26DRH</t>
  </si>
  <si>
    <t>7977-IPBOBB-26DRH</t>
  </si>
  <si>
    <t>7977-IPBOBJ-26DRH</t>
  </si>
  <si>
    <t>7978-IPBOBJ-26DRH</t>
  </si>
  <si>
    <t>7979-IPBOBJ-26DRH</t>
  </si>
  <si>
    <t>@Aperio IN100 cylindrical entry lock with cylinder override</t>
  </si>
  <si>
    <t>@Aperio IN100 mortise lock w/cylinder override and deadbolt, Left hand</t>
  </si>
  <si>
    <t>@Aperio IN100 mortise lock w/cylinder override and deadbolt, right hand</t>
  </si>
  <si>
    <t>@Aperio IN100 mortise lock w/no cylinder override and deadbolt, right hand</t>
  </si>
  <si>
    <t>@Aperio IN100 mortise lock w/cylinder override, right hand</t>
  </si>
  <si>
    <t>@Aperio IN100 mortise lock w/no cylinder override, right hand</t>
  </si>
  <si>
    <t>A100-3090P-1</t>
  </si>
  <si>
    <t>A100-3090PK-1</t>
  </si>
  <si>
    <t>A100-3090P-2</t>
  </si>
  <si>
    <t>A100-3090PK-2</t>
  </si>
  <si>
    <t>@A100 for Deadlatch and Exit Devices – HID 125 kHz Prox Card Reader</t>
  </si>
  <si>
    <t>@A100 for Deadlatch and Exit Devices – 125 kHz Prox
Card Reader and Keypad</t>
  </si>
  <si>
    <t>@A100 for Deadbolts – HID 125 kHz Prox Card Reader</t>
  </si>
  <si>
    <t>@A100 for Deadbolts – HID® 125 kHz Prox Card Reader
and Keypad</t>
  </si>
  <si>
    <t>DPS-C-38G</t>
  </si>
  <si>
    <t>@Door Position Switch for A100</t>
  </si>
  <si>
    <t>K100-622-PA-B1</t>
  </si>
  <si>
    <t>K100-622-PA-W1</t>
  </si>
  <si>
    <t>@K100 Cabinet Lock with HID 125 kHz Prox Reader, Black, Round Knob</t>
  </si>
  <si>
    <t>@K100 Cabinet Lock with HID 125 kHz Prox Reader,White, Round Knob</t>
  </si>
  <si>
    <t>622-JSP</t>
  </si>
  <si>
    <t>^622 Jump Start Pack</t>
  </si>
  <si>
    <t>KS100-640PA</t>
  </si>
  <si>
    <t>@KS100, PROX Reader, Aperio, PoE Powered</t>
  </si>
  <si>
    <t>SFIC</t>
  </si>
  <si>
    <t xml:space="preserve"> Small Format Interchangable Core Key</t>
  </si>
  <si>
    <t>R100-1-PA</t>
  </si>
  <si>
    <t>@R100, PROX reader, Aperio</t>
  </si>
  <si>
    <t>R100-DCA</t>
  </si>
  <si>
    <t>@R100 Dress Cover, Aluminum</t>
  </si>
  <si>
    <t>AS100</t>
  </si>
  <si>
    <t>@Aperio Wireless Door Position Switch</t>
  </si>
  <si>
    <t>WT2</t>
  </si>
  <si>
    <t xml:space="preserve">Aperio locksets trouble shooting tool </t>
  </si>
  <si>
    <t>AH30R12</t>
  </si>
  <si>
    <t xml:space="preserve">COMHUB - RS485 kit, packaged (for integrated 1:1 and 1:8 applications) </t>
  </si>
  <si>
    <t>APD-10-USB</t>
  </si>
  <si>
    <t>@USB Radio Dongle - Must be authorized CI or ACP to purchase</t>
  </si>
  <si>
    <t>APA-10-PC</t>
  </si>
  <si>
    <t>@Programming Kit contains: Radio Dongle &amp; Programming APA tool (software) on USB - Must be certified CI or ACP to purchase.</t>
  </si>
  <si>
    <t>AH20W14</t>
  </si>
  <si>
    <t>"@COMHUB - Wiegand Kit, packaged (for non-integrated 1:1 applications only)</t>
  </si>
  <si>
    <t>SIP ATA Analog Telephone Adaptor, 1 x FXS Foreign Exchange Subscriber</t>
  </si>
  <si>
    <t>TX3-EMER-1S</t>
  </si>
  <si>
    <t>Emergency Phone, Surface one button</t>
  </si>
  <si>
    <t>TX3-EMER-200KS</t>
  </si>
  <si>
    <t>Emergency Phone, Surface, keypad</t>
  </si>
  <si>
    <t>TX3-EMER-FTB</t>
  </si>
  <si>
    <t>Emergency Phone, Blue Trim Recessed Ring</t>
  </si>
  <si>
    <t>UCM6102</t>
  </si>
  <si>
    <t xml:space="preserve">IP PBX and SIP Gateway, 30 Concurrent Calls, </t>
  </si>
  <si>
    <t>UCM6116</t>
  </si>
  <si>
    <t>IP PBX and SIP gateway, 60 Calls, 16 x FXO, 2 x FXS</t>
  </si>
  <si>
    <t>KF-101</t>
  </si>
  <si>
    <t>KF-102</t>
  </si>
  <si>
    <t>KF-103</t>
  </si>
  <si>
    <t>KF-104</t>
  </si>
  <si>
    <t>KB-101</t>
  </si>
  <si>
    <t>KB-102</t>
  </si>
  <si>
    <t>KB-103</t>
  </si>
  <si>
    <t>KB-104</t>
  </si>
  <si>
    <t>KB-301</t>
  </si>
  <si>
    <t>KB-302</t>
  </si>
  <si>
    <t>KB-303</t>
  </si>
  <si>
    <t>KB-304</t>
  </si>
  <si>
    <t>KF-101RH</t>
  </si>
  <si>
    <t>KF-102RH</t>
  </si>
  <si>
    <t>KF-103RH</t>
  </si>
  <si>
    <t>KF-104RH</t>
  </si>
  <si>
    <t>KS-104</t>
  </si>
  <si>
    <t>KS-108</t>
  </si>
  <si>
    <t>KS-112</t>
  </si>
  <si>
    <t>KS-116</t>
  </si>
  <si>
    <t>KS-120</t>
  </si>
  <si>
    <t>KS-104P</t>
  </si>
  <si>
    <t>KS-108P</t>
  </si>
  <si>
    <t>KS-112P</t>
  </si>
  <si>
    <t>KP-112</t>
  </si>
  <si>
    <t>KP-124</t>
  </si>
  <si>
    <t>KT-100P</t>
  </si>
  <si>
    <t>KT-104</t>
  </si>
  <si>
    <t>KT-108</t>
  </si>
  <si>
    <t>KT-112</t>
  </si>
  <si>
    <t>KT-116</t>
  </si>
  <si>
    <t>KM-PO2</t>
  </si>
  <si>
    <t>KP-100</t>
  </si>
  <si>
    <t>KVS-104</t>
  </si>
  <si>
    <t>KVS-108</t>
  </si>
  <si>
    <t>KVS-112</t>
  </si>
  <si>
    <t>KVS-116</t>
  </si>
  <si>
    <t>KVS-120</t>
  </si>
  <si>
    <t>KVS-104P</t>
  </si>
  <si>
    <t>KVS-108P</t>
  </si>
  <si>
    <t>KVS-112P</t>
  </si>
  <si>
    <t>KVP-112</t>
  </si>
  <si>
    <t>KVP-124</t>
  </si>
  <si>
    <t>KVT-104</t>
  </si>
  <si>
    <t>KVT-108</t>
  </si>
  <si>
    <t>KVT-112</t>
  </si>
  <si>
    <t>KVT-116</t>
  </si>
  <si>
    <t>N500-S</t>
  </si>
  <si>
    <t>N500-SP</t>
  </si>
  <si>
    <t>N500-SM</t>
  </si>
  <si>
    <t>300-P16</t>
  </si>
  <si>
    <t>300-P24</t>
  </si>
  <si>
    <t>300-P32</t>
  </si>
  <si>
    <t>300-P40</t>
  </si>
  <si>
    <t>300-P48</t>
  </si>
  <si>
    <t>300-P56</t>
  </si>
  <si>
    <t>300-P64</t>
  </si>
  <si>
    <t>300-P72</t>
  </si>
  <si>
    <t>300-P80</t>
  </si>
  <si>
    <t>500-P16</t>
  </si>
  <si>
    <t>500-P24</t>
  </si>
  <si>
    <t>500-P32</t>
  </si>
  <si>
    <t>500-P40</t>
  </si>
  <si>
    <t>500-P48</t>
  </si>
  <si>
    <t>500-P56</t>
  </si>
  <si>
    <t>500-P64</t>
  </si>
  <si>
    <t>500-P72</t>
  </si>
  <si>
    <t>500-P80</t>
  </si>
  <si>
    <t>300-D60</t>
  </si>
  <si>
    <t>500-D60</t>
  </si>
  <si>
    <t>DO-CR3</t>
  </si>
  <si>
    <t>IS-489</t>
  </si>
  <si>
    <t>IS-489-1</t>
  </si>
  <si>
    <t>IS-401B</t>
  </si>
  <si>
    <t>IS-400B</t>
  </si>
  <si>
    <t>IS-51-2</t>
  </si>
  <si>
    <t>IS-51-3</t>
  </si>
  <si>
    <t>IB-2A</t>
  </si>
  <si>
    <t>MA-485A</t>
  </si>
  <si>
    <t>MA-792</t>
  </si>
  <si>
    <t>RL-401B</t>
  </si>
  <si>
    <t>PS-3B</t>
  </si>
  <si>
    <t>1150/35</t>
  </si>
  <si>
    <t>KVT-404P</t>
  </si>
  <si>
    <t>KVT-408P</t>
  </si>
  <si>
    <t>KVP-412</t>
  </si>
  <si>
    <t>KVP-424</t>
  </si>
  <si>
    <t>1032/81</t>
  </si>
  <si>
    <t>PS-12AC</t>
  </si>
  <si>
    <t>EC-100</t>
  </si>
  <si>
    <t>Pull Cord Station</t>
  </si>
  <si>
    <t>EC-103</t>
  </si>
  <si>
    <t>Pull Cord c/w LED</t>
  </si>
  <si>
    <t>CC96-010</t>
  </si>
  <si>
    <t>Single Push Cord Set</t>
  </si>
  <si>
    <t>CC96-180</t>
  </si>
  <si>
    <t>Dual Call Cord Set, 8 feet</t>
  </si>
  <si>
    <t>EC-115</t>
  </si>
  <si>
    <t>Push Cord Station c/w confirmation LED, Requires 1-EC-111 or 1- EC-112 push cord set</t>
  </si>
  <si>
    <t>EC-116</t>
  </si>
  <si>
    <t>Push Button Station</t>
  </si>
  <si>
    <t>EC-104</t>
  </si>
  <si>
    <t>Dome Light (white lens)</t>
  </si>
  <si>
    <t>EC-106</t>
  </si>
  <si>
    <t>Dual Dome Light c/w White &amp; Red Indicators</t>
  </si>
  <si>
    <t>EC-105A</t>
  </si>
  <si>
    <t>Corridor Horn, 24V AC Only</t>
  </si>
  <si>
    <t>EC-140</t>
  </si>
  <si>
    <t>Single Gang Dome Light &amp; Piezo</t>
  </si>
  <si>
    <t>AS-084A</t>
  </si>
  <si>
    <t>Single Gang Station c/w Silence Button/Buzzer</t>
  </si>
  <si>
    <t>DA-100A</t>
  </si>
  <si>
    <t>Door Alarm Station</t>
  </si>
  <si>
    <t>EC-300</t>
  </si>
  <si>
    <t>Central Alarm Panel, Dual State</t>
  </si>
  <si>
    <t>EC-310</t>
  </si>
  <si>
    <t>Speaker Module</t>
  </si>
  <si>
    <t>Transformer, Tri Volt,  8VAC/13VA, 16VAC/17VA, 24VAC/20VA</t>
  </si>
  <si>
    <t>TR-074B</t>
  </si>
  <si>
    <t>Transformer 24VAC, 75VAC</t>
  </si>
  <si>
    <t>EC-220A</t>
  </si>
  <si>
    <t>20 LED Annunciator Panel</t>
  </si>
  <si>
    <t>EC-240A</t>
  </si>
  <si>
    <t>40 LED Annunciator Panel</t>
  </si>
  <si>
    <t>EC-000</t>
  </si>
  <si>
    <t>Blank Panel</t>
  </si>
  <si>
    <t>301-1F</t>
  </si>
  <si>
    <t>Frame Housing for  1 panel</t>
  </si>
  <si>
    <t>301-2F</t>
  </si>
  <si>
    <t>Frame Housing for  2 panels</t>
  </si>
  <si>
    <t>301-3F</t>
  </si>
  <si>
    <t>Frame Housing for  3 panels</t>
  </si>
  <si>
    <t>301-1B</t>
  </si>
  <si>
    <t xml:space="preserve">Backbox for 301-1F </t>
  </si>
  <si>
    <t>301-2B</t>
  </si>
  <si>
    <t xml:space="preserve">Backbox for 301-2F </t>
  </si>
  <si>
    <t>301-3B</t>
  </si>
  <si>
    <t xml:space="preserve">Backbox for 301-3F </t>
  </si>
  <si>
    <t>RPL-MC-012</t>
  </si>
  <si>
    <t>RB-MD-953</t>
  </si>
  <si>
    <t>RB-MD-952</t>
  </si>
  <si>
    <t>RB-MD-952H</t>
  </si>
  <si>
    <t>RB-MD-990</t>
  </si>
  <si>
    <t>TX3-PS24BB</t>
  </si>
  <si>
    <t>RB-MD-1062</t>
  </si>
  <si>
    <t>RB-MD-1086-200</t>
  </si>
  <si>
    <t>RB-MD-1086-1000</t>
  </si>
  <si>
    <t>RB-MD-1086-2000</t>
  </si>
  <si>
    <t>RB-MD-1094</t>
  </si>
  <si>
    <t>RB-MD-1095</t>
  </si>
  <si>
    <t>RPL-LK-300</t>
  </si>
  <si>
    <t>RPL-LK-304</t>
  </si>
  <si>
    <t>RPL-MD-112</t>
  </si>
  <si>
    <t>RPL-MD-1018</t>
  </si>
  <si>
    <t>RPL-TX3-TOUCH-ICA</t>
  </si>
  <si>
    <t>RPL-TX3-T-IC22</t>
  </si>
  <si>
    <t>TX3-TOUCH-BATT</t>
  </si>
  <si>
    <t>RPL-TX3-CF8G</t>
  </si>
  <si>
    <t>RPL-SP-200</t>
  </si>
  <si>
    <t>RPL-SP-351</t>
  </si>
  <si>
    <t>RPL-SP-355</t>
  </si>
  <si>
    <t>RPL-MD-336</t>
  </si>
  <si>
    <t>IS-92BZ</t>
  </si>
  <si>
    <t>1145/67</t>
  </si>
  <si>
    <t>RPL-SW-065</t>
  </si>
  <si>
    <t>005220</t>
  </si>
  <si>
    <t>06-0000-L8</t>
  </si>
  <si>
    <t>06-AP10</t>
  </si>
  <si>
    <t>06-HK10</t>
  </si>
  <si>
    <t>109-7000</t>
  </si>
  <si>
    <t>17003</t>
  </si>
  <si>
    <t>17044</t>
  </si>
  <si>
    <t>302-135</t>
  </si>
  <si>
    <t>302-194</t>
  </si>
  <si>
    <t>302-AW-135</t>
  </si>
  <si>
    <t>302-AW-194</t>
  </si>
  <si>
    <t>302-EPM-135</t>
  </si>
  <si>
    <t>302-EPM-194</t>
  </si>
  <si>
    <t>302-ET-135</t>
  </si>
  <si>
    <t>302-ET-194</t>
  </si>
  <si>
    <t>30-3013</t>
  </si>
  <si>
    <t>411</t>
  </si>
  <si>
    <t>411UD</t>
  </si>
  <si>
    <t>411UDAC</t>
  </si>
  <si>
    <t>4XLMF</t>
  </si>
  <si>
    <t>4XTMF</t>
  </si>
  <si>
    <t>4XZMF</t>
  </si>
  <si>
    <t>50124429-001</t>
  </si>
  <si>
    <t>71252</t>
  </si>
  <si>
    <t>75203</t>
  </si>
  <si>
    <t>7626-25HC</t>
  </si>
  <si>
    <t>7626-50HC</t>
  </si>
  <si>
    <t>7720P</t>
  </si>
  <si>
    <t>90285</t>
  </si>
  <si>
    <t>90286</t>
  </si>
  <si>
    <t>90442</t>
  </si>
  <si>
    <t>9050UDRB</t>
  </si>
  <si>
    <t>9200UDRB</t>
  </si>
  <si>
    <t>ABF-1F</t>
  </si>
  <si>
    <t>ACC-MCB</t>
  </si>
  <si>
    <t>ACM-8RF</t>
  </si>
  <si>
    <t>AD355</t>
  </si>
  <si>
    <t>ALMSC119</t>
  </si>
  <si>
    <t>ANN-100</t>
  </si>
  <si>
    <t>ANN-80</t>
  </si>
  <si>
    <t>ANN-80-W</t>
  </si>
  <si>
    <t>ANN-I/O</t>
  </si>
  <si>
    <t>ANN-LC</t>
  </si>
  <si>
    <t>ANN-LED</t>
  </si>
  <si>
    <t>ANN-LED-W</t>
  </si>
  <si>
    <t>ANN-MBRLY</t>
  </si>
  <si>
    <t>ANN-RLED</t>
  </si>
  <si>
    <t>ANN-RLY</t>
  </si>
  <si>
    <t>ANN-S/PG</t>
  </si>
  <si>
    <t>ANN-SB80KIT-R</t>
  </si>
  <si>
    <t>ANN-SB80KIT-W</t>
  </si>
  <si>
    <t>AP-P</t>
  </si>
  <si>
    <t>B200S</t>
  </si>
  <si>
    <t>B200S-IV</t>
  </si>
  <si>
    <t>B200S-LF</t>
  </si>
  <si>
    <t>B200S-LF-IV</t>
  </si>
  <si>
    <t>B200S-LF-WH</t>
  </si>
  <si>
    <t>B200SR-IV</t>
  </si>
  <si>
    <t>B200SR-LF-IV</t>
  </si>
  <si>
    <t>B200SR-LF-WH</t>
  </si>
  <si>
    <t>B200SR-WH</t>
  </si>
  <si>
    <t>B200S-WH</t>
  </si>
  <si>
    <t>B224BI-IV</t>
  </si>
  <si>
    <t>B224BI-WH</t>
  </si>
  <si>
    <t>B224RB-IV</t>
  </si>
  <si>
    <t>B224RB-WH</t>
  </si>
  <si>
    <t>B300-6</t>
  </si>
  <si>
    <t>B300-6-BP</t>
  </si>
  <si>
    <t>B300-6-IV</t>
  </si>
  <si>
    <t>B501-BL</t>
  </si>
  <si>
    <t>B501-IV</t>
  </si>
  <si>
    <t>B501-WHITE</t>
  </si>
  <si>
    <t>BAT-121000</t>
  </si>
  <si>
    <t>BAT-12120-BP</t>
  </si>
  <si>
    <t>BAT-12180-BP</t>
  </si>
  <si>
    <t>BAT-12260-BP</t>
  </si>
  <si>
    <t>BAT-12550</t>
  </si>
  <si>
    <t>BAT-1270-BP</t>
  </si>
  <si>
    <t>BB-100</t>
  </si>
  <si>
    <t>BB-17F</t>
  </si>
  <si>
    <t>BB-26</t>
  </si>
  <si>
    <t>BB-2F</t>
  </si>
  <si>
    <t>BB-55F</t>
  </si>
  <si>
    <t>BB-6F</t>
  </si>
  <si>
    <t>BCK-200B</t>
  </si>
  <si>
    <t>BEAM355</t>
  </si>
  <si>
    <t>BEAM355S</t>
  </si>
  <si>
    <t>BEAMHK</t>
  </si>
  <si>
    <t>BEAMHKR</t>
  </si>
  <si>
    <t>BEAMLRK</t>
  </si>
  <si>
    <t>BEAMMMK</t>
  </si>
  <si>
    <t>BEAMSMK</t>
  </si>
  <si>
    <t>BG-12</t>
  </si>
  <si>
    <t>BG-12L</t>
  </si>
  <si>
    <t>BG-12LA</t>
  </si>
  <si>
    <t>BG-12LAO</t>
  </si>
  <si>
    <t>BG-12LAOB</t>
  </si>
  <si>
    <t>BG-12LO</t>
  </si>
  <si>
    <t>BG-12LOB</t>
  </si>
  <si>
    <t>BG-12LR</t>
  </si>
  <si>
    <t>BG-12LRA</t>
  </si>
  <si>
    <t>BG-12LSP</t>
  </si>
  <si>
    <t>BG-12LX</t>
  </si>
  <si>
    <t>BG-12LXSP</t>
  </si>
  <si>
    <t>BG-12S</t>
  </si>
  <si>
    <t>BG-12SL</t>
  </si>
  <si>
    <t>BG12TR</t>
  </si>
  <si>
    <t>BG-2R</t>
  </si>
  <si>
    <t>BG-8</t>
  </si>
  <si>
    <t>BRKT-9600</t>
  </si>
  <si>
    <t>C58-237-00</t>
  </si>
  <si>
    <t>CAC-4</t>
  </si>
  <si>
    <t>CAC-5X</t>
  </si>
  <si>
    <t>CB500</t>
  </si>
  <si>
    <t>CDRM-300</t>
  </si>
  <si>
    <t>CELL-CAB-FL</t>
  </si>
  <si>
    <t>CELL-MOD</t>
  </si>
  <si>
    <t>CHG-120F</t>
  </si>
  <si>
    <t>CHG-75</t>
  </si>
  <si>
    <t>CHS-4L</t>
  </si>
  <si>
    <t>CHS-6</t>
  </si>
  <si>
    <t>CK300</t>
  </si>
  <si>
    <t>CK300-BL</t>
  </si>
  <si>
    <t>CK300-IV</t>
  </si>
  <si>
    <t>CMF-300</t>
  </si>
  <si>
    <t>CMF-300-6</t>
  </si>
  <si>
    <t>CRF-300</t>
  </si>
  <si>
    <t>CRF-300-6</t>
  </si>
  <si>
    <t>D355PL</t>
  </si>
  <si>
    <t>DACT-UD2</t>
  </si>
  <si>
    <t>DCOIL</t>
  </si>
  <si>
    <t>DH400OE-1</t>
  </si>
  <si>
    <t>DP-2</t>
  </si>
  <si>
    <t>DP-4-R</t>
  </si>
  <si>
    <t>DP-51050</t>
  </si>
  <si>
    <t>DP-9692</t>
  </si>
  <si>
    <t>DP-ES-R</t>
  </si>
  <si>
    <t>DP-MS2/4</t>
  </si>
  <si>
    <t>DST1</t>
  </si>
  <si>
    <t>DST1.5</t>
  </si>
  <si>
    <t>DST10</t>
  </si>
  <si>
    <t>DST3</t>
  </si>
  <si>
    <t>DST5</t>
  </si>
  <si>
    <t>E700-CAPKIT</t>
  </si>
  <si>
    <t>E700-SP</t>
  </si>
  <si>
    <t>E700-SP-DCL</t>
  </si>
  <si>
    <t>E700-SP-DCLPIPE</t>
  </si>
  <si>
    <t>E700-SP-DCL-PNT</t>
  </si>
  <si>
    <t>E700-SPLG</t>
  </si>
  <si>
    <t>E700-SPLR</t>
  </si>
  <si>
    <t>E700-TUBE</t>
  </si>
  <si>
    <t>ECC-125DA</t>
  </si>
  <si>
    <t>ECC-50/100</t>
  </si>
  <si>
    <t>ECC-50/100E</t>
  </si>
  <si>
    <t>ECC-50BDA</t>
  </si>
  <si>
    <t>ECC-50DA</t>
  </si>
  <si>
    <t>ECC-50DAE</t>
  </si>
  <si>
    <t>ECC-50W-25V</t>
  </si>
  <si>
    <t>ECC-50W-70V</t>
  </si>
  <si>
    <t>ECC-50WBU</t>
  </si>
  <si>
    <t>ECC-CE4</t>
  </si>
  <si>
    <t>ECC-CE6</t>
  </si>
  <si>
    <t>ECC-FFT</t>
  </si>
  <si>
    <t>ECC-LOC</t>
  </si>
  <si>
    <t>ECC-MICROPHONE</t>
  </si>
  <si>
    <t>ECC-RM</t>
  </si>
  <si>
    <t>ECC-RPU</t>
  </si>
  <si>
    <t>ECC-RTZM</t>
  </si>
  <si>
    <t>ECC-XRM-70V</t>
  </si>
  <si>
    <t>ELR-47K</t>
  </si>
  <si>
    <t>EQBB-D4</t>
  </si>
  <si>
    <t>EQDR-D4-H</t>
  </si>
  <si>
    <t>ES-200X</t>
  </si>
  <si>
    <t>ES-50X</t>
  </si>
  <si>
    <t>ETX</t>
  </si>
  <si>
    <t>F110</t>
  </si>
  <si>
    <t>F210</t>
  </si>
  <si>
    <t>FCPS-24FS6</t>
  </si>
  <si>
    <t>FCPS-24FS6E</t>
  </si>
  <si>
    <t>FCPS-24FS8</t>
  </si>
  <si>
    <t>FCPS-24FS8E</t>
  </si>
  <si>
    <t>FCPS-24S6RB</t>
  </si>
  <si>
    <t>FCPS-24S8RB</t>
  </si>
  <si>
    <t>FC-TR</t>
  </si>
  <si>
    <t>FHSC-RF</t>
  </si>
  <si>
    <t>FHSC-SF</t>
  </si>
  <si>
    <t>FHS-F</t>
  </si>
  <si>
    <t>FM900</t>
  </si>
  <si>
    <t>FM900-100</t>
  </si>
  <si>
    <t>FM900-50</t>
  </si>
  <si>
    <t>FM900-75</t>
  </si>
  <si>
    <t>FM900-Z</t>
  </si>
  <si>
    <t>FM980</t>
  </si>
  <si>
    <t>FM996-L8</t>
  </si>
  <si>
    <t>FM998</t>
  </si>
  <si>
    <t>FP-IVORY-BP</t>
  </si>
  <si>
    <t>FPJ-F</t>
  </si>
  <si>
    <t>FP-WHITE-2-BP</t>
  </si>
  <si>
    <t>FP-WHITE-BP</t>
  </si>
  <si>
    <t>FP-WHITE-SWIFT-BP</t>
  </si>
  <si>
    <t>GSM-ANT3DB</t>
  </si>
  <si>
    <t>H355</t>
  </si>
  <si>
    <t>H355HT</t>
  </si>
  <si>
    <t>H355R</t>
  </si>
  <si>
    <t>H365</t>
  </si>
  <si>
    <t>H365HT</t>
  </si>
  <si>
    <t>H365HT-IV</t>
  </si>
  <si>
    <t>H365-IV</t>
  </si>
  <si>
    <t>H365R</t>
  </si>
  <si>
    <t>H365R-IV</t>
  </si>
  <si>
    <t>HP300ULM</t>
  </si>
  <si>
    <t>HP300ULPD4CB</t>
  </si>
  <si>
    <t>HP300ULPD8CB</t>
  </si>
  <si>
    <t>HP300ULX</t>
  </si>
  <si>
    <t>HP400ULACM4</t>
  </si>
  <si>
    <t>HP400ULM</t>
  </si>
  <si>
    <t>HP400ULPD4CB</t>
  </si>
  <si>
    <t>HP400ULPD8CB</t>
  </si>
  <si>
    <t>HP400ULX</t>
  </si>
  <si>
    <t>HP600ULACM8</t>
  </si>
  <si>
    <t>HP600ULM</t>
  </si>
  <si>
    <t>HP600ULPD16CB</t>
  </si>
  <si>
    <t>HP600ULX</t>
  </si>
  <si>
    <t>HPACM8</t>
  </si>
  <si>
    <t>HPF24S6</t>
  </si>
  <si>
    <t>HPF24S6C</t>
  </si>
  <si>
    <t>HPF24S6E</t>
  </si>
  <si>
    <t>HPF24S8</t>
  </si>
  <si>
    <t>HPF24S8C</t>
  </si>
  <si>
    <t>HPF24S8E</t>
  </si>
  <si>
    <t>HPF602ULADA</t>
  </si>
  <si>
    <t>HPF902ULADA</t>
  </si>
  <si>
    <t>HPFF12</t>
  </si>
  <si>
    <t>HPFF12CM</t>
  </si>
  <si>
    <t>HPFF12CME</t>
  </si>
  <si>
    <t>HPFF12E</t>
  </si>
  <si>
    <t>HPFF8</t>
  </si>
  <si>
    <t>HPFF8CM</t>
  </si>
  <si>
    <t>HPFF8CME</t>
  </si>
  <si>
    <t>HPFF8E</t>
  </si>
  <si>
    <t>HPP31076</t>
  </si>
  <si>
    <t>HPTCOVER</t>
  </si>
  <si>
    <t>I300</t>
  </si>
  <si>
    <t>IPBRKT</t>
  </si>
  <si>
    <t>IPDACT-2</t>
  </si>
  <si>
    <t>IPDACT-2UD</t>
  </si>
  <si>
    <t>IPENC</t>
  </si>
  <si>
    <t>IPENC-B</t>
  </si>
  <si>
    <t>IPGSM-4G</t>
  </si>
  <si>
    <t>IPOTS-COM</t>
  </si>
  <si>
    <t>IPSPLT</t>
  </si>
  <si>
    <t>LCD-80F</t>
  </si>
  <si>
    <t>LF42241</t>
  </si>
  <si>
    <t>LF42243</t>
  </si>
  <si>
    <t>LF42249</t>
  </si>
  <si>
    <t>LF42250</t>
  </si>
  <si>
    <t>LF42282</t>
  </si>
  <si>
    <t>LF42283</t>
  </si>
  <si>
    <t>LF42285</t>
  </si>
  <si>
    <t>LF42286</t>
  </si>
  <si>
    <t>LF42287</t>
  </si>
  <si>
    <t>LF42288</t>
  </si>
  <si>
    <t>LF42289</t>
  </si>
  <si>
    <t>LF42290</t>
  </si>
  <si>
    <t>M02-04-00</t>
  </si>
  <si>
    <t>M02-09-00</t>
  </si>
  <si>
    <t>MBT-1</t>
  </si>
  <si>
    <t>MCBL-7</t>
  </si>
  <si>
    <t>MDF-300</t>
  </si>
  <si>
    <t>MIP-2</t>
  </si>
  <si>
    <t>MIP-2UD</t>
  </si>
  <si>
    <t>MMF-300</t>
  </si>
  <si>
    <t>MMF-300-10</t>
  </si>
  <si>
    <t>MMF-300-10A</t>
  </si>
  <si>
    <t>MMF-301</t>
  </si>
  <si>
    <t>MMF-302</t>
  </si>
  <si>
    <t>MMF-302-6</t>
  </si>
  <si>
    <t>MR-101/CR</t>
  </si>
  <si>
    <t>MR-101/T</t>
  </si>
  <si>
    <t>MR-104/CR</t>
  </si>
  <si>
    <t>MR-104/T</t>
  </si>
  <si>
    <t>MR-199X-13C</t>
  </si>
  <si>
    <t>MR-199X-14C</t>
  </si>
  <si>
    <t>MR-201/CR</t>
  </si>
  <si>
    <t>MR-201/T</t>
  </si>
  <si>
    <t>MR-204/CR</t>
  </si>
  <si>
    <t>MR-204/T</t>
  </si>
  <si>
    <t>MRP-2001</t>
  </si>
  <si>
    <t>MRP-2001E</t>
  </si>
  <si>
    <t>MRP-2002</t>
  </si>
  <si>
    <t>MRP-2002E</t>
  </si>
  <si>
    <t>MS-10UD-7</t>
  </si>
  <si>
    <t>MS-10UD-7C</t>
  </si>
  <si>
    <t>MS-10UD-7E</t>
  </si>
  <si>
    <t>MS-2E</t>
  </si>
  <si>
    <t>MS-2-L8</t>
  </si>
  <si>
    <t>MS-4</t>
  </si>
  <si>
    <t>MS-4E</t>
  </si>
  <si>
    <t>MS-5UD-3</t>
  </si>
  <si>
    <t>MS-5UD-3E</t>
  </si>
  <si>
    <t>MS-9600LS</t>
  </si>
  <si>
    <t>MS-9600LSE</t>
  </si>
  <si>
    <t>MS-9600UDLS</t>
  </si>
  <si>
    <t>MS-9600UDLSE</t>
  </si>
  <si>
    <t>MULTIMOD-BRKT</t>
  </si>
  <si>
    <t>NAC-REM</t>
  </si>
  <si>
    <t>NY-PLATE</t>
  </si>
  <si>
    <t>OSE-HPW-L8</t>
  </si>
  <si>
    <t>OSE-RBL</t>
  </si>
  <si>
    <t xml:space="preserve">OSE-RBL </t>
  </si>
  <si>
    <t>OSE-SP-L8</t>
  </si>
  <si>
    <t>OSE-SPW-L8</t>
  </si>
  <si>
    <t>OSI-10-L8</t>
  </si>
  <si>
    <t>OSI-90-L8</t>
  </si>
  <si>
    <t>OSI-LS</t>
  </si>
  <si>
    <t>OSP-003</t>
  </si>
  <si>
    <t>OSP-003-200</t>
  </si>
  <si>
    <t>P48-21-00</t>
  </si>
  <si>
    <t>PAM-1</t>
  </si>
  <si>
    <t>PAM-2</t>
  </si>
  <si>
    <t>PAM-4</t>
  </si>
  <si>
    <t>PCI-24</t>
  </si>
  <si>
    <t>PK-CD</t>
  </si>
  <si>
    <t>PRN-7</t>
  </si>
  <si>
    <t>PRN9200-CABLE</t>
  </si>
  <si>
    <t>PRO-411</t>
  </si>
  <si>
    <t>PRT/PK-CABLE</t>
  </si>
  <si>
    <t>PWRMOD24</t>
  </si>
  <si>
    <t>RA100Z</t>
  </si>
  <si>
    <t>REL-4.7K</t>
  </si>
  <si>
    <t>REL-4.7K-BP</t>
  </si>
  <si>
    <t>REL-47K</t>
  </si>
  <si>
    <t>REL-47K-BP</t>
  </si>
  <si>
    <t>ROME</t>
  </si>
  <si>
    <t>RP-3.3K</t>
  </si>
  <si>
    <t>RTM-8F</t>
  </si>
  <si>
    <t>RTS151</t>
  </si>
  <si>
    <t>RTS151KEY</t>
  </si>
  <si>
    <t>RZA-4XF</t>
  </si>
  <si>
    <t>RZA-5F</t>
  </si>
  <si>
    <t>SB-10</t>
  </si>
  <si>
    <t>SBA-10</t>
  </si>
  <si>
    <t>SBB-3</t>
  </si>
  <si>
    <t>SB-I/O</t>
  </si>
  <si>
    <t>SD355</t>
  </si>
  <si>
    <t>SD355CO</t>
  </si>
  <si>
    <t>SD355R</t>
  </si>
  <si>
    <t>SD355T</t>
  </si>
  <si>
    <t>SD365</t>
  </si>
  <si>
    <t>SD365-IV</t>
  </si>
  <si>
    <t>SD365R</t>
  </si>
  <si>
    <t>SD365R-IV</t>
  </si>
  <si>
    <t>SD365T</t>
  </si>
  <si>
    <t>SD365T-IV</t>
  </si>
  <si>
    <t>SEISKIT-320/B26</t>
  </si>
  <si>
    <t>SEISKIT-BB100</t>
  </si>
  <si>
    <t>SEISKIT-BB17</t>
  </si>
  <si>
    <t>SENS-RDR</t>
  </si>
  <si>
    <t>SLC-2</t>
  </si>
  <si>
    <t>SLC-2LS</t>
  </si>
  <si>
    <t>SM4</t>
  </si>
  <si>
    <t>SMB500-WH</t>
  </si>
  <si>
    <t>SMB600</t>
  </si>
  <si>
    <t>STI1100</t>
  </si>
  <si>
    <t>STI1130</t>
  </si>
  <si>
    <t>STI1200</t>
  </si>
  <si>
    <t>STI1210D</t>
  </si>
  <si>
    <t>STI1210E</t>
  </si>
  <si>
    <t>STI1221D</t>
  </si>
  <si>
    <t>STI1221E</t>
  </si>
  <si>
    <t>STI1230</t>
  </si>
  <si>
    <t>STI1250</t>
  </si>
  <si>
    <t>STI1280</t>
  </si>
  <si>
    <t>STI3002</t>
  </si>
  <si>
    <t>STI3003</t>
  </si>
  <si>
    <t>STI3100</t>
  </si>
  <si>
    <t>STI3150</t>
  </si>
  <si>
    <t>STI4100</t>
  </si>
  <si>
    <t>STI6100</t>
  </si>
  <si>
    <t>STI7500A</t>
  </si>
  <si>
    <t>STI7501A</t>
  </si>
  <si>
    <t>STI7510A</t>
  </si>
  <si>
    <t>STI7520</t>
  </si>
  <si>
    <t>STI7530</t>
  </si>
  <si>
    <t>STI-7550</t>
  </si>
  <si>
    <t>STI-7551</t>
  </si>
  <si>
    <t>STI9601</t>
  </si>
  <si>
    <t>STI9602</t>
  </si>
  <si>
    <t>STI9604</t>
  </si>
  <si>
    <t>STI9605</t>
  </si>
  <si>
    <t>STI9609</t>
  </si>
  <si>
    <t>STI9610</t>
  </si>
  <si>
    <t>STI9625</t>
  </si>
  <si>
    <t>STI9706</t>
  </si>
  <si>
    <t>STI9707</t>
  </si>
  <si>
    <t>STI9713</t>
  </si>
  <si>
    <t>SYNC-1</t>
  </si>
  <si>
    <t>TL-1055</t>
  </si>
  <si>
    <t>TL-2055</t>
  </si>
  <si>
    <t>TR-1-R</t>
  </si>
  <si>
    <t>TR300</t>
  </si>
  <si>
    <t>TR300-IV</t>
  </si>
  <si>
    <t>TR-6-R</t>
  </si>
  <si>
    <t>TR-CE</t>
  </si>
  <si>
    <t>VISORALARM-PLUS</t>
  </si>
  <si>
    <t>VP-CLIP-US</t>
  </si>
  <si>
    <t>VP-COUP</t>
  </si>
  <si>
    <t>VP-CUTTER</t>
  </si>
  <si>
    <t>VP-EC</t>
  </si>
  <si>
    <t>VP-ELB-45</t>
  </si>
  <si>
    <t>VP-ELB-90</t>
  </si>
  <si>
    <t>VP-P-210</t>
  </si>
  <si>
    <t>VP-P-420</t>
  </si>
  <si>
    <t>VP-TEE</t>
  </si>
  <si>
    <t>VP-TEE-FPT</t>
  </si>
  <si>
    <t>VSP-950</t>
  </si>
  <si>
    <t>VSPEXHAUST</t>
  </si>
  <si>
    <t>VSP-TP-KIT-US</t>
  </si>
  <si>
    <t>VTT-10000-USA</t>
  </si>
  <si>
    <t>WA7626-CA</t>
  </si>
  <si>
    <t>WCK-200B</t>
  </si>
  <si>
    <t>W-CRF</t>
  </si>
  <si>
    <t>W-DIS-D</t>
  </si>
  <si>
    <t>W-GATE</t>
  </si>
  <si>
    <t>W-H355</t>
  </si>
  <si>
    <t>W-H355R</t>
  </si>
  <si>
    <t>W-MMF</t>
  </si>
  <si>
    <t>W-SD355</t>
  </si>
  <si>
    <t>W-SD355T</t>
  </si>
  <si>
    <t>W-USB</t>
  </si>
  <si>
    <t>XAL-53</t>
  </si>
  <si>
    <t>XAS-1-US</t>
  </si>
  <si>
    <t>XAS-2-US</t>
  </si>
  <si>
    <t>XP-4</t>
  </si>
  <si>
    <t>XR2B</t>
  </si>
  <si>
    <t>XRM-24</t>
  </si>
  <si>
    <t>XRM-24B</t>
  </si>
  <si>
    <t>XRM-24BE</t>
  </si>
  <si>
    <t>XRM-24E</t>
  </si>
  <si>
    <t>ZNAC-4</t>
  </si>
  <si>
    <t>ZNAC-92</t>
  </si>
  <si>
    <t>Firelite</t>
  </si>
  <si>
    <t>CITY BOX TRANSMITTER MODULE; USED WITH MS-25, E</t>
  </si>
  <si>
    <t>XTRALIS - REPLACEMENT XAS INLET AIR FILTER (PACKAGE OF TEN 10 MODEL 80-0020-0 FILTERS)</t>
  </si>
  <si>
    <t>XTRALIS - BLANKING BAFFLE (PACKAGE OF TEN 10 BAFFLES) FOR REPLACEMENT PURPOSES.  XAS-1-US UNIT IS SUPPLIED WITH ONE BLANKING BAFFLE IN THE RIGHT SIDE MOUNTING LOCATION.</t>
  </si>
  <si>
    <t>XTRALIS - BAFFLE FOR USE WITH APOLLO POINT DETECTORS (PACKAGE OF 10 BAFFLES)</t>
  </si>
  <si>
    <t>XTRALIS - BAFFLE FOR USE WITH HOCHIKI POINT DETECTOR (PACKAGE OF 10 BAFFLES)</t>
  </si>
  <si>
    <t>XTRALIS - BAFFLE FOR USE WITH SIEMENS HFP-11 SENSOR (PACKAGE OF 10 BAFFLES)</t>
  </si>
  <si>
    <t>LOCK,W/ KEY TYPE CAT 30</t>
  </si>
  <si>
    <t>SPARE FIRE-LITE KEY SET (2)</t>
  </si>
  <si>
    <t xml:space="preserve">LOCK ONLY, CAB-A3F, CAB-B3F, MS-9200, MS-5210UD, MS-5012, MS-5024, MS-5024UD, MP-12, MP-24, BB-55F, MS-4412B, MS-4424B, FCPS-24, 411UDAC, MS-2, MS-4, FC-25/50X, MS-2404, MS-2410B, 9200UD, 9600 </t>
  </si>
  <si>
    <t>135 °F (57° C) VERTICAL MOUNT</t>
  </si>
  <si>
    <t>194 °F (90° C) VERTICAL MOUNT</t>
  </si>
  <si>
    <t>135 °F (57° C) VERTICAL MOUNT, FOR INDOOR OR OUTDOOR USE</t>
  </si>
  <si>
    <t>194 °F (90° C) VERTICAL MOUNT, FOR INDOOR OR OUTDOOR USE</t>
  </si>
  <si>
    <t>135 °F (57° C) EXPLOSION-PROOF</t>
  </si>
  <si>
    <t>194 °F (90° C) EXPLOSION-PROOF</t>
  </si>
  <si>
    <t>135 °F (57° C) VERTICAL MOUNT, INDOOR OR OUTDOOR USE</t>
  </si>
  <si>
    <t>194 °F (90° C) VERTICAL MOUNT, INDOOR OR OUTDOOR USE</t>
  </si>
  <si>
    <t>Optical Smoke Detector Explosion Proof</t>
  </si>
  <si>
    <t>3-CHANNEL, DUAL LINE SLAVE DACT. REQUIRES PRO-411 HAND HELD PROGRAMMER.</t>
  </si>
  <si>
    <t>4-CHANNEL, DUAL LINE SLAVE DACT, FORM-C RELAY AND UP/DOWNLOAD CAPABILITY. PROGRAMMABLE USING HAND HELD PRO-411 PROGRAMMER OR PK-CD SOFTWARE PACKAGE.</t>
  </si>
  <si>
    <t>4-CHANNEL, DUAL LINE, STAND-ALONE OR SLAVE FIRE ALARM COMMUNICATOR.  1 AMP OF NAC POWER, INTEGRAL BATTERY CHARGER, UPLOAD/DOWNLOAD CAPABILITY. PROGRAMMABLE USING PRO-411 OR PK-CD.</t>
  </si>
  <si>
    <t>REMOTE ANNUNCIATOR DRIVER, 24VDC, SUPPORTS RZA-4XF</t>
  </si>
  <si>
    <t>REMOTE STATION OUTPUT OR MUNICIPAL BOX CONNECTION FOR THE MS-4, 24VDC</t>
  </si>
  <si>
    <t>RELAY MODULE, 4 RELAYS-BY-ZONE, ALARM AND TROUBLE CONTACTS FOR THE MS-4,24VDC</t>
  </si>
  <si>
    <t>KIT,HDWR,9200UDLS/U200UDLS/NFW2 W/DIALX</t>
  </si>
  <si>
    <t>ACCESS 4.7K ELR ASY</t>
  </si>
  <si>
    <t>ASSY,CBL,4X BATT,.250 LUG</t>
  </si>
  <si>
    <t>RF EXTENSION CABLE HEX CRIMP</t>
  </si>
  <si>
    <t>50 FT. ANTENNA CABLE, LOW LOSS</t>
  </si>
  <si>
    <t>HANDHELD PROGRAMMER FOR IPGSM SERIES COMMUNICATOR</t>
  </si>
  <si>
    <t>HARDWARE KIT USED WITH FCPS-24S POWER SUPPLIES</t>
  </si>
  <si>
    <t>FCPS-24S MODULE MOUNTING KIT; USED WITH ZNAC-4</t>
  </si>
  <si>
    <t>KIT,SHIP,MS-9050UD</t>
  </si>
  <si>
    <t>ASSY,FNL,REPLCMNT BD,MS-9050UD</t>
  </si>
  <si>
    <t>ASSY,FNL,9200UD/UDLS REPL.BRD.</t>
  </si>
  <si>
    <t>ANNUNICATOR FLUSH BOX,1 MOD</t>
  </si>
  <si>
    <t>ACC-25/50, ACC-25/50ZS REPLACEMENT BOARD</t>
  </si>
  <si>
    <t>ANNUNCIATOR CONTROL RELAY MODULE</t>
  </si>
  <si>
    <t>ADAPT, ADDRESSABLE MULTI-SENSING DETECTOR, LOW-PROFILE PHOTOELECTRIC SMOKE DETECTOR AND THERMAL, CAPABLE OF HEAT-ONLY ALARM MODE. CLIP MODE ONLY; INCLUDES B210LP BASE</t>
  </si>
  <si>
    <t xml:space="preserve"> PC SERIAL PORT PROGRAMMING CABLE (RJ45-DB9F) FOR IPDACT OR MIP</t>
  </si>
  <si>
    <t>100-PT REMOTE ANNUNCIATOR</t>
  </si>
  <si>
    <t>80 CHAR LCD SERIAL ANNUNCIATOR, RED</t>
  </si>
  <si>
    <t>80 CHAR LCD SERIAL ANNUNCIATOR, WHITE</t>
  </si>
  <si>
    <t>I/O AND LAMP DRIVER</t>
  </si>
  <si>
    <t>LITE-CONNECT FIBER MODULE. SHIPS WITH A HARDWARE KIT CONTAINING A GROUND CABLE, A 21” LONG RIBBON CABLE, 2 HEX NUTS, AND 1 SELF-TAPPING
SCREW.</t>
  </si>
  <si>
    <t>ANNUNCIATOR MODULE, 10 INPUT ZONES, ALARM(RED), TROUBLE(YELLOW), SUPERVISORY(YELLOW)</t>
  </si>
  <si>
    <t>ANNUNCIATOR MODULE, 10 INPUT ZONES, ALARM(RED), TROUBLE(YELLOW), SUPERVISORY(YELLOW), WHITE BOX</t>
  </si>
  <si>
    <t>OPTIONAL MOUNTING BRACKET (ANN-RLY)</t>
  </si>
  <si>
    <t>ANNUNCIATOR MODULE, 30 INPUT ZONES, RED LEDS ONLY</t>
  </si>
  <si>
    <t>10 RELAY BOARD, MOUNTS IN COMMON ENCLOSURE MS-5UD-3, MS-10UD-7, MRP-2001, MRP-2002, MS-9050, MS-9200UDLS, MS-9600LS &amp; MS-9600UDLS</t>
  </si>
  <si>
    <t>SERIAL/PARALLEL PRINTER GATEWAY MODULE</t>
  </si>
  <si>
    <t>BACKBOX KIT, SURFACE MOUNT USED WITH ANN-80, RED</t>
  </si>
  <si>
    <t>ASSY,FNL,ANN-SB80KIT-W,WHITE</t>
  </si>
  <si>
    <t>PLASTIC ADAPTER PLATE FOR 302 AND 302AW</t>
  </si>
  <si>
    <t>ADDR SNDR BASE **SP PANEL SW REQ'D**</t>
  </si>
  <si>
    <t>ADDRESSABLE SOUNDER BASE IVORY</t>
  </si>
  <si>
    <t>ADDR SNDR BASE LO FREQ *SP PANEL SW REQ*</t>
  </si>
  <si>
    <t>LOW FREQ ADDR SNDR BASE; IVORY</t>
  </si>
  <si>
    <t>LOW FREQ ADDR SNDR BASE; WHITE</t>
  </si>
  <si>
    <t>SOUNDER BASE ASSEMBLY, REVERSE COMPATIBLE</t>
  </si>
  <si>
    <t>SOUNDER BASE; IVORY</t>
  </si>
  <si>
    <t>LOW FREQUENCY SOUNDER BASE ASSEMBLY, BACKWARDS COMPATIBLE</t>
  </si>
  <si>
    <t>LOW FREQ SOUNDER BASE; IVORY</t>
  </si>
  <si>
    <t>LOW FREQ SOUNDER BASE; WHITE</t>
  </si>
  <si>
    <t>SOUNDER BASE; WHITE</t>
  </si>
  <si>
    <t>ADDRESSABLE SOUNDER BASE WHITE</t>
  </si>
  <si>
    <t>FLANGED MOUNTING BASE FOR INTELLIGENT DETECTORS (355 SERIES)</t>
  </si>
  <si>
    <t>PLUG-IN ISOLATOR DETECTOR BASE.</t>
  </si>
  <si>
    <t>ISOLATOR BASE; IVORY</t>
  </si>
  <si>
    <t>ISOLATOR BASE; WHITE</t>
  </si>
  <si>
    <t>PLUG-IN RELAY DETECTOR BASE.</t>
  </si>
  <si>
    <t>RELAY BASE; IVORY</t>
  </si>
  <si>
    <t>RELAY BASE; WHITE</t>
  </si>
  <si>
    <t>6" BASE; WHITE</t>
  </si>
  <si>
    <t>6" BASE; WHITE; BULK PACK</t>
  </si>
  <si>
    <t>6" BASE; IVORY</t>
  </si>
  <si>
    <t>INTELLIGENT DETECTOR BASE, WITHOUT FLANGE.</t>
  </si>
  <si>
    <t>4" BASE BLACK</t>
  </si>
  <si>
    <t>4" BASE IVORY</t>
  </si>
  <si>
    <t>4" BASE; WHITE</t>
  </si>
  <si>
    <t>BATTERY, 12 VOLT, 100 AH.</t>
  </si>
  <si>
    <t>FOUR (4) BAT-12120 BAT-12120 (12V, 12AH) SHIPPED IN EACH BULK PACK</t>
  </si>
  <si>
    <t>TWO (2) BAT-12180 (12V, 18AH) SHIPPED IN EACH BULK PACK</t>
  </si>
  <si>
    <t>TWO (2) BAT-12660 (12V, 26AH) SHIPPED IN EACH BULK PACK</t>
  </si>
  <si>
    <t>BATTERY, 12 VOLT, 55 AH
PS-12550 (POWER SONIC), XSA12550 (JOLT)</t>
  </si>
  <si>
    <t>FIVE (5) BAT-1270 (12V, 7AH) SHIPPED IN EACH BULK PACK</t>
  </si>
  <si>
    <t>OPTIONAL COMBINATION POWER SUPPLY AND BATTERY ENCLOSURE FOR  WHEN LARGER BATTERIES ARE REQUIRED.   WILL HOLD FOUR 55 AH BATTERIES OR TWO 100 AH BATTERIES.</t>
  </si>
  <si>
    <t xml:space="preserve">BATTERY BOX, MOUNTS UP TO 2, BAT-12120 OR BAT-12180’S </t>
  </si>
  <si>
    <t>BATTERY BACKBOX – MOUNTS UP TO 2, BAT-12260  BATTERIES</t>
  </si>
  <si>
    <t>CABINET, HOLDS 1 OR 2 MULTI-ADDRESSABLE MODULES</t>
  </si>
  <si>
    <t>BATTERY BOX -- MOUNTS UP TO 2, BAT-12260 OR BAT-12550’S</t>
  </si>
  <si>
    <t>CABINET HOLDS UP TO 6 MULTI-ADDRESSABLE MODULES ON CH-6 (SOLD SEPARATELY).</t>
  </si>
  <si>
    <t>BLACK DETECTOR KIT, FITS SD355 &amp; CP355.  PACKAGE OF 10</t>
  </si>
  <si>
    <t>ADDRESSABLE BEAM DETECTOR</t>
  </si>
  <si>
    <t>HEATING KIT FOR USE WITH THE TRANSMITTER/RECEIVER UNIT ON REFLECTIVE PROJECTED BEAM SMOKE DETECTORS</t>
  </si>
  <si>
    <t>HEATING KIT FOR USE WITH THE REFLECTOR ON REFLECTIVE PROJECTED BEAM SMOKE DETECTORS (4 REQUIRED WHEN USING LONG RANGE KIT, BEAMLRK)</t>
  </si>
  <si>
    <t>PROJECTED BEAM SMOKE DETECTOR LONG RANGE KIT, INCREASES DISTANCE</t>
  </si>
  <si>
    <t>PROJECTED BEAM SMOKE DETECTOR MULTI-MOUNT KIT, WALL OR CEILING</t>
  </si>
  <si>
    <t>PROJECTED BEAM SMOKE DETECTOR SURFACE MOUNT KIT</t>
  </si>
  <si>
    <t>DUAL ACTION  STATION, RED, TERMINAL BLOCK, HEX KEY</t>
  </si>
  <si>
    <t>DUAL ACTION  STATION, RED, TERMINAL BLOCK, KEY LOCK</t>
  </si>
  <si>
    <t>DUAL ACTION, , RED, TERMINALS, KEY LOCK, AUXILIARY CONTACTS</t>
  </si>
  <si>
    <t>DUAL ACTION, , RED, TERMINAL BLOCK, KEY LOCK, AUXILIARY CONTACTS, LISTED FOR OUTDOORS USING A WBB, OR SB-I/O OUTDOOR BACKBOX.</t>
  </si>
  <si>
    <t>SAME AS BG-12LAO, INCLUDES A SB-I/O OUTDOOR BACKBOX</t>
  </si>
  <si>
    <t>DUAL ACTION, RED, TERMINAL BLOCK, KEY LOCK, W/GASKET, LISTED FOR OUTDOOR USE</t>
  </si>
  <si>
    <t>DUAL ACTION  STATION, RED, TERMINAL BLOCK, KEY LOCK, WITH GASKET AND SB-I/O OUTDOOR BACKBOX, LISTED FOR OUTDOOR USE</t>
  </si>
  <si>
    <t>DUAL ACTION, , RED, TERMINAL BLOCK, KEY LOCK, FOR AGENT RELEASE APPLICATIONS</t>
  </si>
  <si>
    <t>DUAL ACTION , RED, TERMINAL BLOCK, KEY LOCK, W/ABORT SWITCH AND LED ANNUNCIATION, FOR AGENT RELEASE APPLICATIONS, USE WITH SBA-10 SURFACE MOUNT BACKBOX</t>
  </si>
  <si>
    <t>SAME AS BG-12L, SPANISH/ENGLISH INSTRUCTIONS ON COVER</t>
  </si>
  <si>
    <t>ADDRESSABLE MANUAL PULL STATION, WITH BG-12L FEATURES AND ADDRESSABLE INTERFACE MOUNTED INSIDE THE PULL STATION.</t>
  </si>
  <si>
    <t>ADDRESSABLE MANUAL PULL STATION, WITH BG-12L FEATURES AND ADDRESSABLE INTERFACE MOUNTED INSIDE THE PULL STATION. SPANISH</t>
  </si>
  <si>
    <t>SINGLE ACTION  STATION, RED, PIG TAIL LEADS, HEX KEY</t>
  </si>
  <si>
    <t>SINGLE ACTION,  STATION, RED, PIG TAIL LEADS, KEY LOCK</t>
  </si>
  <si>
    <t xml:space="preserve"> TRIM RING FOR ALL BG12 SERIES PULL STATIONS</t>
  </si>
  <si>
    <t>SURFACE MOUNTING BACKBOX, RED, TAPPED FOR 1/2" CONDUIT</t>
  </si>
  <si>
    <t>MANUAL PULL STATION, SINGLE-ACTION, ALUMINUM, SPST</t>
  </si>
  <si>
    <t>BRACKET F/INSTL UDACT-F/ACM-8RF</t>
  </si>
  <si>
    <t>REPLACEMENT DUST COVER FOR SD355</t>
  </si>
  <si>
    <t>CLASS A CONVERTER FOR INITIATING DEVICE CIRCUITS (IDC) AND NOTIFICATION APPLIANCE CIRCUITS (NAC)</t>
  </si>
  <si>
    <t>CLASS A CONVERTER MODULE</t>
  </si>
  <si>
    <t>CONTROL MODULE BARRIER. REQUIRED TO SEPARATE HIGH VOLTAGE FROM LOW VOLTAGE WHEN MODULE IS INSTALLED IN A 4" BOX</t>
  </si>
  <si>
    <t>ADDRESSABLE DUAL RELAY/MONITOR MODULE - TWO INDIVIDUAL RELAY CONTROL AND TWO CLASS B MONITOR CIRCUITS</t>
  </si>
  <si>
    <t>FIRE CELLULAR COMM (METAL)</t>
  </si>
  <si>
    <t>FIRE CELLULAR COMM (PLASTIC)</t>
  </si>
  <si>
    <t>CHASSIS, HOLDS UP TO SIX MULTI-MODULES IN THE BB-6F.</t>
  </si>
  <si>
    <t>BATTERY CHARGER, 25 - 120 AH SEALED LEAD ACID, MOUNTS ON CHS CHASSIS OR IN BB-55F BOX</t>
  </si>
  <si>
    <t>BATTERY CHARGER, 25 – 75 AMP HOUR SEALED LEAD ACID, MOUNTS IN A BB-26, BB-55F, MS-9050UD, MS-9200UDLS OR MS-9600 SERIES ENCLOSURE, DIAGNOSTIC LED’S FOR MONITORING.</t>
  </si>
  <si>
    <t>CHASSIS, LOW-PROFILE, FOR MOUNTING LDM</t>
  </si>
  <si>
    <t>ASSY,FNL,CHS-6</t>
  </si>
  <si>
    <t>COLOR KIT; WHITE</t>
  </si>
  <si>
    <t>COLOR KIT; BLACK</t>
  </si>
  <si>
    <t>COLOR KIT; IVORY</t>
  </si>
  <si>
    <t xml:space="preserve">ADDRESSABLE CONTROL MODULE -- ONE SUPERVISED, STYLE Y/Z (CLASS A/B)  NOTIFICATION APPLIANCE (BELL) CIRCUIT. </t>
  </si>
  <si>
    <t>6-INPUT (CLASS B) OR 3-INPUT (CLASS A) NAC/CONTROL MODULE</t>
  </si>
  <si>
    <t xml:space="preserve">ADDRESSABLE RELAY MODULE -BUILT-IN TWO FORM-C RELAYS </t>
  </si>
  <si>
    <t>6-FORM-C RELAYS MODULE</t>
  </si>
  <si>
    <t>FIRE-LITE INTELLIGENT NON-RELAY DUCT DETECTOR INCLUDES SD355R DETECTOR</t>
  </si>
  <si>
    <t>OPTIONAL COMMUNICATOR FOR REMOTE MONITORING
(STANDARD WITH MS-9600UDLS).</t>
  </si>
  <si>
    <t>INNOVAIRFLEX DUCT ACCESSORY COIL, REQUIRED ON D2 AND DNR IF A REMOTE TEST STATION IS USED.</t>
  </si>
  <si>
    <t xml:space="preserve">INNOVAIRFLEX INTELLIGENT DUCT DETECTOR, NON-RELAY, DOES NOT INCLUDE HEAD.   </t>
  </si>
  <si>
    <t>INNOVAIRFLEX DUCT DETECTOR, NON-RELAY, DOES NOT INCLUDE HEAD, WATERTIGHT.</t>
  </si>
  <si>
    <t>411UDAC INTERNAL DRESS PANEL. REQUIRED FOR CANADIAN APPLICATIONS.</t>
  </si>
  <si>
    <t>DRESS PANEL -- FOR MS-5210UD</t>
  </si>
  <si>
    <t>DRESS PANEL FOR MRP-2001(E ) AND MRP-2002(E)</t>
  </si>
  <si>
    <t>DRESS PANEL FOR THE MS-9200UDLS</t>
  </si>
  <si>
    <t>DRESS PANEL FOR THE ES-50X AND ES-200X</t>
  </si>
  <si>
    <t>DRESS PANEL FOR THE MS-2/MS-4</t>
  </si>
  <si>
    <t>INNOVAIRFLEX SAMPLING TUBE, STEEL, 1' WITH HOLES</t>
  </si>
  <si>
    <t>INNOVAIRFLEX SAMPLING TUBE, STEEL, 1.5' WITH HOLES</t>
  </si>
  <si>
    <t>INNOVAIRFLEX SAMPLING TUBE, STEEL, 10' WITH HOLES</t>
  </si>
  <si>
    <t>INNOVAIRFLEX SAMPLING TUBE, STEEL, 3' WITH HOLES</t>
  </si>
  <si>
    <t>INNOVAIRFLEX SAMPLING TUBE, STEEL, 5' WITH HOLES</t>
  </si>
  <si>
    <t>XTRALIS - PLASTIC CONNECTOR KIT FOR MINIATURE SAMPLING POINT AND CAPILLARY TUBE ARRANGEMENT.  INCLUDES (1) MALE CONNECTOR, (1/2”  THREAD X  1/2” OD COMPRESSION) AND  (1) FEMALE CONNECTOR, (1/2” OD COMPRESSION).</t>
  </si>
  <si>
    <t>XTRALIS - MINIATURE SAMPLING POINT</t>
  </si>
  <si>
    <t>XTRALIS - SAMPLING POINT DECAL, WRAP AROUND STYLE.  PLACE CENTER AREA OVER SAMPLING POINT AND WRAP DECAL AROUND DIAMETER OF PIPE.  ENTER QUANTITY IN NUMBER OF PIECES REQUIRED FOR PROJECT.  SOLD IN ROLL QUANTITY OF 200.  PRICE SHOWN PER ROLL.    
(OLD P/N E700 - SP - DCL - A)</t>
  </si>
  <si>
    <t xml:space="preserve">XTRALIS - SAMPLING PIPE LABELS.  ENTER QUANTITY IN NUMBER OF PIECES REQUIRED FOR PROJECT.  SOLD IN ROLL QUANTITY OF 35.  PRICE SHOWN PER ROLL.  </t>
  </si>
  <si>
    <t xml:space="preserve">XTRALIS - ROUND STYLE POINT LABELS, WHITE.  ENTER QUANTITY IN NUMBER OF PIECES REQUIRED FOR PROJECT.  SOLD IN 50 QUANTITY ROLL.  PRICE SHOWN PER ROLL.  </t>
  </si>
  <si>
    <t xml:space="preserve">XTRALIS - MINIATURE SAMPLING POINT LABEL, ROUND STYLE, GREY.  ENTER QUANTITY IN NUMBER OF PIECES REQUIRED FOR PROJECT.  SOLD BY SHEET WITH 12 LABELS PER SHEET.  PRICE SHOWN PER SHEET.  </t>
  </si>
  <si>
    <t xml:space="preserve">XTRALIS - MINIATURE SAMPLING POINT LABEL, ROUND STYLE, RED.  ENTER QUANTITY IN NUMBER OF PIECES REQUIRED FOR PROJECT.  SOLD BY SHEET WITH 12 LABELS PER SHEET.  PRICE SHOWN PER SHEET.  </t>
  </si>
  <si>
    <t xml:space="preserve">XTRALIS - POLYETHYLENE TUBING, BLACK, 1/2” OD X 3/8” ID,  FPE RATED.  ENTER QUANTITY IN LINEAR FEET REQUIRED FOR PROJECT.  SOLD IN 50 FOOT ROLL.  PRICE SHOWN PER ROLL.  </t>
  </si>
  <si>
    <t>DISTRIBUTED AUDIO AMPLIFIER.  EXTERNALLY MOUNTED AMPLIFIER PROVIDES AN ADDITIONAL 125 WATTS OF ADDRESSABLE AUDIO POWER WHEN CONNECTED TO THE ECC-50/100.  120VAC, 60HZ, 2200MA (MAX)</t>
  </si>
  <si>
    <t>MULTI-PURPOSE EMERGENCY COMMUNICATION/MASS NOTIFICATION SYSTEM.  MAY BE USED WITH ANY UL-LISTED FIRE ALARM CONTROL PANEL OR ECC-50/100 SEAMLESSLY INTEGRATES WITH FIRE-LITE ADDRESSABLE PANELS.</t>
  </si>
  <si>
    <t>DISTRIBUTED (REMOTE) AUDIO AMPLIFIER WITH BACKUP, 50 WATTS/100 WATTS AT 25VRMS OR 70VRMS.</t>
  </si>
  <si>
    <t>DISTRIBUTED AUDIO AMPLIFIER.  EXTERNALLY MOUNTED AMPLIFIER PROVIDES AN ADDITIONAL 50 WATTS OF ADDRESSABLE AUDIO POWER WHEN CONNECTED TO THE ECC-50/100.  120VAC, 60HZ, 1200MA (MAX)</t>
  </si>
  <si>
    <t>DISTRIBUTED AUDIO AMPLIFIER.  EXTERNALLY MOUNTED AMPLIFIER PROVIDES AN ADDITIONAL 50 WATTS OF ADDRESSABLE AUDIO POWER WHEN CONNECTED TO THE ECC-50/100.  240VAC, 50HZ, 600MA (MAX)</t>
  </si>
  <si>
    <t>25V, 50 WATT AUDIO AMPLIFIER MODULE.  INCREASES THE TOTAL ECC-50/100 POWER OUTPUT TO 100 WATTS OR CAN ALSO BE USED AS A BACK UP AMPLIFIER.</t>
  </si>
  <si>
    <t>70V, 50 WATT AUDIO AMPLIFIER MODULE.  INCREASES THE TOTAL ECC-50/100 POWER OUTPUT TO 100 WATTS OR CAN ALSO BE USED AS A BACK UP AMPLIFIER.</t>
  </si>
  <si>
    <t>EXPANDER CARD FOR ECC-50BDA REMOTE AMPLIFIER FOR 100 WATT PRIMARY / 50 WATT BACKUP OPERATION.</t>
  </si>
  <si>
    <t>DISTRIBUTED AUDIO SPEAKER CIRCUIT/ZONE EXPANDER MODULE.</t>
  </si>
  <si>
    <t>CIRCUIT EXPANDER MODULE - PROVIDES CONNECTIONS FOR UP TO SIX STYLE Z (CLAS A) OR STYLE Y (CLASS B) SPEAKER CIRCUITS.</t>
  </si>
  <si>
    <t>FIRE FIGHTER TELEPHONE.  SYSTEM PROVIDES SECUR AND RELIABLE COMMUNICATIONS FOR FIREFIGHTERS.</t>
  </si>
  <si>
    <t>LOCAL OPERATOR CONSOLE.  PROVIES A COMPLETE CONTROL INTERFACE LIKE THE ECC-50/100.  INCLUDES BUILT IN MICROPHONE FOR ALL CALL PAGING ALONG WITH MESSAGE AND ZONE CONTROL.</t>
  </si>
  <si>
    <t>REPLACEMENT MICROPHONE ONLY.</t>
  </si>
  <si>
    <t>REMOTE MICROPHONE BUILT IN A SMALL ENCLOSURE FOR ALL CALL PAGING.</t>
  </si>
  <si>
    <t>REMOTE PAGE UNIT.  INCLUDES BUILT-IN MICROPHONE FOR ALL CALL PAGING ALONG WITH MESSAGE CONTROL.</t>
  </si>
  <si>
    <t>REMOTE TELEPHONE ZONE MODULE</t>
  </si>
  <si>
    <t xml:space="preserve">70V TRANSFORMER CONVERSION MODULE.  CONVERTS THE ECC-50/100(E) PRIMARY AMPLIFIER TO A 70V OUTPUT.  </t>
  </si>
  <si>
    <t>RESISTOR 47K OHMS</t>
  </si>
  <si>
    <t xml:space="preserve">D SIZE,EQUIPMENT CABINET, FOUR TIERS
</t>
  </si>
  <si>
    <t>D SIZE,EQUIPMENT DOOR,VENTED</t>
  </si>
  <si>
    <t>198-PT ADDRESSABLE FACP</t>
  </si>
  <si>
    <t>50-PT ADDRESSABLE FACP</t>
  </si>
  <si>
    <t xml:space="preserve">INNOVAIRFLEX EXHAUST TUBE, STEEL, 1' </t>
  </si>
  <si>
    <t>RETROFIT FLANGE FOR BX-501 BASE; CONVERTS CLASSIC HIGH PROFILE TO LOW PROFILE BASE.</t>
  </si>
  <si>
    <t>FLANGE RING SMALL, FOR 6" BASE</t>
  </si>
  <si>
    <t>REMOTE POWER SUPPLY/SIGNAL CIRCUIT EXPANDER, 6 AMPS, 2 CLASS A &amp; 2 CLASS B OR 4 CLASS B NACS, INTEGRAL BATTERY CHARGER CAPABLE OF 18 AH, SUPPORTS SYSTEM SENSOR, WHEELOCK, &amp; GENTEX (UP TO COMMANDER 2 ONLY) SYNC PROTOCOL</t>
  </si>
  <si>
    <t>REMOTE POWER SUPPLY/SIGNAL CIRCUIT EXPANDER, 6 AMPS, 2 CLASS A &amp; 2 CLASS B OR 4 CLASS B NACS, INTEGRAL BATTERY CHARGER CAPABLE OF 18 AH, SUPPORTS SYSTEM SENSOR, WHEELOCK, &amp; GENTEX (UP TO COMMANDER 2 ONLY) SYNC PROTOCOL; 220VAC</t>
  </si>
  <si>
    <t>REMOTE POWER SUPPLY/SIGNAL CIRCUIT EXPANDER, 8 AMPS, 2 CLASS A/ 2 CLASS B OR 4 CLASS B NACS, INTEGRAL BATTERY CHARGER UP TO 18 AH, SUPPORTS SYSTEM SENSOR, WHEELOCK, &amp; GENTEX (UP TO COMMANDER 2 ONLY) SYNC PROTOCOL</t>
  </si>
  <si>
    <t>REMOTE POWER SUPPLY/SIGNAL CIRCUIT EXPANDER, 8 AMPS, 2 CLASS A/ 2 CLASS B OR 4 CLASS B NACS, INTEGRAL BATTERY CHARGER UP TO 18 AH, SUPPORTS SYSTEM SENSOR, WHEELOCK, &amp; GENTEX (UP TO COMMANDER 2 ONLY) SYNC PROTOCOL; 220VAC</t>
  </si>
  <si>
    <t>FCPS-24FS6, MASTER CONTROL REPLACEMENT BOARD</t>
  </si>
  <si>
    <t>FCPS-24FS8, MASTER CONTROL REPLACEMENT BOARD</t>
  </si>
  <si>
    <t>TRIM RING -- FOR SEMI-FLUSH MOUNTING MS-9600</t>
  </si>
  <si>
    <t>FIRE FIGHTER HANDSET CABINET (RECESS MOUNT) USED TO STORE FIVE FIRE FIGHTER HANDSETS (FHS-F)</t>
  </si>
  <si>
    <t>OPTIONAL FIRE FIGHTER HANDSET CABINET (SURFACE MOUNT) USED TO STORE FIVE FIRE FIGHTER HANDSETS (FHS-F)</t>
  </si>
  <si>
    <t>FIRE FIGHTER HANDSET USED TO COMMUNICATE OVER THE TELEPHONE CIRCUIT CONNECTED TO THE ECC-FFT.</t>
  </si>
  <si>
    <t>DOOR HOLDER EXTENSION KIT</t>
  </si>
  <si>
    <t>DOOR HOLDER SPACER, 1-INCH</t>
  </si>
  <si>
    <t>DOOR HOLDER SPACER, ½ - INCH</t>
  </si>
  <si>
    <t>DOOR HOLDER SPACER, ¾ - INCH</t>
  </si>
  <si>
    <t>DOOR HOLDER SPACER KIT, 90-DEGREE</t>
  </si>
  <si>
    <t>ELECTROMAGNETIC DOOR HOLDER, QUAD VOLTAGE, FLOOR MOUNT</t>
  </si>
  <si>
    <t>DR HOLDER,QUAD V,SURF,WALL</t>
  </si>
  <si>
    <t>ELECTROMAGNETIC DOOR HOLDER, QUAD VOLTAGE, RECESSED MOUNT</t>
  </si>
  <si>
    <t>IVORY FACEPLATE 10-PACK</t>
  </si>
  <si>
    <t>REMOTE PHONE JACK WHICH MOUNTS TO A SINGLE-GANG ELECTRICAL BOX.</t>
  </si>
  <si>
    <t>WHITE FACEPLATE 2 IN/2 OUT 10-PACK</t>
  </si>
  <si>
    <t>WHITE FACEPLATE 10-PACK</t>
  </si>
  <si>
    <t>WHITE FACEPLATE SWIFT 10-PACK</t>
  </si>
  <si>
    <t>3DB GAIN EXTERNAL/REMOTE ANTENNA</t>
  </si>
  <si>
    <t>ADDRESSABLE HEAT DETECTOR; INCLUDES B210LP BASE</t>
  </si>
  <si>
    <t>ADDRESSABLE HIGH HEAT DETECTOR; INCLUDES B210LP BASE</t>
  </si>
  <si>
    <t>ADDRESSABLE HEAT DETECTOR W/RATE-OF-RISE THERMAL SENSOR; INCLUDES B210LP BASE</t>
  </si>
  <si>
    <t>ADDRESSABLE HEAT DETECTOR; WHITE; LITESPEED; INCLUDES BASE</t>
  </si>
  <si>
    <t>ADDRESSABLE HIGH HEAT DETECTOR; WHITE; LITESPEED ONLY; INCLUDES BASE</t>
  </si>
  <si>
    <t>ADDRESSABLE HIGH HEAT DETECTOR; IVORY; CLIP &amp; LITESPEED; INCLUDES BASE</t>
  </si>
  <si>
    <t>ADDRESSABLE HEAT DETECTOR; IVORY; CLIP &amp; LITESPEED; INCLUDES BASE</t>
  </si>
  <si>
    <t>ADDRESSABLE HEAT DETECTOR W/RATE-OF-RISE THERMAL SENSOR; WHITE; LITESPEED ONLY; INCLUDES BASE</t>
  </si>
  <si>
    <t>ADDRESSABLE HEAT DETECTOR W/RATE-OF-RISE THERMAL SENSOR; IVORY; CLIP &amp; LITESPEED; INCLUDES BASE</t>
  </si>
  <si>
    <t>2.5A 12/24VDC 5 OUT UL LISTED PS W/FIRE</t>
  </si>
  <si>
    <t>2.5A 12/24VDC PS W/HPD4CB DISTRIBUTION</t>
  </si>
  <si>
    <t>2.5A 12/24VDC PS W/HPD8CB DISTRIBUTION</t>
  </si>
  <si>
    <t>AUXILIARY POWER SUPPLY FOR IPDACT SERIES</t>
  </si>
  <si>
    <t>4A 12/24VDC 4 OUT UL LISTED PS W/ACCESS</t>
  </si>
  <si>
    <t xml:space="preserve">4A 12/24VDC 6 OUT UL LISTED PS W/FIRE </t>
  </si>
  <si>
    <t xml:space="preserve">4A 12VDC OR 3A 24VDC PS W/HPD4CB </t>
  </si>
  <si>
    <t xml:space="preserve">4A 12VDC OR 3A 24VDC PS W/HPD8CB </t>
  </si>
  <si>
    <t>4A 12VDC OR 3A 24VDC UL LISTED PS &amp; ENCL</t>
  </si>
  <si>
    <t>6A 12/24VDC 8 OUT UL LISTED PS W/ACCESS</t>
  </si>
  <si>
    <t xml:space="preserve">6A 12/24VDC 6 OUT UL LISTED PS W/FIRE </t>
  </si>
  <si>
    <t>6A 12/24VDC PS W/2 HPD8CB DISTRIBUTION</t>
  </si>
  <si>
    <t xml:space="preserve">6A 12/24VDC UL LISTED PS &amp; ENCL </t>
  </si>
  <si>
    <t xml:space="preserve">8 FUSED ACCESS POWER CONTROLLER UL </t>
  </si>
  <si>
    <t>6A 24VDC F/A NAC POWER SUPPLY</t>
  </si>
  <si>
    <t>REMOTE 6 AMP POWER SUPPLY WITH BATTERY</t>
  </si>
  <si>
    <t>6A 24VDC F/A 220 POWER SUPPLY</t>
  </si>
  <si>
    <t>8A 24VDC F/A NAC POWER SUPPLY</t>
  </si>
  <si>
    <t>6A 24VDC UL LISTED FIRE ALARM NAC EXPANDER</t>
  </si>
  <si>
    <t>9A 24VDC UL LISTED FIRE ALARM NAC EXPANDER</t>
  </si>
  <si>
    <t>12A,HPFF12 NAC SUPPLY</t>
  </si>
  <si>
    <t>12A HFF12CM NAC SUPPLY,CHASSIS MNT</t>
  </si>
  <si>
    <t>12A HFF12CM NAC SUPPLY,CHASSIS MNT EXPORT</t>
  </si>
  <si>
    <t>12A,HPFF12 NAC SUPPLY,EXPORT</t>
  </si>
  <si>
    <t>8A,24VDC,F/A NAC POWER SUPPLY</t>
  </si>
  <si>
    <t>8A,24VDC,F/A NAC P/S CHASSIS</t>
  </si>
  <si>
    <t>8A,24VDC,F/A NAC P/S CHASS EX</t>
  </si>
  <si>
    <t>8A,24VDC,F/A NAC PWR SUPPLY EX</t>
  </si>
  <si>
    <t>CLASS A ADAPTER FF8</t>
  </si>
  <si>
    <t>PLUG IN TRANSFORMER BOX FOR IPGSM COMMUNICATOR</t>
  </si>
  <si>
    <t>ISOLATOR MODULE -- REQUIRED FOR STYLE 7 (CLASS A) SLC</t>
  </si>
  <si>
    <t>USED FOR MOUNTING IP COMMUNICATORS IN COMMON ENCLOSURE FOR MS-5UD-3, MS-10UD-7, MS-9050UD, MS-9200UDLS &amp; MS-9600UDLS</t>
  </si>
  <si>
    <t>INTERNET COMMUNICATOR. REQUIRES COMPATIBLE FIRE-LITE PANEL EQUIPPED WITH ON-BOARD OR OPTIONAL DACT.</t>
  </si>
  <si>
    <t>INTERNET COMMUNICATOR WITH UPLOAD DOWNLOAD CAPABILITY. REQUIRES COMPATIBLE FIRE-LITE PANEL EQUIPPED WITH ON-BOARD OR OPTIONAL DACT.</t>
  </si>
  <si>
    <t>ENCLOSURE USED FOR MOUNTING IP COMMUNICATORS NEXT TO LEGACY FACP ENCLOSURES</t>
  </si>
  <si>
    <t>ENCLOSURE FOR IP CMMNCTR BLACK</t>
  </si>
  <si>
    <t>UL LISTED MONITORING VIA HONEYWELL'S ALARMNET NETWORK</t>
  </si>
  <si>
    <t>POTS/IP COMMUNICATOR CARD</t>
  </si>
  <si>
    <t>SPLITTER: DUAL 8TPC TO SINGLE 8TPC "Y" SPLITTER WITH 2 EA. 9" CABLES FOR COMBINING PANEL PHONE JACKS TO ONE IPDACT INPUT.</t>
  </si>
  <si>
    <t>6 ISOLATOR MODULE -- REQUIRED FOR STYLE 7 (CLASS A) SLC</t>
  </si>
  <si>
    <t>80-CHARACTER REMOTE ANNUNCIATOR</t>
  </si>
  <si>
    <t>XTRALIS - SINGLE ZONE SAMPLING KIT -  INCLUDES (2) TUBE MOUNTING PLATES, COMPRESSION FITTINGS, ADAPTORS , ELBOWS AND REDUCERS FOR USE WITH XAS-1-US INLET AND EXHAUST TUBES AND FLEXIBLE TUBING.</t>
  </si>
  <si>
    <t>XTRALIS - DUAL ZONE SAMPLING KIT - INCLUDES (3) TUBE MOUNTING PLATES,  COMPRESSION FITTINGS, ADAPTORS, ELBOWS AND REDUCERS FOR USE WITH XAS-2-US , INLET &amp; EXHAUST TUBES AND FLEXIBLE TUBING.</t>
  </si>
  <si>
    <t xml:space="preserve">XTRALIS - 50' FLEXIBLE SINGLE CORE TUBE - PROVIDES ONE 50 FOOT LONG 1/2" I.D. FLEXIBLE TUBE FOR USE WITH XAS UNITS IN DUCT SAMPLING ARRANGEMENTS. </t>
  </si>
  <si>
    <t>XTRALIS - 25' FLEXIBLE SINGLE CORE TUBE - PROVIDES ONE 25 FOOT LONG 1/2" I.D. FLEXIBLE TUBE FOR USE WITH XAS UNITS IN DUCT SAMPLING ARRANGEMENTS.</t>
  </si>
  <si>
    <t xml:space="preserve">XTRALIS - SINGLE ZONE WATER TRAP KIT.  FOR USE WITH XAS-1-US - INCLUDES 3/4" CPVC PIPE, FITTINGS AND BALL VALVE TO PROVIDE WATER TRAP FUNCTION ON INSTALLATIONS WHICH ARE SUBJECT TO HIGH HUMIDITY AND/OR CONDENSATION. </t>
  </si>
  <si>
    <t xml:space="preserve">XTRALIS - DUAL ZONE WATER TRAP KIT.  FOR USE WITH XAS-2-US -  INCLUDES 3/4" CPVC PIPE, FITTINGS AND BALL VALVE TO PROVIDE WATER TRAP FUNCTION ON INSTALLATIONS WHICH ARE SUBJECT TO HIGH HUMIDITY AND/OR CONDENSATION.  </t>
  </si>
  <si>
    <t>XTRALIS - 18" - 2 HOLE  SAMPLE &amp; EXHAUST TUBE KIT</t>
  </si>
  <si>
    <t xml:space="preserve">XTRALIS - 36" - 3 HOLE SAMPLE &amp; EXHAUST TUBE KIT </t>
  </si>
  <si>
    <t xml:space="preserve">XTRALIS - 60" - 4 HOLE SAMPLE &amp; EXHAUST TUBE KIT </t>
  </si>
  <si>
    <t>REPLACEMENT TEST MAGNET</t>
  </si>
  <si>
    <t>TELESCOPE HANDLE W/ TEST MAGNET</t>
  </si>
  <si>
    <t>CITY BOX MODULE USED WITH ADDRESSABLE PANELS.</t>
  </si>
  <si>
    <t>DACT PHONE CORD – 7 FEET</t>
  </si>
  <si>
    <t>SAME AS MMF-300, W/ONE ADDITIONAL STYLE B/D (CLASS A/B) INITIATING DEVICE CIRCUIT</t>
  </si>
  <si>
    <t> IP COMMUNICATOR, SECURITY NO UD</t>
  </si>
  <si>
    <t> IP COMMUNICATOR, SECURITY WITH UD</t>
  </si>
  <si>
    <t>ADDRESSABLE MONITOR MODULE, ONE STYLE B/D (CLASS A/B) INITIATING DEVICE CIRCUIT FOR MONITORING N/O CONTACT DEVICES, INCLUDES POLLING LED</t>
  </si>
  <si>
    <t>10-INPUT (CLASS B) OR 5-INPUT (CLASS A) MONITOR MODULE CARD</t>
  </si>
  <si>
    <t>10 INPUT MONITOR MODULE CARD</t>
  </si>
  <si>
    <t>ADDRESSABLE MINI-MONITOR MODULE, ONE STYLE B (CLASS B) INITIATING DEVICE CIRCUIT FOR MONITORING N/O CONTACT DEVICES, DOES NOT INCLUDE A POLLING LED</t>
  </si>
  <si>
    <t>ADDRESSABLE MONITOR MODULE, ONE STYLE B (CLASS B) INITIATING DEVICE CIRCUIT FOR MONITORING COMPATIBLE 2-WIRE SMOKE DETECTORS, INCLUDES POLLING LED.  REFER TO THE FIRE-LITE ALARMS DEVICE COMPATIBILITY DOCUMENT #15384 FOR LIST OF COMPATIBLE DETECTORS.</t>
  </si>
  <si>
    <t>6-INPUT (CLASS B) OR 3-INPUT (CLASS A) 2-WIRE DET. ZONE MODULE</t>
  </si>
  <si>
    <t>SPDT RELAY IN A RED METAL ENCLOSURE</t>
  </si>
  <si>
    <t>RELAY, SPDT, TRACK MOUNT</t>
  </si>
  <si>
    <t>4 SPDT RELAYS, IN A RED METAL ENCLOSURE</t>
  </si>
  <si>
    <t>RELAY, 4 SPDT, TRACK MOUNT</t>
  </si>
  <si>
    <t>RELAY, DPDT, 24VDC, METAL ENCLOSURE</t>
  </si>
  <si>
    <t>RELAY, DPDT, 120VAC, METAL ENCLOSURE</t>
  </si>
  <si>
    <t>DPDT RELAY IN A RED METAL ENCLOSURE.</t>
  </si>
  <si>
    <t>RELAY, DPDT, TRACK MOUNT</t>
  </si>
  <si>
    <t>4 DPDT RELAYS IN A RED METAL ENCLOSURE.</t>
  </si>
  <si>
    <t>RELAY, 4 DPDT, TRACK MOUNT</t>
  </si>
  <si>
    <t>PRE-ACTION DELUGE CONTROL PANEL, 120 VAC</t>
  </si>
  <si>
    <t>PRE-ACTION DELUGE CONTROL PANEL, 220 VOLTS</t>
  </si>
  <si>
    <t>AGENT RELEASE CONTROL PANEL, 120 VAC</t>
  </si>
  <si>
    <t>AGENT RELEASE CONTROL PANEL, 220 VOLTS</t>
  </si>
  <si>
    <t>10 ZONE CONVENTIONAL FIRE CONTROL PANEL WITH 7 AMP POWER SUPPLY.</t>
  </si>
  <si>
    <t>10 ZONE CONVENTIONAL FIRE CONTROL PANEL WITH DACT AND 7 AMP POWER SUPPLY, INCLUDES N-ANN-LED AND DRESS PLATE</t>
  </si>
  <si>
    <t>10 ZONE CONVENTIONAL FIRE CONTROL PANEL WITH 7 AMP POWER SUPPLY. 
220 VOLTS</t>
  </si>
  <si>
    <t>EXPORT VERSION OF MS-2; 220 VOLTS</t>
  </si>
  <si>
    <t>FIRE ALARM CONTROL PANEL, 2-ZONE, CLASS B, 24VDC, ONE CLASS B NAC</t>
  </si>
  <si>
    <t>FIRE ALARM CONTROL PANEL, 4-ZONE, CLASS B/A (USE CAC-4 FOR CLASS A), 24VDC, ONE CLASS B/A (USE CAC-4 FOR CLASS A) NAC</t>
  </si>
  <si>
    <t>EXPORT VERSION OF MS-4; 220 VOLTS</t>
  </si>
  <si>
    <t>5 ZONE CONVENTIONAL FIRE CONTROL PANEL WITH 3 AMP POWER SUPPLY.</t>
  </si>
  <si>
    <t>5 ZONE CONVENTIONAL FIRE CONTROL PANEL WITH 3 AMP POWER SUPPLY. 
220 VOLTS</t>
  </si>
  <si>
    <t>ADDRESSABLE FIRE ALARM CONTROL, 636-POINTS ON TWO SIGNALING LINE CIRCUIT’S (SLC’S),  (2ND SLC OPTIONAL),  24VDC</t>
  </si>
  <si>
    <t>ADDRESSABLE FIRE ALARM CONTROL, 636-POINTS ON TWO SIGNALING LINE CIRCUIT’S (SLC’S),  (2ND SLC OPTIONAL),  24VDC, 220VAC</t>
  </si>
  <si>
    <t>ADDRESSABLE FIRE ALARM CONTROL, WITH UPLOAD/DOWNLOAD,  636-POINTS ON TWO SIGNALING LINE CIRCUIT’S (SLC’S),W/BUILT IN DIALER,  (2ND SLC OPTIONAL),  24VDC</t>
  </si>
  <si>
    <t>ADDRESSABLE FIRE ALARM CONTROL, WITH UPLOAD/DOWNLOAD,  636-POINTS ON TWO SIGNALING LINE CIRCUIT’S (SLC’S), W/BUILT IN DIALER,   (2ND SLC OPTIONAL),  24VDC, 220VAC</t>
  </si>
  <si>
    <t>MOD  MOUNTING PLATE</t>
  </si>
  <si>
    <t>NOTIFICATION APPLIANCE CIRCUIT/RELAY EXPANDER MODULE (INCLUDES DUAL NACS &amp; 2 FORM-C RELAYS FOR EXPANSION)</t>
  </si>
  <si>
    <t>PULL STATION TRIM PLATE FOR NEW YORK CITY, FOR USE WITH ALL BG SERIES PULL STATIONS</t>
  </si>
  <si>
    <t>XTRALIS - ANTI-CONDENSATION FILM FOR EMITTER - 10 UNITS</t>
  </si>
  <si>
    <t>XTRALIS - ANTI-CONDENSATION FILM FOR OSID-EH HOUSINGS - 10 UNITS</t>
  </si>
  <si>
    <t>XTRALIS - EMITTER - HIGH POWER, WIRED AT 24V DC</t>
  </si>
  <si>
    <t>XTRALIS - EMITTER SPARE BATTERY ALKALINE</t>
  </si>
  <si>
    <t>Emitter Lithium battery exchange unit</t>
  </si>
  <si>
    <t>XTRALIS - EMITTER LITHIUM BATTERY EXCHANGE UNIT</t>
  </si>
  <si>
    <t>XTRALIS - EMITTER -STANDARD POWER, BATTERY</t>
  </si>
  <si>
    <t>XTRALIS - EMITTER - STANDARD POWER, WIRED AT 24V DC</t>
  </si>
  <si>
    <t>XTRALIS - IMAGER - 7º COVERAGE, 24V DC</t>
  </si>
  <si>
    <t xml:space="preserve">XTRALIS - IMAGER - 80º COVERAGE, 24V DC </t>
  </si>
  <si>
    <t xml:space="preserve">XTRALIS - EMITTER ENVIRONMENTAL HOUSING </t>
  </si>
  <si>
    <t>XTRALIS - IMAGER ENVIRONMENTAL HOUSING</t>
  </si>
  <si>
    <t>XTRALIS - OSID INSTALLATION KIT. INCL: LASER ALIGNMENT TOOL, TEST FILTER, PC CABLE, CLEANING CLOTH, MANUAL</t>
  </si>
  <si>
    <t>XTRALIS - WIRE GUARD</t>
  </si>
  <si>
    <t>XTRALIS - LIGHT SHIELD FOR OSI-10</t>
  </si>
  <si>
    <t>XTRALIS - FTDI CABLE 1.5M</t>
  </si>
  <si>
    <t>XTRALIS - LASER ALIGNMENT TOOL</t>
  </si>
  <si>
    <t>XTRALIS - ACRYLIC TEST FILTER - 10 PACK</t>
  </si>
  <si>
    <t>XTRALIS - ACRYLIC TEST FILTER - BULK PACK 200 UNITS</t>
  </si>
  <si>
    <t>END CAP FOR METAL SAMPLING TUBES</t>
  </si>
  <si>
    <t>ENCAPSULATED, 24 VAC/24VDC/115VAC RELAY, 10 AMP, FORM-C</t>
  </si>
  <si>
    <t>ENCAPSULATED, 12/24VDC RELAY, 7 AMP, FORM-C</t>
  </si>
  <si>
    <t>ENCAPSULATED, 12/24VDC (9VDC -40VDC) RELAY, 7 OR 10 AMP, FORM-C</t>
  </si>
  <si>
    <t>INTERFACE BOX USED FOR INTERROGATING FS7-2173-2RP/FS10R FIRE DETECTORS (INCLUDES UNIVERSAL CHARGER)</t>
  </si>
  <si>
    <t>XTRALIS - FLUSH SAMPLING POINT</t>
  </si>
  <si>
    <t>UPLOAD / DOWNLOAD SOFTWARE CD</t>
  </si>
  <si>
    <t>24-PIN DOT-MATRIX PRINTER, 110-230 VAC POWER.</t>
  </si>
  <si>
    <t>KIT, CABLE ASSEMBLY, WITH DB9M/25F ADAPTER</t>
  </si>
  <si>
    <t>HAND-HELD PROGRAMMER FOR LOCAL PROGRAMMING OF 411, 411UD OR 411UDAC</t>
  </si>
  <si>
    <t>CABLE PRINTER/PERSONAL COMPUTER INTERFACE CABLE</t>
  </si>
  <si>
    <t>3 AMP NAC POWER BOOSTER</t>
  </si>
  <si>
    <t>REMOTE LED. MOUNTS TO SINGLE GANG BOX.</t>
  </si>
  <si>
    <t>REMOTE END OF LINE RESISTOR 4.7K OHMS</t>
  </si>
  <si>
    <t>REMOTE END OF LINE RESISTOR 4.7K OHMS; PKG. OF 10</t>
  </si>
  <si>
    <t>REMOTE END OF LINE RESISTOR 47K OHMS</t>
  </si>
  <si>
    <t>REMOTE END OF LINE RESISTOR 47K OHMS; PKG. OF 10</t>
  </si>
  <si>
    <t>RELAY OPTION MODULE ENCLOSURE, SHIPPED WITH ONE ANN-RLY</t>
  </si>
  <si>
    <t>REVERSE POLARITY KIT REQUIRED FOR CITY OF CHICAGO AND MS-9050UD WHEN USED WITH MASTERBOX</t>
  </si>
  <si>
    <t>RELAY TRANSMITTER MODULE, 8 FORM-C RELAYS (SOFTWARE ZONES 1-8), REMOTE STATION OR MUNICIPAL BOX CONNECTIONS</t>
  </si>
  <si>
    <t>REMOTE TEST STATION; WITH SWITCH</t>
  </si>
  <si>
    <t>REMOTE TEST STATION; WITH SWITCH, KEY RESET.</t>
  </si>
  <si>
    <t>REMOTE ANNUNCIATOR FOR THE MS-4, 4 ALARM - 1 TROUBLE, REQUIRES 4XLMF DRIVER</t>
  </si>
  <si>
    <t>REMOTE ANNUNCIATOR, 5 ALRM-1 TROUBLE, USE W/ADM-12 DRIVER</t>
  </si>
  <si>
    <t>SURFACE MOUNT BACKBOX</t>
  </si>
  <si>
    <t>SURFACE MOUNT BACKBOX, FOR USE WITH BG-12LRA ONLY.</t>
  </si>
  <si>
    <t>SURFACE MOUNT BACKBOX  FOR LCD-80F</t>
  </si>
  <si>
    <t>SURFACE MOUNT BACKBOX FOR INDOOR OR OUTDOOR (UL LISTED) APPLICATIONS.   SHIPPED WITH THE BG-12LOB,</t>
  </si>
  <si>
    <t>ADDRESSABLE LOW-PROFILE PHOTOELECTRIC SMOKE DETECTOR; INCLUDES B210LP BASE</t>
  </si>
  <si>
    <t>FIRE/CO ADDRESSABLE DETECTOR</t>
  </si>
  <si>
    <t>INTELLIGENT PHOTOELECTRIC REPLACEMENT DUCT SMOKE DETECTOR WITH REMOTE TEST CAPABILITY</t>
  </si>
  <si>
    <t>ADDRESSABLE LOW-PROFILE PHOTOELECTRIC SMOKE DETECTOR W/THERMAL SENSOR; INCLUDES B210LP BASE</t>
  </si>
  <si>
    <t>ADDRESSABLE LOW-PROFILE PHOTOELECTRIC SMOKE DETECTOR; WHITE; LITESPEED ONLY; INCLUDES BASE</t>
  </si>
  <si>
    <t>ADDRESSABLE LOW-PROFILE PHOTOELECTRIC SMOKE DETECTOR; IVORY; CLIP &amp; LITESPEED; INCLUDES BASE</t>
  </si>
  <si>
    <t>INTELLIGENT PHOTOELECTRIC REPLACEMENT DUCT SMOKE DETECTOR WITH REMOTE TEST CAPABILITY; WHITE; LITESPEED ONLY</t>
  </si>
  <si>
    <t>INTELLIGENT PHOTOELECTRIC REPLACEMENT DUCT SMOKE DETECTOR WITH REMOTE TEST CAPABILITY; IVORY; CLIP &amp; LITESPEED</t>
  </si>
  <si>
    <t>ADDRESSABLE LOW-PROFILE PHOTOELECTRIC SMOKE DETECTOR W/THERMAL SENSOR; WHITE; LITESPEED ONLY; INCLUDES BASE</t>
  </si>
  <si>
    <t>ADDRESSABLE LOW-PROFILE PHOTOELECTRIC SMOKE DETECTOR W/THERMAL SENSOR; IVORY; CLIP &amp; LITESPEED; INCLUDES BASE</t>
  </si>
  <si>
    <t>SEISMIC KIT FOR BB26-KIT,SEISMIC,NFS-320/B26</t>
  </si>
  <si>
    <t>SEISMIC KIT FOR BB100 - KIT,SEISMIC,BB100/200</t>
  </si>
  <si>
    <t>SEISMIC KIT FOR BB17F-KIT,SEISMIC,BB17 SERIES</t>
  </si>
  <si>
    <t>I3 SMOKE DETECTOR SENSITIVITY READER</t>
  </si>
  <si>
    <t xml:space="preserve">OPTIONAL SECOND SLC, EXPANSION MODULE, INCREASES POINT CAPACITY FROM 319 TO 636 ADDRESSABLE POINTS. </t>
  </si>
  <si>
    <t>ADDS SECOND SLC LOOP TO MS-9600LS OR MS-9600UDLS; INCREASES POINT CAPACITY FROM 318 TO 636 ADDRESSABLE POINTS.</t>
  </si>
  <si>
    <t>STAINLESS STEEL SWIVEL MOUNTING ASSEMBLY FOR FS24X, FS18X, SS4, SS2 DETECTORS</t>
  </si>
  <si>
    <t>WHITE BACK BOX</t>
  </si>
  <si>
    <t>SURFACE MOUNTING KIT -- 400 SERIES DETECTORS WITH 6 INCH BASE</t>
  </si>
  <si>
    <t>MANUAL PULL STATION COVER, STOPPER II WITH HORN, FLUSH</t>
  </si>
  <si>
    <t>MANUAL PULL STATION COVER, STOPPER II WITH HORN, SURFACE</t>
  </si>
  <si>
    <t>MANUAL PULL STATION COVER, STOPPER II, FLUSH</t>
  </si>
  <si>
    <t>HORN STROBE COVER, SURFACE MOUNT</t>
  </si>
  <si>
    <t>HORN STROBE COVER, FLUSH MOUNT</t>
  </si>
  <si>
    <t>STROBE COVER, SURFACE MOUNT</t>
  </si>
  <si>
    <t>STROBE COVER, FLUSH MOUNT</t>
  </si>
  <si>
    <t>MANUAL PULL STATION COVER, STOPPER II, SURFACE</t>
  </si>
  <si>
    <t>MANUAL PULL STATION COVER, WEATHER STOPPER II, FLUSH</t>
  </si>
  <si>
    <t>BACK PLATE FOR STOPPER II SERIES</t>
  </si>
  <si>
    <t>WEATHER GASKET</t>
  </si>
  <si>
    <t>CONDUIT GASKET</t>
  </si>
  <si>
    <t>CONDUIT SPACER -- SURFACE MOUNT</t>
  </si>
  <si>
    <t>MANUAL PULL STATION COVER, WEATHER STOPPER II, SURFACE</t>
  </si>
  <si>
    <t>MANUAL PULL STATION COVER, STOPPER G, LARGE BREAK-GLASS COVER</t>
  </si>
  <si>
    <t>MANUAL PULL STATION COVER, STOPPER G, STANDARD BREAK-GLASS COVER</t>
  </si>
  <si>
    <t>LOCKABLE ENCLOSURE, INTERNAL DIMENSIONS 8.5 L X 5.4W X 4.2D, WITH KEY LOCK</t>
  </si>
  <si>
    <t>LOCKABLE ENCLOSURE, INTERNAL DIMENSIONS 8.5 L X 5.4W X 4.2D, WITH THUMB LOCK</t>
  </si>
  <si>
    <t>LOCKABLE ENCLOSURE, INTERNAL DIMENSIONS 8.5 L X 6.5W X 4.6D, WITH KEY LOCK</t>
  </si>
  <si>
    <t>LOCKABLE ENCLOSURE, INTERNAL DIMENSIONS 10.9 L X 8.9W X 3.1W, WITH KEY LOCK</t>
  </si>
  <si>
    <t>LOCKABLE ENCLOSURE, INTERNAL DIMENSIONS 14.2 L X 12.2W X 6.4D, WITH KEY LOCK</t>
  </si>
  <si>
    <t>LOCKABLE ENCLOSURE, INTERNAL DIMENSIONS 24.7 L X 19.7W X 7.3D, WITH KEY LOCK</t>
  </si>
  <si>
    <t>LOCKABLE ENCLOSURE, INTERNAL DIMENSIONS 24.7 L X 19.7W X 7.3D, WITH THUMB LOCK</t>
  </si>
  <si>
    <t>STEEL WEB STOPPER, LOW-PROFILE</t>
  </si>
  <si>
    <t>STEEL WEB STOPPER, LOW-PROFILE, SURFACE MOUNT</t>
  </si>
  <si>
    <t>STEEL WEB STOPPER, MEDIUM-PROFILE</t>
  </si>
  <si>
    <t>STEEL WEB STOPPER, MEDIUM-PROFILE, SURFACE MOUNT</t>
  </si>
  <si>
    <t>STEEL WEB STOPPER, HIGH-PROFILE</t>
  </si>
  <si>
    <t>STEEL WEB STOPPER, HIGH-PROFILE, SURFACE MOUNT</t>
  </si>
  <si>
    <t>BEAM DETECTOR GUARD</t>
  </si>
  <si>
    <t>STEEL WEB STOPPER, FLUSH MOUNT, USE WITH PROJECTED BEAM DETECTOR, (BEAM355, BEAM355S, BEAM1224, AND BEAM1224S)</t>
  </si>
  <si>
    <t>STEEL WEB STOPPER, SURFACE MOUNT, USE WITH PROJECTED BEAM DETECTOR, (BEAM355, BEAM355S, BEAM1224, AND BEAM1224S)</t>
  </si>
  <si>
    <t>STEEL WEB STOPPER, LOW-PROFILE, UL LISTED FOR USE WITH SD355 ONLY</t>
  </si>
  <si>
    <t>SYNCHRONIZATION DAUGHTER MODULE FOR CMF-300-6</t>
  </si>
  <si>
    <t>IR TEST LAMP FOR TESTING FSX DETECTORS, NON-EXPLOSION PROOF VERSION. INCL UNIVERSAL CHARGER</t>
  </si>
  <si>
    <t>IR TEST LAMP FOR TESTING FSX DETECTORS, EXPLOSION PROOF VERSION. INCL UNIVERSAL CHARGER</t>
  </si>
  <si>
    <t>TRIM RING FOR SEMI-FLUSH MOUNTING MS-2/MS-4</t>
  </si>
  <si>
    <t>TRIM RING; WHITE</t>
  </si>
  <si>
    <t>TRIM RING; IVORY</t>
  </si>
  <si>
    <t>TRIM RING FOR ECC-RPU; RED</t>
  </si>
  <si>
    <t>TRIM RING; RED</t>
  </si>
  <si>
    <t xml:space="preserve">XTRALIS - POLYETHYLENE TUBING, BLACK, 1/2” OD X 3/8” ID,  FPE RATED.  ENTER QUANTITY IN LINEAR FEET REQUIRED FOR PROJECT.  SOLD IN 250 FOOT ROLL.  PRICE SHOWN PER ROLL.  </t>
  </si>
  <si>
    <t>XTRALIS - BATTERY CABINET (HOLDS 4 BATTERIES)</t>
  </si>
  <si>
    <t>XTRALIS - BATTERY, SEALED, LEAD ACID, 12VDC, 12 AMP/HOUR (2 REQUIRED PER DETECTOR)</t>
  </si>
  <si>
    <t>XTRALIS - VESDA MULTI-FUNCTION CONTROL CARD
PROVIDES ADDITIONAL 2 RELAYS &amp; GENERAL PURPOSE OUTPUT (GPI)</t>
  </si>
  <si>
    <t>CENTRAL STATION RECEIVER UL FOR FIRE AND SECURITY</t>
  </si>
  <si>
    <t xml:space="preserve">XTRALIS - VESDA VLF - 250 DEMO UNIT ONLY, DEMO UNIT WITH POWER CONNECTOR PLUG INSTALLED AND SHORT LENGTH OF PIPE, ELBOW, END CAP AND TWO PIPE LABELS. </t>
  </si>
  <si>
    <t xml:space="preserve">XTRALIS - VESDA VLF - 500 DEMO UNIT ONLY, DEMO UNIT WITH POWER CONNECTOR PLUG INSTALLED AND SHORT LENGTH OF PIPE, ELBOW, END CAP AND TWO PIPE LABELS. </t>
  </si>
  <si>
    <t>XTRALIS - OSID DEMO KIT CONSISTING OF 2 X OSE-SPW (FITTED WITH ALKALINE BATTERIES), 1 X OSI-90, 1 X OSID-INST, FITTED IN A CARRY CASE WITH MOUNTING PLATES</t>
  </si>
  <si>
    <t>XTRALIS - VLF-250
COMPATIBLE WITH THE ENTIRE FAMILY OF VESDA LASER PRODUCTS (VLP, VLS, VLC, ETC...).
ADJUSTABLE SENSITIVITY RANGE IS 0.008 - 6% RO 6.4 /FT. OBS., BUILT - IN CIRCULAR DISPLAY, 3 LEVELS OF ALARM PROVIDED. USE FOR AREAS UP TO 2,500 SQUARE FEET.</t>
  </si>
  <si>
    <t>XTRALIS - VLF-500
COMPATIBLE WITH THE ENTIRE FAMILY OF VESDA LASER PRODUCTS (VLP, VLS, VLC, ETC...).
ADJUSTABLE SENSITIVITY RANGE IS 0.008 - 6% OR 6.4 FT./OBS., BUILT - IN CIRCULAR DISPLAY, 3 LEVELS OF ALARM PROVIDED. USE FOR AREAS UP TO 5,000 SQUARE FEET.</t>
  </si>
  <si>
    <t xml:space="preserve">XTRALIS - 3/4" PIPE SUPPORT CLAMP (REQUIRED FOR EACH 5 FEET OF PIPE).  ENTER QUANTITY IN NUMBER OF PIECES REQUIRED FOR PROJECT.  SOLD IN BOX QUANTITIES OF 50.  PRICE SHOWN PER BOX.  </t>
  </si>
  <si>
    <t xml:space="preserve">XTRALIS - COUPLING, 3/4” , SOCKET TO SOCKET CPVC COUPLINGS.  ENTER QUANTITY IN NUMBER OF PIECES REQUIRED FOR PROJECT. SOLD IN BOX QUANTITIES OF 15.  PRICE SHOWN PER BOX.  </t>
  </si>
  <si>
    <t>XTRALIS - CPVC  PIPE CUTTERS.  CUTS UP TO 1 1/2” PIPE.</t>
  </si>
  <si>
    <t xml:space="preserve">XTRALIS - END CAP, 3/4” CPVC.  ENTER QUANTITY IN NUMBER OF PIECES REQUIRED FOR PROJECT.  SOLD IN BOX QUANTITIES OF 25.  PRICE SHOWN PER BOX.  </t>
  </si>
  <si>
    <t xml:space="preserve">XTRALIS - ELBOW  -  45 DEGREE, 3/4”, SOCKET TO SOCKET, 45 DEGREE CPVC ELBOW.  ENTER QUANTITY IN NUMBER OF PIECES REQUIRED FOR PROJECT. SOLD IN BOX QUANTITIES OF 10.  PRICE SHOWN PER BOX.  </t>
  </si>
  <si>
    <t>XTRALIS - ELBOW  -  90 DEGREE, 3/4”, SOCKET TO SOCKET, 90 DEGREE CPVC ELBOW. ENTER QUANTITY IN NUMBER OF PIECES REQUIRED FOR PROJECT. SOLD IN BOX QUANTITIES OF 20.  PRICE SHOWN PER BOX.</t>
  </si>
  <si>
    <t xml:space="preserve">XTRALIS - VESDA CPVC PIPE.  ENTER QUANTITY IN LINEAR FEET REQUIRED FOR PROJECT.  15' LENGTHS OF CPVC PIPE WITH 0.874 ID / 1.05 OD.  SOLD IN BOX QUANTITIES OF 210 LINEAR FEET.  PRICE SHOWN PER BOX.  </t>
  </si>
  <si>
    <t xml:space="preserve">XTRALIS - VESDA CPVC PIPE.  ENTER QUANTITY IN LINEAR FEET REQUIRED FOR PROJECT.  15' LENGTHS OF CPVC PIPE WITH 0.874 ID / 1.05 OD.  SOLD IN BOX QUANTITIES OF 420 LINEAR FEET.  PRICE SHOWN PER BOX.  </t>
  </si>
  <si>
    <t>XTRALIS - POWER SUPPLY, SINGLE ZONE WITH HOUSING, 120 VAC VERSION
POWERS UP TO 5 REMOTE (SINGLE BOX) UNITS OR 1 REMOTE 19” SUBRACK, OR 2 VLC/ 2 VLF-250 UNITS, OR 1 VLP, VLF-500 OR VLS UNIT. VPS - 100US - XXX REQUIRES (2) 12 VDC, 12 AMP/HOUR BATTERIES.</t>
  </si>
  <si>
    <t>XTRALIS - POWER SUPPLY, MULTI ZONE WITH HOUSING, INCLUDES BATTERY CABINET, 120VAC VERSION
CONSISTS OF VPS - 100US - XXX AND BATTERY CABINET VBC - 001. HOLDS UP TO (6) 12 VDC, 12 AMP/HOUR BATTERIES (MAXIMUM) AND 4 BATTERIES (MINIMUM).
WITH FOUR BATTERIES - EACH VPS - 300US - XXX COMBINATION SUPPORTS UP TO 10 REMOTE SINGLE BOX UNITS, OR 2 REMOTE 19” SUBRACKS, OR 4 VLC/ 4 VLF-250 UNITS OR 2 VLP, VLF-500 OR VLS UNITS.
WITH SIX BATTERIES - EACH VPS - 300US - XXX COMBINATION SUPPORTS UP TO 15 REMOTE SINGLE BOX UNITS, OR 3 REMOTE 19” SUBRACKS, OR 6 VLC/VLF-250 UNITS OR 3 VLP, VLF-500 OR VLS UNITS.</t>
  </si>
  <si>
    <t xml:space="preserve">XTRALIS - PIPE TEES, 3/4” CPVC PIPE TEES.  ENTER QUANTITY IN NUMBER OF PIECES REQUIRED FOR PROJECT.  SOLD IN BOX QUANTITIES OF 15.  PRICE SHOWN PER BOX.  </t>
  </si>
  <si>
    <t xml:space="preserve">XTRALIS - TEE, BOX OF 10, 3/4” X 1/2” FPT.  ENTER QUANTITY IN NUMBER OF PIECES REQUIRED FOR PROJECT.  SOLD IN BOX QUANTITIES OF 10.  PRICE SHOWN PER BOX.   </t>
  </si>
  <si>
    <t xml:space="preserve">XTRALIS - SOCKET UNION, 3/4” CPVC UNION. ENTER QUANTITY IN NUMBER OF PIECES REQUIRED FOR PROJECT.  SOLD IN BOX QUANTITIES OF 10.  PRICE SHOWN PER BOX.  </t>
  </si>
  <si>
    <t>XTRALIS - FILTER CARTRIDGE
(RECOMMEND REPLACING EVERY 2 YEARS)</t>
  </si>
  <si>
    <t>XTRALIS - FILTER CARTRIDGE (PACKAGE OF 20)</t>
  </si>
  <si>
    <t>XTRALIS - SPARE ASPIRATOR, VLF – 250  &amp; VLF – 500</t>
  </si>
  <si>
    <t>XTRALIS - VLF-250 ASPIRATOR ASSEMBLY (1 FAN)</t>
  </si>
  <si>
    <t>XTRALIS - EXTERNAL IN LINE FILTER - GREY</t>
  </si>
  <si>
    <t>XTRALIS - EXTERNAL IN LINE FILTER - RED</t>
  </si>
  <si>
    <t>XTRALIS - SPARES IN LINE FILTER - 20 PACK</t>
  </si>
  <si>
    <t>XTRALIS - SPARES IN LINE FILTER - 4 PACK</t>
  </si>
  <si>
    <t xml:space="preserve">XTRALIS - TEST POINT PIPE LABELS.  ENTER QUANTITY IN NUMBER OF PIECES REQUIRED FOR PROJECT.  SOLD BY SHEET WITH QUANTITY OF 12 PER SHEET.  PRICE SHOWN PER SHEET.  </t>
  </si>
  <si>
    <t>XTRALIS - EXHAUST DEFLECTOR, GREY, FOR USE WITH VLF</t>
  </si>
  <si>
    <t>XTRALIS - VESDA BENCHMARK TEST POINT QUICK CONNECT KIT.  COMPLETE WITH THREADED COUPLER, BRASS QUICK CONNECT FITTING, TEST PLUG, AND BENCHMARK TEST POINT LABEL.
ONE KIT REQUIRED AT END OF EACH PIPE RUN.</t>
  </si>
  <si>
    <t>XTRALIS - VESDA TEST TRANSFORMER (WIRE BURNER):
PREVIOUSLY KNOWN AS THE HOT WIRE TEST, THIS POWER SUPPLY UNIT IS USED TO TEST VESDA EQUIPMENT. THE UNIT PROVIDES 6VAC OUTPUT FROM 220 - 240VAC OR 110 - 120VAC SUPPLY.  A TIMER IS INCORPORATED TO PROVIDE A SELECTABLE BURN PERIOD OF UP TO 3 MINUTES.  NOTE: EXCLUDES WIRE (P/N 251-001).  PURCHASE WIRE SEPERATELY.</t>
  </si>
  <si>
    <t>SMA TO N ADAPTER</t>
  </si>
  <si>
    <t>WHITE DETECTOR KIT, FITS SD355 &amp; CP355.  PACKAGE OF 10</t>
  </si>
  <si>
    <t>WIRELESS RELAY MODULE FOR USE WITH THE W-GATE WIRELESS GATEWAY. RECOMMENDED FOR INSTALLATION IN A SMB500 BOX (ORDERED SEPARATELY) RATHER THAN A METAL BACKBOX FOR BEST PERFORMANCE. REQUIRES (4) CR-123A BATTERIES (INCLUDED).</t>
  </si>
  <si>
    <t>LCD USER INTERFACE FOR USE WITH THE W-GATE WIRELESS GATEWAY AND AN ANN-80-W REMOTE ANNUNCIATOR. BOTH W-DIS-D AND ANN-80-W ARE REQUIRED TO DISPLAY TROUBLE AND SUPERVISORY CONDITIONS THAT ARE SPECIFIC TO THE W-GATE AND ITS DEVICES.</t>
  </si>
  <si>
    <t>FIRE-LITE WIRELESS SWIFT GATEWAY - 1 SWIFT GATEWAY IS REQUIRED FOR EACH WIRELESS MESH, AND SUPPORTS UP TO 48 SWIFT DETECTORS OR MODULES, AND ONE DISPLAY DRIVER. CONNECTS TO THE SLC LOOP OF A COMPATIBLE PANEL USING LITESPEED PROTOCOL.</t>
  </si>
  <si>
    <t>WIRELESS FIXED-TEMPERATURE (135 DEGREE F) HEAT DETECTOR FOR USE WITH THE W-GATE WIRELESS GATEWAY, B501W BASE INCLUDED. REQUIRES (4) CR-123A BATTERIES (INCLUDED).</t>
  </si>
  <si>
    <t>WIRELESS RATE-OF-RISE (135 DEGREE F) HEAT DETECTOR FOR USE WITH THE W-GATE WIRELESS GATEWAY, B501W BASE INCLUDED. REQUIRES (4) CR-123A BATTERIES (INCLUDED).</t>
  </si>
  <si>
    <t>WIRELESS MONITOR MODULE FOR USE WITH THE W-GATE WIRELESS GATEWAY. RECOMMENDED FOR INSTALLATION IN A SMB500 BOX (ORDERED SEPARATELY) RATHER THAN A METAL BACKBOX FOR BEST PERFORMANCE. REQUIRES (4) CR-123A BATTERIES (INCLUDED).</t>
  </si>
  <si>
    <t>WIRELESS PHOTOELECTRIC SMOKE DETECTOR FOR USE WITH THE W-GATE WIRELESS GATEWAY, B501W BASE INCLUDED. REQUIRES (4) CR-123A BATTERIES (INCLUDED).</t>
  </si>
  <si>
    <t>WIRELESS PHOTO/HEAT DETECTOR FOR USE WITH THE W-GATE WIRELESS GATEWAY, B501W BASE INCLUDED. REQUIRES (4) CR-123A BATTERIES (INCLUDED).</t>
  </si>
  <si>
    <t>SOFTWARE INTERFACE (VIA USB PORT) FOR COMPUTERS RUNNING THE SWIFT TOOLS PROGRAMMING UTILITY.</t>
  </si>
  <si>
    <t>PULL STATION -- EXPLOSION-PROOF, N/O &amp; N/C CONTACTS</t>
  </si>
  <si>
    <t>XTRALIS - SINGLE ZONE AIR SAMPLING UNIT.  UL LISTED FOR USE WITH SIEMENS, APOLLO &amp; HOCHIKI SPOT DETECTORS AND ASSOCIATED MOUNTING BASES.  REFER TO INSTALL INSTRUCTIONS FOR DETAILS ON DETECTORS AND MOUNTING BASES. UNIT REQUIRES USE OF BAFFLE FOR DETECTOR TO BE USED (ORDERED SEPERATELY) AND EXTERNAL 24 VDC POWER.</t>
  </si>
  <si>
    <t>XTRALIS - DUAL ZONE AIR SAMPLING UNIT.  UL LISTED FOR USE WITH SIEMENS, APOLLO &amp; HOCHIKI SPOT DETECTORS AND  ASSOCIATED MOUNTING BASES.  REFER TO INSTALL INSTRUCTIONS FOR DETAILS ON DETECTORS AND MOUNTING BASES. UNIT REQUIRES USE OF BAFFLE FOR DETECTORS TO BE USED (ORDERED SEPERATELY) AND EXTERNAL 24 VDC POWER.</t>
  </si>
  <si>
    <t>EXTENSION POLE</t>
  </si>
  <si>
    <t>DETECTOR INSTALLATION/REMOVAL TOOL KIT FOR 800 AND 355 SERIES DETECTORS.</t>
  </si>
  <si>
    <t>TRANSFORMER -EXPANDS NOTIFICATION APPLIANCE (BELL) CIRCUIT POWER FROM 3 TO 5 AMPS FOR THE MS-4 -- MOUNTS WITHIN CABINET; 110 VOLTS</t>
  </si>
  <si>
    <t>OPTIONAL TRANSFORMER. INCREASES SYSTEM POWER OUTPUT TO 6.0 AMPS. USE XRM-24BE WITH MS-9200UDLS REV2(E).</t>
  </si>
  <si>
    <t>OPTIONAL TRANSFORMER. INCREASES SYSTEM POWER OUTPUT TO 6.0 AMPS. USE XRM-24BE WITH MS-9200UDLS REV2(E); 220 VOLTS</t>
  </si>
  <si>
    <t>TRANSFORMER -EXPANDS NOTIFICATION APPLIANCE (BELL) CIRCUIT POWER FROM 3 TO 6 AMPS FOR THE MS-4 – MOUNTS WITHIN CABINET; 220 VOLTS</t>
  </si>
  <si>
    <t>OUTPUT CLASS A CONVERTER, FCPS-24FS6 OR FCPS-24FS8</t>
  </si>
  <si>
    <t>MS-9200UDLS MODULE CONVERTS 4 CLASS B TO 4 CLASS A NAC CIRCUITS</t>
  </si>
  <si>
    <t>3yr</t>
  </si>
  <si>
    <t>001347-L8</t>
  </si>
  <si>
    <t>005104-L8</t>
  </si>
  <si>
    <t>005128</t>
  </si>
  <si>
    <t>005129</t>
  </si>
  <si>
    <t>005230</t>
  </si>
  <si>
    <t>005495</t>
  </si>
  <si>
    <t>005496</t>
  </si>
  <si>
    <t>005499</t>
  </si>
  <si>
    <t>005700CB</t>
  </si>
  <si>
    <t>005808CB</t>
  </si>
  <si>
    <t>005815RMK</t>
  </si>
  <si>
    <t>005815XL</t>
  </si>
  <si>
    <t>005820XLCB</t>
  </si>
  <si>
    <t>005824</t>
  </si>
  <si>
    <t>005860</t>
  </si>
  <si>
    <t>005860R</t>
  </si>
  <si>
    <t>005860TG</t>
  </si>
  <si>
    <t>005860TR</t>
  </si>
  <si>
    <t>005865-3</t>
  </si>
  <si>
    <t>005865-4</t>
  </si>
  <si>
    <t>005880</t>
  </si>
  <si>
    <t>005883</t>
  </si>
  <si>
    <t>005895XL</t>
  </si>
  <si>
    <t>005895XLCB</t>
  </si>
  <si>
    <t>006700</t>
  </si>
  <si>
    <t>006700CB</t>
  </si>
  <si>
    <t>006808</t>
  </si>
  <si>
    <t>006808CB</t>
  </si>
  <si>
    <t>006815</t>
  </si>
  <si>
    <t>006820</t>
  </si>
  <si>
    <t>006820CB</t>
  </si>
  <si>
    <t>006855</t>
  </si>
  <si>
    <t>006860</t>
  </si>
  <si>
    <t>007860</t>
  </si>
  <si>
    <t>009084</t>
  </si>
  <si>
    <t>00PLEX-1</t>
  </si>
  <si>
    <t>00PLEX-2</t>
  </si>
  <si>
    <t>00RA-100TR</t>
  </si>
  <si>
    <t>00VIP-TR</t>
  </si>
  <si>
    <t>051040</t>
  </si>
  <si>
    <t>052080</t>
  </si>
  <si>
    <t>054950</t>
  </si>
  <si>
    <t>054960</t>
  </si>
  <si>
    <t>054990</t>
  </si>
  <si>
    <t>057000</t>
  </si>
  <si>
    <t>058080</t>
  </si>
  <si>
    <t>058200XL</t>
  </si>
  <si>
    <t>058950XL</t>
  </si>
  <si>
    <t>067000BD</t>
  </si>
  <si>
    <t>068080BD</t>
  </si>
  <si>
    <t>068200BD</t>
  </si>
  <si>
    <t>115035</t>
  </si>
  <si>
    <t>115061</t>
  </si>
  <si>
    <t>119640B</t>
  </si>
  <si>
    <t>122427</t>
  </si>
  <si>
    <t>122464</t>
  </si>
  <si>
    <t>130294</t>
  </si>
  <si>
    <t>130420</t>
  </si>
  <si>
    <t>130422</t>
  </si>
  <si>
    <t>4XLM</t>
  </si>
  <si>
    <t>5104RK</t>
  </si>
  <si>
    <t>58KEY</t>
  </si>
  <si>
    <t>6820EVS</t>
  </si>
  <si>
    <t>6820EVSCB</t>
  </si>
  <si>
    <t>75287</t>
  </si>
  <si>
    <t>7628</t>
  </si>
  <si>
    <t>7641B</t>
  </si>
  <si>
    <t>B210LPBP</t>
  </si>
  <si>
    <t>CELL-CAB-SK</t>
  </si>
  <si>
    <t>DF-50</t>
  </si>
  <si>
    <t>DH24120SPC</t>
  </si>
  <si>
    <t>ESD-100</t>
  </si>
  <si>
    <t>EVS-100W</t>
  </si>
  <si>
    <t>EVS-100WBU</t>
  </si>
  <si>
    <t>EVS-125W</t>
  </si>
  <si>
    <t>EVS-50W</t>
  </si>
  <si>
    <t>EVS-CE4</t>
  </si>
  <si>
    <t>EVS-INT50W</t>
  </si>
  <si>
    <t>EVS-LOC</t>
  </si>
  <si>
    <t>EVS-MIC</t>
  </si>
  <si>
    <t>EVS-RCU</t>
  </si>
  <si>
    <t>EVS-SW24</t>
  </si>
  <si>
    <t>EVS-VCM</t>
  </si>
  <si>
    <t>FFT-24</t>
  </si>
  <si>
    <t>FFT-FPJ</t>
  </si>
  <si>
    <t>FFT-HSC</t>
  </si>
  <si>
    <t>FFT-RHS</t>
  </si>
  <si>
    <t>FFT-STSR</t>
  </si>
  <si>
    <t>FFT-STSS</t>
  </si>
  <si>
    <t>HAZ-WP-PULL</t>
  </si>
  <si>
    <t>IDP-ACB</t>
  </si>
  <si>
    <t>IPCHSKIT</t>
  </si>
  <si>
    <t>OPR-KEY</t>
  </si>
  <si>
    <t>PS-BB</t>
  </si>
  <si>
    <t>PS-DA</t>
  </si>
  <si>
    <t>PS-DAH</t>
  </si>
  <si>
    <t>PS-DALOB</t>
  </si>
  <si>
    <t>PS-DASP</t>
  </si>
  <si>
    <t>PS-DATK</t>
  </si>
  <si>
    <t>PS-GR12</t>
  </si>
  <si>
    <t>PS-SA</t>
  </si>
  <si>
    <t>PS-SATK</t>
  </si>
  <si>
    <t>PS-SATK-WP</t>
  </si>
  <si>
    <t>PS-SMBB</t>
  </si>
  <si>
    <t>PS-WPB</t>
  </si>
  <si>
    <t>PS-WPGSKT</t>
  </si>
  <si>
    <t>RBB</t>
  </si>
  <si>
    <t>SD500-AIM</t>
  </si>
  <si>
    <t>SD500-ANM</t>
  </si>
  <si>
    <t>SD500-ARM</t>
  </si>
  <si>
    <t>SD500-LED</t>
  </si>
  <si>
    <t>SD500-LIM</t>
  </si>
  <si>
    <t>SD500-LK</t>
  </si>
  <si>
    <t>SD500-MIM</t>
  </si>
  <si>
    <t>SD500-PS</t>
  </si>
  <si>
    <t>SD500-PSDA</t>
  </si>
  <si>
    <t>SD500-SDM</t>
  </si>
  <si>
    <t>SD505-4AB</t>
  </si>
  <si>
    <t>SD505-6AB</t>
  </si>
  <si>
    <t>SD505-6IB</t>
  </si>
  <si>
    <t>SD505-6RB</t>
  </si>
  <si>
    <t>SD505-6SB</t>
  </si>
  <si>
    <t>SD505-APS</t>
  </si>
  <si>
    <t>SD505-DTS-K</t>
  </si>
  <si>
    <t>SD505-DUCT</t>
  </si>
  <si>
    <t>SD505-DUCTR</t>
  </si>
  <si>
    <t>SD505-HEAT</t>
  </si>
  <si>
    <t>SD505-NSRT-RH</t>
  </si>
  <si>
    <t>SD505-NSRT-RTC</t>
  </si>
  <si>
    <t>SD505-PHOTO</t>
  </si>
  <si>
    <t>SD505-T10</t>
  </si>
  <si>
    <t>SD505-T2</t>
  </si>
  <si>
    <t>SD505-T5</t>
  </si>
  <si>
    <t>SD505-TCH-B100</t>
  </si>
  <si>
    <t>SK-2</t>
  </si>
  <si>
    <t>SK2190</t>
  </si>
  <si>
    <t>SK-4</t>
  </si>
  <si>
    <t>SK-4XLM</t>
  </si>
  <si>
    <t>SK-4XTM</t>
  </si>
  <si>
    <t>SK-4XZM</t>
  </si>
  <si>
    <t>SK5208</t>
  </si>
  <si>
    <t>SK5208CB</t>
  </si>
  <si>
    <t>SK5217</t>
  </si>
  <si>
    <t>SK5235</t>
  </si>
  <si>
    <t>SK5280</t>
  </si>
  <si>
    <t>SK-ACCLIMATE</t>
  </si>
  <si>
    <t>SK-BEAM</t>
  </si>
  <si>
    <t>SK-BEAM-T</t>
  </si>
  <si>
    <t>SK-CAC4</t>
  </si>
  <si>
    <t>SK-CONTROL</t>
  </si>
  <si>
    <t>SK-CONTROL-6</t>
  </si>
  <si>
    <t>SK-DP2/4</t>
  </si>
  <si>
    <t>SK-DUCT</t>
  </si>
  <si>
    <t>SKE-450</t>
  </si>
  <si>
    <t>SKE-450ZN4</t>
  </si>
  <si>
    <t>SKE-450ZN6</t>
  </si>
  <si>
    <t>SKE-B450</t>
  </si>
  <si>
    <t>SKE-MIC</t>
  </si>
  <si>
    <t>SKE-SRM</t>
  </si>
  <si>
    <t>SKE-V70</t>
  </si>
  <si>
    <t>SKE-ZN4</t>
  </si>
  <si>
    <t>SKE-ZN6</t>
  </si>
  <si>
    <t>SK-F485C</t>
  </si>
  <si>
    <t>SK-FFT</t>
  </si>
  <si>
    <t>SK-FIRE-CO</t>
  </si>
  <si>
    <t>SK-FML</t>
  </si>
  <si>
    <t>SK-FSL</t>
  </si>
  <si>
    <t>SK-HEAT</t>
  </si>
  <si>
    <t>SK-HEAT-HT</t>
  </si>
  <si>
    <t>SK-HEAT-HT-W</t>
  </si>
  <si>
    <t>SK-HEAT-ROR</t>
  </si>
  <si>
    <t>SK-HEAT-ROR-W</t>
  </si>
  <si>
    <t>SK-HEAT-W</t>
  </si>
  <si>
    <t>SK-IP-2</t>
  </si>
  <si>
    <t>SK-IP-2UD</t>
  </si>
  <si>
    <t>SK-ISO</t>
  </si>
  <si>
    <t>SK-MINIMON</t>
  </si>
  <si>
    <t>SK-MON-10</t>
  </si>
  <si>
    <t>SK-MONITOR</t>
  </si>
  <si>
    <t>SK-MONITOR-2</t>
  </si>
  <si>
    <t>SK-NIC</t>
  </si>
  <si>
    <t>SK-NIC-KIT</t>
  </si>
  <si>
    <t>SK-PHOTO</t>
  </si>
  <si>
    <t>SK-PHOTOR</t>
  </si>
  <si>
    <t>SK-PHOTO-R-W</t>
  </si>
  <si>
    <t>SK-PHOTO-T</t>
  </si>
  <si>
    <t>SK-PHOTO-T-W</t>
  </si>
  <si>
    <t>SK-PHOTO-W</t>
  </si>
  <si>
    <t>SK-PULL-DA</t>
  </si>
  <si>
    <t>SK-PULL-SA</t>
  </si>
  <si>
    <t>SK-RELAY</t>
  </si>
  <si>
    <t>SK-RELAY-6</t>
  </si>
  <si>
    <t>SK-RELAYMON-2</t>
  </si>
  <si>
    <t>SK-RZA4</t>
  </si>
  <si>
    <t>SK-SCK</t>
  </si>
  <si>
    <t>SK-XRM24</t>
  </si>
  <si>
    <t>SK-XRM24E</t>
  </si>
  <si>
    <t>SK-ZONE</t>
  </si>
  <si>
    <t>SK-ZONE-6</t>
  </si>
  <si>
    <t>SP-TR</t>
  </si>
  <si>
    <t>STI1229</t>
  </si>
  <si>
    <t>STI9621</t>
  </si>
  <si>
    <t>STS-10.0</t>
  </si>
  <si>
    <t>STS-2.5</t>
  </si>
  <si>
    <t>STS-5.0</t>
  </si>
  <si>
    <t>WSK-HEAT</t>
  </si>
  <si>
    <t>WSK-HEAT-ROR</t>
  </si>
  <si>
    <t>WSK-MONITOR</t>
  </si>
  <si>
    <t>WSK-PHOTO</t>
  </si>
  <si>
    <t>WSK-PHOTO-T</t>
  </si>
  <si>
    <t>WSK-RELAY</t>
  </si>
  <si>
    <t>WSK-WGI</t>
  </si>
  <si>
    <t>STEEL WEB STOPPER FOR PHOTOELECTRIC SMOKE DETECTOR</t>
  </si>
  <si>
    <t>TUBE SAMPLING 10.0 FEET</t>
  </si>
  <si>
    <t>TUBE SAMPLING 2.5 FEET</t>
  </si>
  <si>
    <t>TUBE SAMPLING 5.0 FEET</t>
  </si>
  <si>
    <t>TRIM RING SEMI FLUSH MNT FOR SK-2/SK-4</t>
  </si>
  <si>
    <t>CENTRAL STATION RECEIVER UL FOR FIRE AND SECURITY - LEAD TIME 6 WEEKS</t>
  </si>
  <si>
    <t>SNA TO N ADAPTER</t>
  </si>
  <si>
    <t xml:space="preserve">WHITE DETECTOR CONVERSION KIT FOR SSD INTELLIGENT LOW-PROFILE PHOTO, ION AND LASER DETECTORS.  PACKAGE OF 10 WHITE TRIM RINGS AND 10 WHITE DETECTORS.  BRIGHT WHITE COLOR WILL MATCH THE WHITE OF SSD AV PRODUCTS.     </t>
  </si>
  <si>
    <t>SWIFT HEAT DETECTOR</t>
  </si>
  <si>
    <t>SWIFT HEAT RATE/RISE DETECTOR</t>
  </si>
  <si>
    <t>SWIFT MONITOR MODULE</t>
  </si>
  <si>
    <t>SWIFT PHOTO DETECTOR</t>
  </si>
  <si>
    <t>SWIFT PHOTO THERMAL DETECTOR</t>
  </si>
  <si>
    <t>SWIFT RELAY MODULE</t>
  </si>
  <si>
    <t>SWIFT GATEWAY</t>
  </si>
  <si>
    <t>KILARK MANUAL STATION, EXPLOSION-PROOF; NO &amp; NC CONTACTS.</t>
  </si>
  <si>
    <t>EXTENSION FOR XR2B (5 TO 15 FT)</t>
  </si>
  <si>
    <t>KEY, SINGLE, SILENT KNIGHT</t>
  </si>
  <si>
    <t>ASSY,FNL,5104 CONTROL COMM,SLAVE,6ZN,SK</t>
  </si>
  <si>
    <t>COMM, SLAVE 4 CH PLAST BO</t>
  </si>
  <si>
    <t>COMMUNICATOR, 4 CHANNEL SLAVE IN RED CABINET</t>
  </si>
  <si>
    <t>MODULE, FIRE DIRECT CONNECT</t>
  </si>
  <si>
    <t>LCD FIRE REMOTE ANNUNCIATOR, FOR USE WITH 5207, 5104,5128/5129</t>
  </si>
  <si>
    <t>DISTRIBUTED POWER MODULE, 6 AMPS</t>
  </si>
  <si>
    <t>DISTRIBUTED POWER MOD W/SBUS, 6 AMPS</t>
  </si>
  <si>
    <t>DISTRIBUTED POWER MODULE 9 AMP</t>
  </si>
  <si>
    <t>ASSY,FNL,CAB ONLY,5700 FACP,SK</t>
  </si>
  <si>
    <t>CABINET ONLY FOR 5808</t>
  </si>
  <si>
    <t>CABINET ACCESSORY, REMOTE MOUNTING KIT FOR THE 5815XL</t>
  </si>
  <si>
    <t>SLC INTERFACE/EXPANDER, 127 POINTS</t>
  </si>
  <si>
    <t>ASSY,CABINET,5820XLCB,INTELLIKNIGHT,SK</t>
  </si>
  <si>
    <t>SERIAL/PARALLEL INTERFACE</t>
  </si>
  <si>
    <t>LCD REMOTE ANNUNCIATOR, 80 CHAR DISPLAY, GRAY BEZEL</t>
  </si>
  <si>
    <t>LCD REMOTE ANNUNCIATOR, 80 CHAR DISPLAY, RED BEZEL</t>
  </si>
  <si>
    <t>TRIM RING FOR USE W/ 5860 &amp; RA-1000, GRAY</t>
  </si>
  <si>
    <t>TRIM RING FOR USE W/ 5860R &amp; RA-1000R, RED</t>
  </si>
  <si>
    <t>LED ANNUNCIATOR 15 ZONE</t>
  </si>
  <si>
    <t>LED ANNUNCIATOR 15 ZONE W/SWITCHES</t>
  </si>
  <si>
    <t>LED DRIVER MODULE WITH 8 INPUTS, FOR USE WITH 5820XL</t>
  </si>
  <si>
    <t>RELAY DRIVER BOARD FOR USE WITH 5880</t>
  </si>
  <si>
    <t>INTELLIKNIGHT DISTRIBUTED POWER MODULE, 6 AMPS, 2 RELAYS</t>
  </si>
  <si>
    <t>ASSY,FNL,CAB ONLY,5895XL,PWR SPLY,SK</t>
  </si>
  <si>
    <t>100-PT ADDRESSABLE FACP</t>
  </si>
  <si>
    <t>SILENT KNIGHT 6700 CABINET</t>
  </si>
  <si>
    <t>SILENT KNIGHT 6808 CABINET</t>
  </si>
  <si>
    <t>SLC LOOP EXPANDER (SK DEVICES)</t>
  </si>
  <si>
    <t>1110-PT ADDRESSABLE FACP</t>
  </si>
  <si>
    <t>SILENT KNIGHT 6820 CABINET</t>
  </si>
  <si>
    <t>LCD REMOTE ANNUNCIATOR (4X20)</t>
  </si>
  <si>
    <t>LCD REMOTE ANNUNCIATOR (4X40)</t>
  </si>
  <si>
    <t>CABLE MODULAR TELCO</t>
  </si>
  <si>
    <t>SOFTWARE CHIP ONLY, REV D</t>
  </si>
  <si>
    <t>DOOR OPTION 1, 5820XL, IFP-1000</t>
  </si>
  <si>
    <t>DOOR OPTION 2, 5808, SK5208</t>
  </si>
  <si>
    <t>TRIM RING,RA-100/ RA-2000 REVA</t>
  </si>
  <si>
    <t>KIT,TRIM RING,VOICE PRODUCTS,SK</t>
  </si>
  <si>
    <t>PC BOARD ONLY 5104</t>
  </si>
  <si>
    <t>PC BOARD ONLY FOR SK5208</t>
  </si>
  <si>
    <t>PC BOARD ONLY 5495</t>
  </si>
  <si>
    <t>PC BOARD ONLY 5496</t>
  </si>
  <si>
    <t>PC BOARD ONLY 5499</t>
  </si>
  <si>
    <t>PC BOARD ONLY ASSEMBLY 5700</t>
  </si>
  <si>
    <t>PC BOARD ONLY ASSEMBLY 5808</t>
  </si>
  <si>
    <t>PC BOARD ONLY FOR 5820XL</t>
  </si>
  <si>
    <t>PC BOARD ONLY 5895XL</t>
  </si>
  <si>
    <t>SILENT KNIGHT 6700 BOARD</t>
  </si>
  <si>
    <t>SILENT KNIGHT 6808 BOARD</t>
  </si>
  <si>
    <t>SILENT KNIGHT 6820 BOARD</t>
  </si>
  <si>
    <t>TRNSFRMR 16.5V 45VA 5104B</t>
  </si>
  <si>
    <t>XFMR,PWR,120/36VAC,85VA,6"LEAD</t>
  </si>
  <si>
    <t>LOCK,SK,STANDARD,SNAP-IN</t>
  </si>
  <si>
    <t>BACK BOX, STEEL, RA-1000</t>
  </si>
  <si>
    <t>BEZEL, PNTD RED 5860R - STEEL</t>
  </si>
  <si>
    <t>CABLE ASSY , 4P-0P 24 IN</t>
  </si>
  <si>
    <t>CABLE, 12" RED AND BLACK</t>
  </si>
  <si>
    <t>BATTERY CONNECTOR 18 INCH</t>
  </si>
  <si>
    <t>135 °F (57° C) VERTICAL MOUNT.</t>
  </si>
  <si>
    <t>194 °F (90° C) VERTICAL MOUNT.</t>
  </si>
  <si>
    <t>135 °F (57° C) VERTICAL MOUNT, FOR INDOOR OR OUTDOOR USE.</t>
  </si>
  <si>
    <t>194 °F (90° C) VERTICAL MOUNT, FOR INDOOR OR OUTDOOR USE.</t>
  </si>
  <si>
    <t>135 °F (57° C) EXPLOSION-PROOF.</t>
  </si>
  <si>
    <t>194 °F (90° C) EXPLOSION-PROOF.</t>
  </si>
  <si>
    <t>135 °F (57° C) VERTICAL MOUNT, INDOOR OR OUTDOOR USE. CAN BE MOUNTED TO 1/2" CONDUIT THREADS FOR ATTACHMENT TO THREADED HUB COVER.</t>
  </si>
  <si>
    <t>194 °F (90° C) VERTICAL MOUNT, INDOOR OR OUTDOOR USE.  CAN BE MOUNTED TO 1/2" CONDUIT THREADS FOR ATTACHMENT TO THREADED HUB COVER.</t>
  </si>
  <si>
    <t>DRIVER MOD,ANNUNCIATOR,07910</t>
  </si>
  <si>
    <t>5104 RETOFIT KIT</t>
  </si>
  <si>
    <t>5820 FIREFIGHTERS KEY</t>
  </si>
  <si>
    <t>1110-PT ADDRESSABLE FACP &amp; EVS</t>
  </si>
  <si>
    <t>SILENT KNIGHT 6820-EVS CABINET</t>
  </si>
  <si>
    <t>CABLEASSY,SUB,BATT,FCPS24,10"L</t>
  </si>
  <si>
    <t>EOL RESISTOR ASM,4.7K BULK PACK</t>
  </si>
  <si>
    <t>EOL RESISTOR DIODE ASSEMBLY  R</t>
  </si>
  <si>
    <t>IPGSM-DP HANDHELD PROGRAMMER</t>
  </si>
  <si>
    <t>RJ45-DB9F CONNECTOR</t>
  </si>
  <si>
    <t>PLASTIC ADAPTER PLATE FOR 302 AND 302AW.</t>
  </si>
  <si>
    <t>INTELLIGENT PLUG-IN SOUNDER BASE HIGH OR LOW VOLUME OUTPUT WITH ANSI TEMPORAL 3 OR TEMPORAL 4, CONTINUOUS, MARCH OR CUSTOM TONE</t>
  </si>
  <si>
    <t>INTELLIGENT PLUG-IN LOW FREQUENCY SOUNDER BASE HIGH OR LOW VOLUME OUTPUT WITH ANSI TEMPORAL 3 OR TEMPORAL 4, CONTINUOUS, MARCH OR CUSTOM TONE</t>
  </si>
  <si>
    <t>6 INCH BASE</t>
  </si>
  <si>
    <t>CONVENTIONAL FLANGED MOUNTING BASE; PKG. OF 10</t>
  </si>
  <si>
    <t>IDP ISOLATOR BASE FOR SK DETECTORS</t>
  </si>
  <si>
    <t>IDP RELAY BASE FOR SK DETECTORS</t>
  </si>
  <si>
    <t>4 INCH BASE</t>
  </si>
  <si>
    <t>BATTERY, 12 VOLT, 55 AH.</t>
  </si>
  <si>
    <t>BLACK DETECTOR KIT (10 PACK)</t>
  </si>
  <si>
    <t>BEAM HEATER KIT - TRANSMITTER</t>
  </si>
  <si>
    <t>BEAM HEATER KIT - REFLECTOR</t>
  </si>
  <si>
    <t>ACCESSORY KIT LONG RANGE BEAM1224</t>
  </si>
  <si>
    <t>KIT MULTI MOUNT FOR BEAM1224</t>
  </si>
  <si>
    <t>KIT SURFACE MOUNT FOR BEAM1224</t>
  </si>
  <si>
    <t>DUCT ACCESSORY COIL, REQUIRED ON D2 &amp; DNR IF REMOTE TEST STATION USED</t>
  </si>
  <si>
    <t>DEADFRONT ACCESSORY FOR 5700</t>
  </si>
  <si>
    <t>DR HLDR,SURF MNT,CHRM</t>
  </si>
  <si>
    <t>INNOVAIRFLEX INTELLIGENT DUCT DETECTOR, NON-RELAY (HEAD NOT INCLUDED)</t>
  </si>
  <si>
    <t>INNOVAIRFLEX DUCT DETECTOR, NON-RELAY, WATERTIGHT (HEAD NOT INCLUDED)</t>
  </si>
  <si>
    <t>INNOVAIRFLEX SAMPLING TUBE, STEEL 1' WITH HOLES</t>
  </si>
  <si>
    <t>INNOVAIRFLEX SAMPLING TUBE, STEEL 1.5' WITH HOLES</t>
  </si>
  <si>
    <t>INNOVAIRFLEX SAMPLING TUBE, STEEL 10' WITH HOLES</t>
  </si>
  <si>
    <t>INNOVAIRFLEX SAMPLING TUBE, STEEL 3' WITH HOLES</t>
  </si>
  <si>
    <t>INNOVAIRFLEX SAMPLING TUBE, STEEL 5' WITH HOLES</t>
  </si>
  <si>
    <t>ASSY,FNL,ELR-47K</t>
  </si>
  <si>
    <t>ETHERNET DATA LINE PROTECTOR</t>
  </si>
  <si>
    <t>INNOVAIRFLEX EXHAUST TUBE, STEEL 1'</t>
  </si>
  <si>
    <t>EXPANDER CARD FOR EVS-100W REMOTE AMPLIFIER FOR 100 WATT PRIMARY / 50 WATT BACKUP OPERATION.</t>
  </si>
  <si>
    <t>125 WATT AMPLIFIER. 4 SPKR CRCTS. USE EVS-CE4 FOR ADDL CIRCUITS</t>
  </si>
  <si>
    <t>50 WATT AMPLIFIER. 4 SPKR CRCTS. USE EVS-CE4 FOR ADDL CIRCUITS.</t>
  </si>
  <si>
    <t>4 SPEAKER CIRCUIT EXPANDER FOR EVS-50W OR EVS-125W</t>
  </si>
  <si>
    <t>50 WATT AMPLIFIER. 1 SPKR CRCT. MOUNTS INSIDE A 5820XL-EVS</t>
  </si>
  <si>
    <t>LOCAL OPERATORS CONSOLE</t>
  </si>
  <si>
    <t>REPLACEMENT MICROPHONE FOR 5820XL-EVS OR EVS-RCU</t>
  </si>
  <si>
    <t>REMOTE COMMAND UNIT.  MEETS UL2572 AS LOC</t>
  </si>
  <si>
    <t>ADDS 24 SWITCHES TO 5820XL-EVS OR EVS-RCU</t>
  </si>
  <si>
    <t>REPLACEMENT VOICE CONTROL MODULE FOR 5820XL-EVS OR EVS-RCU</t>
  </si>
  <si>
    <t>24 ZONE EXPANDER</t>
  </si>
  <si>
    <t>FIRE FIGHTER PHONE JACK</t>
  </si>
  <si>
    <t>HANDSET CABINET</t>
  </si>
  <si>
    <t>REMOTE HANDSET</t>
  </si>
  <si>
    <t>SINGLE TELEPHONE STATNION RECESS MOUNT</t>
  </si>
  <si>
    <t>SINGLE TELEPHONE STATNION SURFACE MOUNT</t>
  </si>
  <si>
    <t>FIRE ALARM PULL STATION FOR HAZARDOUS, NON-HAZARDOUS, WEATHERPROOF OR HARSH LOCATIONS</t>
  </si>
  <si>
    <t>ACCESSORY BOX FOR IDP MODULES</t>
  </si>
  <si>
    <t xml:space="preserve">USED FOR MOUNTING IP COMMUNICATORS IN COMMON ENCLOSURE FOR </t>
  </si>
  <si>
    <t>ASSY,FNL,IPCHSKIT</t>
  </si>
  <si>
    <t>IPDACT COMMUNICATOR</t>
  </si>
  <si>
    <t>INCLUDES IPDACT-2 AND 2UD DAUGHTER BOARD.</t>
  </si>
  <si>
    <t>IP COMMUNICATOR EXTERNAL MOUNTING ENCLOSURE, INCLUDES IPBRKT, RED</t>
  </si>
  <si>
    <t>IP COMMUNICATOR EXTERNAL MOUNTING ENCLOSURE, INCLUDES IPBRKT, BLACK</t>
  </si>
  <si>
    <t>6 ISOLATOR MODULE</t>
  </si>
  <si>
    <t>PULL STATION TRIM PLATE FOR NEW YORK CITY, FOR USE WITH ALL NBG SERIES PULL STATIONS</t>
  </si>
  <si>
    <t>OPERATOR KEY FOR SK5208</t>
  </si>
  <si>
    <t>RELAY,7 AMP,12/24</t>
  </si>
  <si>
    <t>PRINTER,SERIAL MATRIX,80 COL</t>
  </si>
  <si>
    <t>BOX BACK  SGB-32S</t>
  </si>
  <si>
    <t>PULL STATION DUAL ACTION</t>
  </si>
  <si>
    <t>PULL STATION DUAL ACTION; HEX KEY</t>
  </si>
  <si>
    <t>PULL STATION DUAL ACTION; OUTDOOR, INCLUDES BACKBOX</t>
  </si>
  <si>
    <t>PULL STATION DUAL ACTION / SPANISH</t>
  </si>
  <si>
    <t>PULL STATION, DUAL ACTION, KEY RESET</t>
  </si>
  <si>
    <t>BOX OF GLASS RODS</t>
  </si>
  <si>
    <t>PULL STATION, SINGLE ACTION, KEY RESET</t>
  </si>
  <si>
    <t>WEATHERPROOF PULL STATION, SINGLE ACTION, KEY RESET</t>
  </si>
  <si>
    <t>BACK BOX FOR USE WITH SD500-PS &amp; SD500-PSDA, SURFACE MOUNT</t>
  </si>
  <si>
    <t>WEATHERPROOF BOX SG-32WPB</t>
  </si>
  <si>
    <t>WEATHERPROOF GASKET</t>
  </si>
  <si>
    <t>REMOTE ANNUNCIATOR, 7MA, 3.1-32 VDC FOR DUCT &amp; BEAM DETECTORS</t>
  </si>
  <si>
    <t>REMOTE BATTERY BOX (10"H X 16"W X 6"D)</t>
  </si>
  <si>
    <t>MAGNETIC REMOTE TEST AND RESET STAT</t>
  </si>
  <si>
    <t>KEY REMOTE TEST AND RESET STATION F</t>
  </si>
  <si>
    <t>SURFACE BACK-BOX FOR ALL BG-10 OR BG-12; EXCEPT BG-12LRA.</t>
  </si>
  <si>
    <t>SURFACE BACK-BOX; FOR BG-12LRA.</t>
  </si>
  <si>
    <t>SMT BACKBOX PLASTC PS-SA/DA/IDP</t>
  </si>
  <si>
    <t>4 SQ SLC ADDRESSABLE INPUT MODULE</t>
  </si>
  <si>
    <t>ADDRESSABLE NOTIFICATION MODULE</t>
  </si>
  <si>
    <t>ADDRESSABLE RELAY MODULE</t>
  </si>
  <si>
    <t>LED DRIVER MODULE FOR SLC LOOP</t>
  </si>
  <si>
    <t>SLC LOOP ISOLATION MODULE</t>
  </si>
  <si>
    <t>UPGRADE KIT LIFT CONVERT SD500-PS TO SD500-PSDA</t>
  </si>
  <si>
    <t>ADDRESSABLE MINI INPUT MODULE, MOUNTS IN SINGLE GANG BOX</t>
  </si>
  <si>
    <t>ADDRESSABLE PULL STATION, SINGLE ACTION</t>
  </si>
  <si>
    <t>ADDRESSABLE PULL STATION, DUAL ACTION</t>
  </si>
  <si>
    <t>2 WIRE SMOKE MODULE. CONVERTS CONVENTIONAL 2-WIRE LOOP TO SLC LOOP</t>
  </si>
  <si>
    <t>ADDRESSABLE 4" BASE</t>
  </si>
  <si>
    <t>ADDRESSABLE 6" BASE</t>
  </si>
  <si>
    <t>6" ISOLATOR BASE, FOR USE WITH ADDRESSABLE SENSORS</t>
  </si>
  <si>
    <t>6" RELAY BASE, FOR USE WITH ADDRESSABLE SENSORS</t>
  </si>
  <si>
    <t>6" SOUNDER BASE, FOR USE WITH ADDRESSABLE SENSORS</t>
  </si>
  <si>
    <t>ANALOG PHOTO SENSOR</t>
  </si>
  <si>
    <t>DUCT DETECTOR TEST SWITCH REMOTE LED MODULE</t>
  </si>
  <si>
    <t>ADDRESSABLE DUCT HOUSING W/ SD505-APS SMOKE SENSOR PRE-INSTALLED</t>
  </si>
  <si>
    <t>DUCT HOUSING W/RELAYS, INCLUDES THE SD505-APS</t>
  </si>
  <si>
    <t>ADDRESSABLE HEAT SENSOR</t>
  </si>
  <si>
    <t>HOCHIKI ADDRESS SENSOR DIS-ASSY TOOL</t>
  </si>
  <si>
    <t>INTELLKNGT ADDRESS HEAD REMOVA</t>
  </si>
  <si>
    <t>ADDRESSABLE PHOTO SENSOR</t>
  </si>
  <si>
    <t>10 FT SMPLNG TUBE SD505-DUCT/DUCTR</t>
  </si>
  <si>
    <t>2.5FT SAMPLING TUBE SD505-DUCT/DUCTR</t>
  </si>
  <si>
    <t>5 FT SAMPLING TUBE SD505-DUCT/DUCTR</t>
  </si>
  <si>
    <t>HANDHELD PROGRAMMER HOCHIKI SENSORS</t>
  </si>
  <si>
    <t>2 ZONE CONVENTIONAL FIRE PANEL</t>
  </si>
  <si>
    <t>CABINET ACCESSORY MULTIPLE PRODUCTS</t>
  </si>
  <si>
    <t>4 ZONE CONVENTIONAL FIRE PANEL</t>
  </si>
  <si>
    <t>LED INTERFACE MODULE</t>
  </si>
  <si>
    <t>TRANSMITTER MODULE</t>
  </si>
  <si>
    <t>ZONE RELAY MODULE</t>
  </si>
  <si>
    <t>CONTROL/COM FIRE 10 ZONE</t>
  </si>
  <si>
    <t>CABINET ASSEMBLY FOR THE SK5208</t>
  </si>
  <si>
    <t>EXPANDER, 10 ZONES, FOR THE THE SK5208</t>
  </si>
  <si>
    <t>LCD REMOTE ANNUNCIATOR FOR THE SK5208</t>
  </si>
  <si>
    <t>I/O RELAY, SUPERVISORY STATUS MODULE FOR THE SK5208</t>
  </si>
  <si>
    <t>MULTI-CRITERIA DETECTOR (BASE INCLUDED IN SK DEVICE)</t>
  </si>
  <si>
    <t>BEAM DETECTOR</t>
  </si>
  <si>
    <t>BEAM DETECTOR WITH TEST</t>
  </si>
  <si>
    <t>CLASS A CONVERTER - 4 ZONE</t>
  </si>
  <si>
    <t>CONTROL MODULE</t>
  </si>
  <si>
    <t>6 OUTPUT CONTROL MODULE</t>
  </si>
  <si>
    <t>2/4  ZONE DRESS PANEL</t>
  </si>
  <si>
    <t>DUCT DETECTOR, WITH PHOTO AND NO RELAY</t>
  </si>
  <si>
    <t>VOICE EVACUATION PANEL 50 WATT</t>
  </si>
  <si>
    <t>VOICE EVAC PANEL 50 WATT, W/ 4 ZONE SPLITTER</t>
  </si>
  <si>
    <t>VOICE EVAC PANEL 50 WATT, W/ 6 ZONE SPLITTER</t>
  </si>
  <si>
    <t>VOICE EVAC 50 WATT BOARD ONLY W/MANUAL</t>
  </si>
  <si>
    <t>VOICE EVAC MICROPHONE</t>
  </si>
  <si>
    <t>REMOTE MICROPHONE</t>
  </si>
  <si>
    <t>VOICE EVAC 70 RMS VOLTAGE BOOSTER</t>
  </si>
  <si>
    <t>VOICE EVAC 4 ZONE SPLITTER</t>
  </si>
  <si>
    <t>VOICE EVAC 6 ZONE SPLITTER</t>
  </si>
  <si>
    <t>SERIAL TO FIBER SBUS CONVERTER CARD</t>
  </si>
  <si>
    <t>FIRE FIGHTER TELEPHONE CONTROL PANEL</t>
  </si>
  <si>
    <t>ADDRESSABLE FIRE &amp; CO COMBINATION DETECTOR</t>
  </si>
  <si>
    <t>FIBER CARD (MULTI MODE)</t>
  </si>
  <si>
    <t>FIBER CARD (SINGLE MODE)</t>
  </si>
  <si>
    <t>ADDRESSABLE HEAT DETECTOR; IVORY; INCLUDES BASE</t>
  </si>
  <si>
    <t>ADDRESSABLE HIGH HEAT DETECTOR; IVORY; INCLUDES BASE</t>
  </si>
  <si>
    <t>ADDRESSABLE HIGH HEAT DETECTOR; WHITE; INCLUDES BASE</t>
  </si>
  <si>
    <t>ADDRESSABLE HEAT DETECTOR W/RATE-OF-RISE THERMAL SENSOR; IVORY; INCLUDES BASE</t>
  </si>
  <si>
    <t>ADDRESSABLE HEAT DETECTOR W/RATE-OF-RISE THERMAL SENSOR; WHITE; INCLUDES BASE</t>
  </si>
  <si>
    <t>ADDRESSABLE HEAT DETECTOR; WHITE; INCLUDES BASE</t>
  </si>
  <si>
    <t>IP COMUNICATOR KIT, INCLUDES IPENC AND IPBRKT</t>
  </si>
  <si>
    <t>IP COMUNICATOR KIT WITH UPLOAD/DOWNLOAD, INCLUDES IPENC AND IPBRKT</t>
  </si>
  <si>
    <t>ISOLATOR MODULE</t>
  </si>
  <si>
    <t>INPUT MINI-MONITOR MODULE</t>
  </si>
  <si>
    <t>10 INPUT MONITOR MODULE</t>
  </si>
  <si>
    <t>INPUT MONITOR MODULE</t>
  </si>
  <si>
    <t>2 INPUT MONITOR MODULE</t>
  </si>
  <si>
    <t>NETWORK INTERFACE CARD</t>
  </si>
  <si>
    <t>NETWORK INTERFACE CARD CABINET</t>
  </si>
  <si>
    <t>ADDRESSABLE LOW-PROFILE PHOTOELECTRIC SMOKE DETECTOR; IVORY; INCLUDES BASE</t>
  </si>
  <si>
    <t>INTELLIGENT PHOTOELECTRIC REPLACEMENT DUCT SMOKE DETECTOR WITH REMOTE TEST CAPABILITY; WHITE</t>
  </si>
  <si>
    <t>ADDRESSABLE LOW-PROFILE PHOTOELECTRIC SMOKE DETECTOR W/THERMAL SENSOR; IVORY; INCLUDES BASE</t>
  </si>
  <si>
    <t>ADDRESSABLE LOW-PROFILE PHOTOELECTRIC SMOKE DETECTOR W/THERMAL SENSOR; WHITE; INCLUDES BASE</t>
  </si>
  <si>
    <t>ADDRESSABLE LOW-PROFILE PHOTOELECTRIC SMOKE DETECTOR; WHITE; INCLUDES BASE</t>
  </si>
  <si>
    <t>INTELLIGENT PULL STATION DUAL ACTION</t>
  </si>
  <si>
    <t>INTELLIGENT PULL STATION SINGLE ACTION</t>
  </si>
  <si>
    <t>RELAY MODULE</t>
  </si>
  <si>
    <t>6 RELAY MODULE</t>
  </si>
  <si>
    <t>DUAL INPUT/DUAL OUTPUT MODULE</t>
  </si>
  <si>
    <t>REMOTE ANNUNCIATOR</t>
  </si>
  <si>
    <t>SEISMIC MOUNTING KIT-Accesories for 5496</t>
  </si>
  <si>
    <t>TRANSFORMER 110 VOLT 3-6A</t>
  </si>
  <si>
    <t>TRANSFORMER 220 VOLT 3-6A</t>
  </si>
  <si>
    <t>ZONE MODULE</t>
  </si>
  <si>
    <t>6 ZONE MODULE</t>
  </si>
  <si>
    <t>SHT MTL,TRIM RING KIT,5600/5700,SK</t>
  </si>
  <si>
    <t>STOPPER II WITH HORN, FLUSH.</t>
  </si>
  <si>
    <t>STOPPER II WITH HORN, SURFACE.</t>
  </si>
  <si>
    <t>STOPPER II, NO HORN, FLUSH.</t>
  </si>
  <si>
    <t>HORN STROBE COVER, SURFACE MOUNT.</t>
  </si>
  <si>
    <t>HORN STROBE COVER, FLUSH MOUNT.</t>
  </si>
  <si>
    <t>STROBE COVER, SURFACE MOUNT.</t>
  </si>
  <si>
    <t>STROBE COVER, FLUSH MOUNT.</t>
  </si>
  <si>
    <t>NEMA 4X RATED STOPPER DOME</t>
  </si>
  <si>
    <t>STOPPER II, NO HORN, SURFACE.</t>
  </si>
  <si>
    <t>WEATHER STOPPER II, FLUSH MOUNT.</t>
  </si>
  <si>
    <t>WEATHER GASKET.</t>
  </si>
  <si>
    <t>CONDUIT GASKET.</t>
  </si>
  <si>
    <t>CONDUIT SPACER, SURFACE MOUNT.</t>
  </si>
  <si>
    <t>WEATHER STOPPER II, SURFACE MOUNT.</t>
  </si>
  <si>
    <t>STOPPER G, LARGE COVER.</t>
  </si>
  <si>
    <t>STOPPER G, STANDARD COVER.</t>
  </si>
  <si>
    <t>LOW PROFILE SMOKE DETECTOR COVER.</t>
  </si>
  <si>
    <t>STEEL WEB STOPPER, LOW PROFILE, SURFACE MOUNT.</t>
  </si>
  <si>
    <t>HEAT DETECTOR STEEL COVER.</t>
  </si>
  <si>
    <t>STEEL WEB STOPPER, MEDIUM PROFILE, SURFACE MOUNT.</t>
  </si>
  <si>
    <t>SMOKE DETECTOR COVER, HIGH PROFILE.</t>
  </si>
  <si>
    <t>STEEL WEB STOPPER, HIGH PROFILE, SURFACE MOUNT.</t>
  </si>
  <si>
    <t>STEEL WEB STOPPER, INTERNAL DIMENSIONS 7.0L X 5.75W X 4.5D</t>
  </si>
  <si>
    <t>Silent Knight</t>
  </si>
  <si>
    <t>D50-120/2083Y</t>
  </si>
  <si>
    <t>D50-120/2401</t>
  </si>
  <si>
    <t>D50-120/240HD</t>
  </si>
  <si>
    <t>D50-120/240HL</t>
  </si>
  <si>
    <t>D50-2401</t>
  </si>
  <si>
    <t>D50-2403D</t>
  </si>
  <si>
    <t>D50-240HW</t>
  </si>
  <si>
    <t>D50-277/4803Y</t>
  </si>
  <si>
    <t>D50-347/6003Y</t>
  </si>
  <si>
    <t>D50-4803D</t>
  </si>
  <si>
    <t>D50-CM</t>
  </si>
  <si>
    <t>D50-FMK</t>
  </si>
  <si>
    <t>D100-120/2083Y</t>
  </si>
  <si>
    <t>D100-120/2401</t>
  </si>
  <si>
    <t>D100-120/240HL</t>
  </si>
  <si>
    <t>D100-2403D</t>
  </si>
  <si>
    <t>D100-277/4803Y</t>
  </si>
  <si>
    <t>D100-4803D</t>
  </si>
  <si>
    <t>D100-6003D</t>
  </si>
  <si>
    <t>D200-120/2083Y</t>
  </si>
  <si>
    <t>D200-120/2401</t>
  </si>
  <si>
    <t>D200-120/240HL</t>
  </si>
  <si>
    <t>D200-2403D</t>
  </si>
  <si>
    <t>D200-277/4803Y</t>
  </si>
  <si>
    <t>D200-347/6003Y</t>
  </si>
  <si>
    <t>D200-4803D</t>
  </si>
  <si>
    <t>D200-FMK</t>
  </si>
  <si>
    <t>DTK-110C6A</t>
  </si>
  <si>
    <t>DTK-110C6APOE</t>
  </si>
  <si>
    <t>DTK-110RJC6A</t>
  </si>
  <si>
    <t>DTK-110RJC6APOE</t>
  </si>
  <si>
    <t>DTK-120/240CM+</t>
  </si>
  <si>
    <t>DTK-120/240HD2</t>
  </si>
  <si>
    <t>DTK-120/240HW</t>
  </si>
  <si>
    <t>DTK-120/240SA</t>
  </si>
  <si>
    <t>DTK-120HW</t>
  </si>
  <si>
    <t>DTK-120HWLOK</t>
  </si>
  <si>
    <t>DTK-120SRD</t>
  </si>
  <si>
    <t>DTK-1F</t>
  </si>
  <si>
    <t>DTK-1F31X</t>
  </si>
  <si>
    <t>DTK-1FF</t>
  </si>
  <si>
    <t>DTK-1LVLPLV</t>
  </si>
  <si>
    <t>DTK-1LVLPSCPRUV</t>
  </si>
  <si>
    <t>DTK-1LVLPX</t>
  </si>
  <si>
    <t>DTK-1PRUV</t>
  </si>
  <si>
    <t>DTK-240/480CM+</t>
  </si>
  <si>
    <t>DTK-2403CMXPLUS</t>
  </si>
  <si>
    <t>DTK-240HW</t>
  </si>
  <si>
    <t>DTK-2LVLAWGLV</t>
  </si>
  <si>
    <t>DTK-2LVLPD</t>
  </si>
  <si>
    <t>DTK-2LVLPF</t>
  </si>
  <si>
    <t>DTK-2LVLPLV</t>
  </si>
  <si>
    <t>DTK-2LVLPOPX</t>
  </si>
  <si>
    <t>DTK-2LVLPRUV</t>
  </si>
  <si>
    <t>DTK-2LVLPSCPLV</t>
  </si>
  <si>
    <t>DTK-2LVLPSCPRUV</t>
  </si>
  <si>
    <t>DTK-2LVLPX</t>
  </si>
  <si>
    <t>DTK-2MB</t>
  </si>
  <si>
    <t>DTK-2MHLP12B</t>
  </si>
  <si>
    <t>DTK-2MHLP12BWB</t>
  </si>
  <si>
    <t>DTK-2MHLP12F</t>
  </si>
  <si>
    <t>DTK-2MHLP12FWB</t>
  </si>
  <si>
    <t>DTK-2MHLP24B</t>
  </si>
  <si>
    <t>DTK-2MHLP24BWB</t>
  </si>
  <si>
    <t>DTK-2MHLP24F</t>
  </si>
  <si>
    <t>DTK-2MHLP24FWB</t>
  </si>
  <si>
    <t>DTK-2MHLP36B</t>
  </si>
  <si>
    <t>DTK-2MHLP36BWB</t>
  </si>
  <si>
    <t>DTK-2MHLP36F</t>
  </si>
  <si>
    <t>DTK-2MHLP36FWB</t>
  </si>
  <si>
    <t>DTK-2MHLP48B</t>
  </si>
  <si>
    <t>DTK-2MHLP48BWB</t>
  </si>
  <si>
    <t>DTK-2MHLP48F</t>
  </si>
  <si>
    <t>DTK-2MHLP48FWB</t>
  </si>
  <si>
    <t>DTK-2MHLP5B</t>
  </si>
  <si>
    <t>DTK-2MHLP5BWB</t>
  </si>
  <si>
    <t>DTK-2MHLP5F</t>
  </si>
  <si>
    <t>DTK-2MHLP5FWB</t>
  </si>
  <si>
    <t>DTK-2MHLP75B</t>
  </si>
  <si>
    <t>DTK-2MHLP75BWB</t>
  </si>
  <si>
    <t>DTK-2MHLP75F</t>
  </si>
  <si>
    <t>DTK-2MHLP75FWB</t>
  </si>
  <si>
    <t>DTK-2MHLPTM</t>
  </si>
  <si>
    <t>DTK-2MHTP</t>
  </si>
  <si>
    <t>DTK-2MHTPWB</t>
  </si>
  <si>
    <t>DTK-2PRUV</t>
  </si>
  <si>
    <t>DTK-3GTP</t>
  </si>
  <si>
    <t>DTK-3LVLPX</t>
  </si>
  <si>
    <t>DTK-3MB</t>
  </si>
  <si>
    <t>DTK-3VWMUSB</t>
  </si>
  <si>
    <t>DTK-4803CMXPLUS</t>
  </si>
  <si>
    <t>DTK-480LP</t>
  </si>
  <si>
    <t>DTK-4LVLAWGLV</t>
  </si>
  <si>
    <t>DTK-4LVLPCR</t>
  </si>
  <si>
    <t>DTK-4LVLPD</t>
  </si>
  <si>
    <t>DTK-4LVLPLV</t>
  </si>
  <si>
    <t>DTK-4LVLPOPX</t>
  </si>
  <si>
    <t>DTK-4LVLPRUV</t>
  </si>
  <si>
    <t>DTK-4LVLPSCPD</t>
  </si>
  <si>
    <t>DTK-4LVLPSCPLV</t>
  </si>
  <si>
    <t>DTK-4LVLPSCPOPX</t>
  </si>
  <si>
    <t>DTK-4LVLPSCPRUV</t>
  </si>
  <si>
    <t>DTK-4LVLPSCPX</t>
  </si>
  <si>
    <t>DTK-4LVLPX</t>
  </si>
  <si>
    <t>DTK-4LVTEP</t>
  </si>
  <si>
    <t>DTK-4LVXR</t>
  </si>
  <si>
    <t>DTK-4MB</t>
  </si>
  <si>
    <t>DTK-4PLV</t>
  </si>
  <si>
    <t>DTK-4POCM</t>
  </si>
  <si>
    <t>DTK-4POPX</t>
  </si>
  <si>
    <t>DTK-4PRUV</t>
  </si>
  <si>
    <t>DTK-4PX</t>
  </si>
  <si>
    <t>DTK-4TPV</t>
  </si>
  <si>
    <t>DTK-4VP</t>
  </si>
  <si>
    <t>DTK-4VPM</t>
  </si>
  <si>
    <t>DTK-5MB</t>
  </si>
  <si>
    <t>DTK-6003CMXPLUS</t>
  </si>
  <si>
    <t>DTK-7VS</t>
  </si>
  <si>
    <t>DTK-8FF</t>
  </si>
  <si>
    <t>DTK-8LVLPLV</t>
  </si>
  <si>
    <t>DTK-APK1</t>
  </si>
  <si>
    <t>DTK-B12RT</t>
  </si>
  <si>
    <t>DTK-B12RT7</t>
  </si>
  <si>
    <t>DTK-BU600PLUS</t>
  </si>
  <si>
    <t>DTK-DF120M</t>
  </si>
  <si>
    <t>DTK-DF120S1</t>
  </si>
  <si>
    <t>DTK-DL120</t>
  </si>
  <si>
    <t>DTK-DL120/240</t>
  </si>
  <si>
    <t>DTK-DL240/480</t>
  </si>
  <si>
    <t>DTK-DL2401</t>
  </si>
  <si>
    <t>DTK-DL277/4803</t>
  </si>
  <si>
    <t>DTK-DL480</t>
  </si>
  <si>
    <t>DTK-DP4P</t>
  </si>
  <si>
    <t>DTK-DP4PTPV</t>
  </si>
  <si>
    <t>DTK-DRK</t>
  </si>
  <si>
    <t>DTK-DRP16</t>
  </si>
  <si>
    <t>DTK-DRP16M</t>
  </si>
  <si>
    <t>DTK-ESS</t>
  </si>
  <si>
    <t>DTK-EXTMS</t>
  </si>
  <si>
    <t>DTK-FMK</t>
  </si>
  <si>
    <t>DTK-FPK1</t>
  </si>
  <si>
    <t>DTK-FPK2</t>
  </si>
  <si>
    <t>DTK-GLI</t>
  </si>
  <si>
    <t>DTK-HL480</t>
  </si>
  <si>
    <t>DTK-HVACKIT</t>
  </si>
  <si>
    <t>DTK-IBNC2.8</t>
  </si>
  <si>
    <t>DTK-IBNCHD</t>
  </si>
  <si>
    <t>DTK-IVSPA</t>
  </si>
  <si>
    <t>DTK-MB10</t>
  </si>
  <si>
    <t>DTK-MRJ31XSCPWP</t>
  </si>
  <si>
    <t>DTK-MRJ45C5EM</t>
  </si>
  <si>
    <t>DTK-MRJ45M12</t>
  </si>
  <si>
    <t>DTK-MRJ45M130</t>
  </si>
  <si>
    <t>DTK-MRJ45M24</t>
  </si>
  <si>
    <t>DTK-MRJ45M36</t>
  </si>
  <si>
    <t>DTK-MRJ45M48</t>
  </si>
  <si>
    <t>DTK-MRJ45M75</t>
  </si>
  <si>
    <t>DTK-MRJ45SCPLV</t>
  </si>
  <si>
    <t>DTK-MRJ45SCPOPX</t>
  </si>
  <si>
    <t>DTK-MRJ45SCPRUV</t>
  </si>
  <si>
    <t>DTK-MRJ45SCPX</t>
  </si>
  <si>
    <t>DTK-MRJ45TDP12</t>
  </si>
  <si>
    <t>DTK-MRJETHS</t>
  </si>
  <si>
    <t>DTK-MRJEXTS</t>
  </si>
  <si>
    <t>DTK-MRJPOE</t>
  </si>
  <si>
    <t>DTK-MRJPOEM</t>
  </si>
  <si>
    <t>DTK-MRJPOES</t>
  </si>
  <si>
    <t>DTK-MRJPOEX</t>
  </si>
  <si>
    <t>DTK-MRJPOEXM</t>
  </si>
  <si>
    <t>DTK-NETMS</t>
  </si>
  <si>
    <t>DTK-POC</t>
  </si>
  <si>
    <t>DTK-PVP27B</t>
  </si>
  <si>
    <t>DTK-PVP27BP</t>
  </si>
  <si>
    <t>DTK-PVP27BTPV</t>
  </si>
  <si>
    <t>DTK-PVPIP</t>
  </si>
  <si>
    <t>DTK-PVPIPS</t>
  </si>
  <si>
    <t>DTK-RM12C5RJM</t>
  </si>
  <si>
    <t>DTK-RM12ESM</t>
  </si>
  <si>
    <t>DTK-RM12ETHS</t>
  </si>
  <si>
    <t>DTK-RM12EXTS</t>
  </si>
  <si>
    <t>DTK-RM12FP</t>
  </si>
  <si>
    <t>DTK-RM12FPPLUG</t>
  </si>
  <si>
    <t>DTK-RM12NETS</t>
  </si>
  <si>
    <t>DTK-RM12POE</t>
  </si>
  <si>
    <t>DTK-RM12POEM</t>
  </si>
  <si>
    <t>DTK-RM12POES</t>
  </si>
  <si>
    <t>DTK-RM12PSM</t>
  </si>
  <si>
    <t>DTK-RM16C5M</t>
  </si>
  <si>
    <t>DTK-RM16EXTS</t>
  </si>
  <si>
    <t>DTK-RM16NETS</t>
  </si>
  <si>
    <t>DTK-RM16NM</t>
  </si>
  <si>
    <t>DTK-RM16POC</t>
  </si>
  <si>
    <t>DTK-RM24EXTS</t>
  </si>
  <si>
    <t>DTK-RM24NETS</t>
  </si>
  <si>
    <t>DTK-RM24POES</t>
  </si>
  <si>
    <t>DTK-RMAC12</t>
  </si>
  <si>
    <t>DTK-S130A</t>
  </si>
  <si>
    <t>DTK-S130B</t>
  </si>
  <si>
    <t>DTK-S14A</t>
  </si>
  <si>
    <t>DTK-S14B</t>
  </si>
  <si>
    <t>DTK-S30A</t>
  </si>
  <si>
    <t>DTK-S30B</t>
  </si>
  <si>
    <t>DTK-S50A</t>
  </si>
  <si>
    <t>DTK-S50B</t>
  </si>
  <si>
    <t>DTK-SIGB</t>
  </si>
  <si>
    <t>DTK-SL130A</t>
  </si>
  <si>
    <t>DTK-SL130B</t>
  </si>
  <si>
    <t>DTK-SL30A</t>
  </si>
  <si>
    <t>DTK-SL30B</t>
  </si>
  <si>
    <t>DTK-SL50A</t>
  </si>
  <si>
    <t>DTK-SL50B</t>
  </si>
  <si>
    <t>DTK-SL95A</t>
  </si>
  <si>
    <t>DTK-SL95B</t>
  </si>
  <si>
    <t>DTK-TSS1</t>
  </si>
  <si>
    <t>DTK-TSS2</t>
  </si>
  <si>
    <t>DTK-TSS2NM</t>
  </si>
  <si>
    <t>DTK-TSS3</t>
  </si>
  <si>
    <t>DTK-TSS4D</t>
  </si>
  <si>
    <t>DTK-TSS5</t>
  </si>
  <si>
    <t>DTK-TSS6</t>
  </si>
  <si>
    <t>DTK-UB12460</t>
  </si>
  <si>
    <t>DTK-UETH1</t>
  </si>
  <si>
    <t>DTK-UPS1000R</t>
  </si>
  <si>
    <t>DTK-UPS1000RE</t>
  </si>
  <si>
    <t>DTK-UPS1500RE</t>
  </si>
  <si>
    <t>DTK-UPS2000RE</t>
  </si>
  <si>
    <t>DTK-UPS3000RE</t>
  </si>
  <si>
    <t>DTK-URK1</t>
  </si>
  <si>
    <t>DTK-UXB1500R</t>
  </si>
  <si>
    <t>DTK-VM12RM</t>
  </si>
  <si>
    <t>DTK-VM4512</t>
  </si>
  <si>
    <t>DTK-VM45130</t>
  </si>
  <si>
    <t>DTK-VM4524</t>
  </si>
  <si>
    <t>DTK-VM4536</t>
  </si>
  <si>
    <t>DTK-VM4548</t>
  </si>
  <si>
    <t>DTK-VM4575</t>
  </si>
  <si>
    <t>DTK-VM45ETH</t>
  </si>
  <si>
    <t>DTK-VM45POE</t>
  </si>
  <si>
    <t>DTK-VM6WM</t>
  </si>
  <si>
    <t>DTK-VMBNC</t>
  </si>
  <si>
    <t>DTK-VSPA</t>
  </si>
  <si>
    <t>DTK-VSPBNCA</t>
  </si>
  <si>
    <t>DTK-VSPBNCM</t>
  </si>
  <si>
    <t>DTK-VSPN</t>
  </si>
  <si>
    <t>DTK-WM4EXTS</t>
  </si>
  <si>
    <t>DTK-WM4NETS</t>
  </si>
  <si>
    <t>DTK-WM6FP</t>
  </si>
  <si>
    <t>KIT-120SRD</t>
  </si>
  <si>
    <t>KIT-LOK</t>
  </si>
  <si>
    <t>100-640</t>
  </si>
  <si>
    <t>124-188</t>
  </si>
  <si>
    <t>171-091</t>
  </si>
  <si>
    <t>171-104</t>
  </si>
  <si>
    <t>171-109</t>
  </si>
  <si>
    <t>Ditek</t>
  </si>
  <si>
    <t>120/208 VAC 3 Phase WYE, 4W(+G), 50kA, SPD Type 1 &amp; 2, UL1449  Listed</t>
  </si>
  <si>
    <t>120/240 VAC Split Phase, 3W(+G), 50kA, SPD Type 1 &amp; 2,  UL1449 Listed</t>
  </si>
  <si>
    <t>120/240 VAC High Leg Delta, 4W(+G), 50kA, SPD Type 1 &amp; 2, UL1449  Listed</t>
  </si>
  <si>
    <t>240 VAC Single Phase, 2W(+G), 50kA, SPD Type 1 &amp; 2, UL1449  Listed</t>
  </si>
  <si>
    <t>240 VAC 3 Phase Delta, 3W(+G), 50kA, SPD Type 1 &amp; 2, UL1449  Listed</t>
  </si>
  <si>
    <t>277/480 VAC 3 Phase WYE, 4W(+G), 50kA, SPD Type 1 &amp; 2, UL1449  Listed</t>
  </si>
  <si>
    <t>347/600 VAC 3 Phase WYE, 4W(+G), 50kA, SPD Type 1 &amp; 2, UL1449  Listed</t>
  </si>
  <si>
    <t>480 VAC 3 Phase Delta, 3W(+G), 50kA, SPD Type 1 &amp; 2, UL1449 Listed</t>
  </si>
  <si>
    <t>120/240 VAC Split Phase, 2W(+G), 50kA,  SPD Type 1 &amp; 2, UL1449  LISTED</t>
  </si>
  <si>
    <t>Flush-mount Kit for D50 Series</t>
  </si>
  <si>
    <t>120/208 VAC 3 Phase WYE, 4W(+G), 100kA, SPD Type 1 &amp; 2, UL1449  Listed</t>
  </si>
  <si>
    <t>120/240 VAC Split Phase, 3W(+G), 100kA, SPD Type 1 &amp; 2,  UL1449 Listed</t>
  </si>
  <si>
    <t>120/240 VAC High Leg Delta, 4W(+G), 100kA, SPD Type 1 &amp; 2, UL1449  Listed</t>
  </si>
  <si>
    <t>240 VAC 3 Phase Delta, 3W(+G), 100kA, SPD Type 1 &amp; 2, UL1449  Listed</t>
  </si>
  <si>
    <t>277/480 VAC 3 Phase WYE, 4W(+G), 100kA, SPD Type 1 &amp; 2, UL1449  Listed</t>
  </si>
  <si>
    <t>480 VAC 3 Phase Delta, 3W(+G), 100kA, SPD Type 1 &amp; 2, UL1449 Listed</t>
  </si>
  <si>
    <t>600 VAC 3 Phase Delta, 3W(+G), 100kA, SPD Type 1 &amp; 2, UL1449 Listed</t>
  </si>
  <si>
    <t>120/208 VAC 3 Phase WYE, 4W(+G), 200kA, SPD Type 1 &amp; 2, UL1449  Listed</t>
  </si>
  <si>
    <t>120/240 VAC Split Phase, 3W(+G), 200kA, SPD Type 1 &amp; 2,  UL1449 Listed</t>
  </si>
  <si>
    <t>120/240 VAC High Leg Delta, 4W(+G), 200kA, SPD Type 1 &amp; 2, UL1449  Listed</t>
  </si>
  <si>
    <t>240 VAC 3 Phase Delta, 3W(+G), 200kA, SPD Type 1 &amp; 2, UL1449  Listed</t>
  </si>
  <si>
    <t>277/480 VAC 3 Phase WYE, 4W(+G), 200kA, SPD Type 1 &amp; 2, UL1449  Listed</t>
  </si>
  <si>
    <t>347/600 VAC 3 Phase WYE, 4W(+G), 100kA, SPD Type 1 &amp; 2, UL1449  Listed</t>
  </si>
  <si>
    <t>480 VAC 3 Phase Delta, 3W(+G), 200kA, SPD Type 1 &amp; 2, UL1449 Listed</t>
  </si>
  <si>
    <t>Flush-mount Kit for D200 Series</t>
  </si>
  <si>
    <t xml:space="preserve">CAT6A Ethernet Surge Protection with 110 IN/ 110 OUT </t>
  </si>
  <si>
    <t xml:space="preserve">CAT6A POE Surge Protection with 110 IN/ 110 OUT </t>
  </si>
  <si>
    <t xml:space="preserve">CAT6A Ethernet Surge Protection with 110 IN/ RJ45 OUT </t>
  </si>
  <si>
    <t>CAT6A POE Surge Protection with 110 IN/ RJ45 OUT</t>
  </si>
  <si>
    <t xml:space="preserve">120/240VAC, Parallel Protector, 2W(+G), UL1449 Listed SPD Type 1 </t>
  </si>
  <si>
    <t>120/240 VAC Split Phase, 3W(+G), 100kA, SPD Type 1 &amp; 2, UL1449  Listed</t>
  </si>
  <si>
    <t>120/240VAC, 20A Parallel Protector UL1449 Listed SPD Type 1</t>
  </si>
  <si>
    <t>120/240 VAC Split Phase, 2W(+G), 100kA, SPD Type 1 &amp; 2, UL1449  Listed</t>
  </si>
  <si>
    <t>120VAC, 20A Parallel Protector UL1449 Listed SPD Type 1</t>
  </si>
  <si>
    <t>120VAC,  20A Parallel Protector UL1449 Listed w/Lockout Kit</t>
  </si>
  <si>
    <t>120V-20A HARDWIRE SERIES HYBRID W/FILTER 2W+G W/DRY CONTACTS</t>
  </si>
  <si>
    <t>Single Outlet w/ Retention Screw</t>
  </si>
  <si>
    <t xml:space="preserve">Security Control Panel Power and Dialer Protection - Single Outlet Plug In protection for 120VAC includes 1 pair protection for RJ31X dialer circuit.  Hardwired  </t>
  </si>
  <si>
    <t>1 pair, 130V,  RJ11 In/Out Modular Jack (w/patch cord) and 120VAC power protection, single outlet w/Retention Screw</t>
  </si>
  <si>
    <t>1-Pr, 30V, 22-16 AWG Terminal Strip, UL497B Listed</t>
  </si>
  <si>
    <t>1 Pair - 130V- Terminal Strip - 22-16 AWG - 150mA self resettable fuse</t>
  </si>
  <si>
    <t>1-Pr, 14V, 22-16 AWG Terminal Strip, UL497B Listed</t>
  </si>
  <si>
    <t>1 pair, 130V, 66 Block Punch Down</t>
  </si>
  <si>
    <t>240/480VAC Parallel Protector,  2W(+G), UL1449 Listed SPD Type 1</t>
  </si>
  <si>
    <t>208/240VAC Three Phase Surge Protective Device, UL1449 Listed SPD Type 1</t>
  </si>
  <si>
    <t>240VAC, 20A Parallel Protector UL1449 Listed SPD Type 1</t>
  </si>
  <si>
    <t xml:space="preserve">2 Pair - 30V- Terminal Strip - 14-10 AWG </t>
  </si>
  <si>
    <t xml:space="preserve">2 Pair - 6V- Terminal Strip - 22-16 AWG </t>
  </si>
  <si>
    <t xml:space="preserve">2 Pair SLC Loop Protection -compatible with Notifier &amp; Firelite Panels, 1/2 Amp fuse </t>
  </si>
  <si>
    <t xml:space="preserve">2 Pair - 30V- Terminal Strip - 22-16 AWG </t>
  </si>
  <si>
    <t xml:space="preserve">2 Pair - 50V- Terminal Strip - 22-16 AWG </t>
  </si>
  <si>
    <t xml:space="preserve">2 Pair - 130V- Terminal Strip - 22-16 AWG </t>
  </si>
  <si>
    <t>2 Pair - 30V- Terminal Strip - 22-16 AWG - 150mA self resettable fuse</t>
  </si>
  <si>
    <t>2 Pair - 130V- Terminal Strip - 22-16 AWG - 150mA self resettable fuse</t>
  </si>
  <si>
    <t xml:space="preserve">2 Pair - 14V- Terminal Strip - 22-16 AWG </t>
  </si>
  <si>
    <t>Two Module Snaptrack-type Base for 2MHLP Series</t>
  </si>
  <si>
    <t>12V, 2 Pair, Hybrid Field Replaceable Suppression Module</t>
  </si>
  <si>
    <t>12V, 2 Pair, Hybrid Field Replaceable Suppression Module w/ Hardwired Base</t>
  </si>
  <si>
    <t>12V, 2 Pair, Modular Alam Panel Protector w/ 1A Fuse, UL497B Listed</t>
  </si>
  <si>
    <t>12V, 2 Pair, Modular Alam Panel Protector &amp; Base w/ 1A Fuse, UL497B Listed</t>
  </si>
  <si>
    <t>24V, 2 Pair, Hybrid Field Replaceable Suppression Module</t>
  </si>
  <si>
    <t>24V, 2 Pair, Hybrid Field Replaceable Suppression Module w/ Hardwired Base</t>
  </si>
  <si>
    <t>24V, 2 Pair, Modular Alam Panel Protector w/ 1A Fuse, UL497B Listed</t>
  </si>
  <si>
    <t>24V, 2 Pair, Modular Alam Panel Protector &amp; Base w/ 1A Fuse, UL497B Listed</t>
  </si>
  <si>
    <t>36V, 2 Pair, Hybrid Field Replaceable Suppression Module</t>
  </si>
  <si>
    <t>36V, 2 Pair, Hybrid Field Replaceable Suppression Module w/ Hardwired Base</t>
  </si>
  <si>
    <t>36V, 2 Pair, Modular Alam Panel Protector w/ 1A Fuse, UL497B Listed</t>
  </si>
  <si>
    <t>36V, 2 Pair, Modular Alam Panel Protector &amp; Base w/ 1A Fuse, UL497B Listed</t>
  </si>
  <si>
    <t>48V, 2 Pair, Hybrid Field Replaceable Suppression Module</t>
  </si>
  <si>
    <t>48V, 2 Pair, Hybrid Field Replaceable Suppression Module w/ Hardwired Base</t>
  </si>
  <si>
    <t>48V, 2 Pair, Modular Alam Panel Protector w/ 1A Fuse, UL497B Listed</t>
  </si>
  <si>
    <t>48V, 2 Pair, Modular Alam Panel Protector &amp; Base w/ 1A Fuse, UL497B Listed</t>
  </si>
  <si>
    <t>5V, 2 Pair, Hybrid Field Replaceable Suppression Module</t>
  </si>
  <si>
    <t>5V, 2 Pair, Hybrid Field Replaceable Suppression Module w/ Hardwired Base</t>
  </si>
  <si>
    <t>5V, 2 Pair, Modular Alam Panel Protector w/ 1A Fuse, UL497B Listed</t>
  </si>
  <si>
    <t>5V, 2 Pair, Modular Alam Panel Protector &amp; Base w/ 1A Fuse, UL497B Listed</t>
  </si>
  <si>
    <t>75V, 2 Pair, Hybrid Field Replaceable Suppression Module</t>
  </si>
  <si>
    <t>75V, 2 Pair, Hybrid Field Replaceable Suppression Module w/ Hardwired Base</t>
  </si>
  <si>
    <t>75V, 2 Pair, Modular Alam Panel Protector w/ 1A Fuse, UL497B Listed</t>
  </si>
  <si>
    <t>75V, 2 Pair, Modular Alam Panel Protector &amp; Base w/ 1A Fuse, UL497B Listed</t>
  </si>
  <si>
    <t>Test Module for all 2MHLP Applications</t>
  </si>
  <si>
    <t>130V, 2 Pair, Hybrid Field Replaceable Suppression Module, 150ma self-resettable fuse</t>
  </si>
  <si>
    <t>130V, 2 Pair, Hybrid Field Replaceable Suppression Module, 150ma self-resettable fuse w/ Hardwired Base</t>
  </si>
  <si>
    <t>2 pair, 130V, 66 Block Punch Down</t>
  </si>
  <si>
    <t>3 Outlet w/ Retention Screw and Ground Post Termination Point</t>
  </si>
  <si>
    <t xml:space="preserve">3 Pair - 14V- Terminal Strip - 22-16 AWG </t>
  </si>
  <si>
    <t>Three Module Snaptrack-type Base for 2MHLP Series</t>
  </si>
  <si>
    <t>3 Outlet V-Socket Wall Tap</t>
  </si>
  <si>
    <t>480VAC Three Phase Surge Protective Device, UL1449 Listed SPD Type 1</t>
  </si>
  <si>
    <t xml:space="preserve">480V Arrester - Single Phase </t>
  </si>
  <si>
    <t xml:space="preserve">4 Pair - 30V- Terminal Strip - 14-10 AWG </t>
  </si>
  <si>
    <t xml:space="preserve">4 Pair Card Reader Protection- 1 Pair each 12V Power, 24V Power, 5V Data, 1V Signal </t>
  </si>
  <si>
    <t xml:space="preserve">4 Pair - 6V- Terminal Strip - 22-16 AWG </t>
  </si>
  <si>
    <t xml:space="preserve">4 Pair - 30V- Terminal Strip - 22-16 AWG </t>
  </si>
  <si>
    <t xml:space="preserve">4 Pair - 50V- Terminal Strip - 22-16 AWG </t>
  </si>
  <si>
    <t xml:space="preserve">4 Pair - 130V- Terminal Strip - 22-16 AWG </t>
  </si>
  <si>
    <t>4 Pair - 6V- Terminal Strip - 22-16 AWG - 150mA self resettable fuse</t>
  </si>
  <si>
    <t>4 Pair - 30V- Terminal Strip - 22-16 AWG - 150mA self resettable fuse</t>
  </si>
  <si>
    <t>4 Pair - 50V- Terminal Strip - 22-16 AWG - 150mA self resettable fuse (Going obsolete - use two DTK-2LVLPSCPRUV)</t>
  </si>
  <si>
    <t>4 Pair - 130V- Terminal Strip - 22-16 AWG - 150mA self resettable fuse</t>
  </si>
  <si>
    <t>4 Pair - 14V- Terminal Strip - 22-16 AWG - 150mA self resettable fuse</t>
  </si>
  <si>
    <t xml:space="preserve">4 Pair - 14V- Terminal Strip - 22-16 AWG </t>
  </si>
  <si>
    <t>4 Pair Telephone Entry Protection -  1 Pair 12V, 1 Pair 24V Power, 1 Pair 130V Telco, 1 Pair 5V Data</t>
  </si>
  <si>
    <t xml:space="preserve">4 Pair Telephone Entry Protection  - 1 Pair 12/24V Power, 2 Pair 130V Telco, 1 Pair 24V Mag Lock Release </t>
  </si>
  <si>
    <t>Four Module Snaptrack-type Base for 2MHLP Series</t>
  </si>
  <si>
    <t>4 pair, 30V, 66 Block Punch Down</t>
  </si>
  <si>
    <t>Replacement Surge Module for RM16POC</t>
  </si>
  <si>
    <t>4 pair, 50V, 66 Block Punch Down</t>
  </si>
  <si>
    <t>4 pair, 130V, 66 Block Punch Down</t>
  </si>
  <si>
    <t>4 pair, 14V, 66 Block Punch Down</t>
  </si>
  <si>
    <t xml:space="preserve">4 Pair Video Line Protection, UTP Terminal Strip  </t>
  </si>
  <si>
    <t>Four Channel BNC Video Protection, 2.8V Clamp
Supports HD-CVI, AHD, HD-TVI</t>
  </si>
  <si>
    <t>4 Channel Replacment Module for DTK-RM16NM</t>
  </si>
  <si>
    <t>Five Module Snaptrack-type Base for 2MHLP Series</t>
  </si>
  <si>
    <t>600VAC Three Phase Surge Protective Device, UL1449 Listed SPD Type 1</t>
  </si>
  <si>
    <t>7 Outlet V-Socket Power Strip</t>
  </si>
  <si>
    <t>1 pair, 130V,  RJ11 1 In/2 Out Modular Jack (w/patch cord) and 120VAC power protection, 8 outlet power strip, 6' cord</t>
  </si>
  <si>
    <t xml:space="preserve">8 Pair - 30V- Terminal Strip - 22-16 AWG </t>
  </si>
  <si>
    <t>Security Control Panel Protection Kit -120VAC  Power - (1) 1F (Single Outlet Plug In) and Dialer - (1) MRJ31XSCPWP (RJ45 Mod Jack)</t>
  </si>
  <si>
    <t>Replacement Batteries for BU600PLUS and (4-outlet) DRP16 Series,  12V 5AH</t>
  </si>
  <si>
    <t>Battery Replacement for (2-outlet) DRP16 Series, 12V 7AH</t>
  </si>
  <si>
    <t>7 Outlet 600VA Battery Backup w/ RJ11 Modular Jack, 6' Cord, and Network RJ45</t>
  </si>
  <si>
    <t>Deflector Replaceable 120V Module</t>
  </si>
  <si>
    <t xml:space="preserve">Deflector SPD 120V/20A SGL </t>
  </si>
  <si>
    <t xml:space="preserve">120 VAC Single Phase, 2W(+G), Light Pole Arrester </t>
  </si>
  <si>
    <t xml:space="preserve">120/240 VAC Split Phase, 2W(+G), Light Pole Arrester </t>
  </si>
  <si>
    <t>240/480 VAC Split Phase, 2W(+G),  Light Pole Arrester</t>
  </si>
  <si>
    <t xml:space="preserve">240 VAC Single Phase, 2W(+G),  Light Pole Arrester </t>
  </si>
  <si>
    <t>277/480 VAC 3 Phase WYE, 4W(+G),  Light Pole Arrester</t>
  </si>
  <si>
    <t xml:space="preserve">480 VAC Single Phase, 2W(+G),  Light Pole Arrester  </t>
  </si>
  <si>
    <t>PTZ Camera Protection,  12/24VDC Power - BNC Coax Video In/Out 2.8V Clamp - 2 Pair Signal, 6.8V clamp, Supports HD-CVI, AHD, HD-TVI</t>
  </si>
  <si>
    <t>PTZ Camera Protection,  12/24VDC Power - UTP In/Out, 6.8V Clamp  - 2 Pair Signal - 6.8V clamp, Supports HD-CVI, AHD, HD-TVI</t>
  </si>
  <si>
    <t>Din rail Mounting Kit</t>
  </si>
  <si>
    <t>16 Channel Digital Video Recorder Protector - (Power/Video/Battery Back-Up) - BNC Coax Video In/Out, 2.8V Clamp, Supports HD-CVI, AHD, HD-TVI   (Going obsolete - available while quantiteis last)</t>
  </si>
  <si>
    <t>Replacement Back Plane Surge Module for DRP16</t>
  </si>
  <si>
    <t xml:space="preserve">Access Control Cabinet Mag Lock/Door Strike Wiring Protection, 24V </t>
  </si>
  <si>
    <t>Replacement Surge Module for RM24EXTS</t>
  </si>
  <si>
    <t>Flush-mount Kit for D100/SA/HD Series</t>
  </si>
  <si>
    <t>Fire Alarm Control Panel Protection Kit - (1) 120HW (120VAC 15A power, hardwired parallel connection) , (2) MRJ31XSCPWP (RJ45 Mod Jack) for RJ31X dialer circuits.</t>
  </si>
  <si>
    <t xml:space="preserve">Fire Alarm Control Panel Protection Kit - (1) 120SRD (120VAC 20A power, hardwired series connection) and (2) MRJ31XSCPWP (RJ45 Mod Jack) for RJ31X dialer circuits. </t>
  </si>
  <si>
    <t>Ground Loop Isolator</t>
  </si>
  <si>
    <t>480 VAC Single Phase, 2W(+G),  Highway Lighting  Surge Protector</t>
  </si>
  <si>
    <t>HVAC Protection Kit (CM+ and 4LVLPLV) for Condenser &amp; Thermostat Wire</t>
  </si>
  <si>
    <t>Camera Video Line Protection - BNC "In Line" Connection - 2.8V Clamp
Supports HD-CVI, AHD, HD-TVI</t>
  </si>
  <si>
    <t>In Line HD-SDI Video Protecton 4.2V Clamp
Supports HD-SDI</t>
  </si>
  <si>
    <t xml:space="preserve">CATV Single Video Feed Protection - "In-Line" "F" Type Connector </t>
  </si>
  <si>
    <t>Single Module Snaptrack-type Base for 2MHLP Series</t>
  </si>
  <si>
    <t>Control Panel Dialer Protector - RJ45 Mod Jack for  RJ31X dialer circuits, with Patch Cord. 150 mA self resettable fuse</t>
  </si>
  <si>
    <t>CAT5e Ethernet Module for RM12FP/WM6FP  - 4 pair - RJ45 In/Out</t>
  </si>
  <si>
    <t xml:space="preserve">12V Module for RM12FP/WM6FP - 4 pair - RJ45 In/Out </t>
  </si>
  <si>
    <t xml:space="preserve">130V Module for RM12FP/WM6FP - 4 pair - RJ45 In/Out </t>
  </si>
  <si>
    <t xml:space="preserve">24V Module for RM12FP/WM6FP - 4 pair - RJ45 In/Out </t>
  </si>
  <si>
    <t xml:space="preserve">36V Module for RM12FP/WM6FP - 4 pair - RJ45 In/Out </t>
  </si>
  <si>
    <t xml:space="preserve">48V Module for RM12FP/WM6FP - 4 pair - RJ45 In/Out </t>
  </si>
  <si>
    <t xml:space="preserve">75V Module for RM12FP/WM6FP - 4 pair - RJ45 In/Out </t>
  </si>
  <si>
    <t>4 pair, 30V, RJ45 In/Out Modular Jack, 150ma self-resettable fuse.</t>
  </si>
  <si>
    <t>4 pair, 50V, RJ45 In/Out Modular Jack, 150ma self-resettable fuse.</t>
  </si>
  <si>
    <t>4 pair, 130V, RJ45 In/Out Modular Jack, 150ma self-resettable fuse.</t>
  </si>
  <si>
    <t>4 pair, 14V, RJ45 In/Out Modular Jack, 150ma self-resettable fuse.</t>
  </si>
  <si>
    <t>Single Channel TDP Protector RJ45, 16volt clamp.</t>
  </si>
  <si>
    <t>Single Channel - 10Gbe Ethernet Protector, Shielded RJ45 Connection</t>
  </si>
  <si>
    <t>Single Channel 10GbE PoE Extender Protector– Shielded RJ45 Connection</t>
  </si>
  <si>
    <t>Single Channel 10GbE PoE Protector– RJ45 Connection</t>
  </si>
  <si>
    <t>Replacement Surge Module for RM12FP/WM6FP, 1 Port, 4 pair, RJ45 In/Out</t>
  </si>
  <si>
    <t>Single Channel 10GbE PoE Protector– Shielded RJ45 Connection</t>
  </si>
  <si>
    <t>Single Channel 10GbE PoE Protector, Outdoor Rated NEMA 4X Enclosure, Shielded RJ45 Connection</t>
  </si>
  <si>
    <t>Replacement Surge Module for MRJPOEX</t>
  </si>
  <si>
    <t>Replacement Surge Module for RM24NETS</t>
  </si>
  <si>
    <t>Power Over Coax Surge Protector</t>
  </si>
  <si>
    <t>Fixed Camera Protection, 12/24VDC Power - BNC Coax Video In/Out, 2.8V clamp
Supports HD-CVI, AHD, HD-TVI</t>
  </si>
  <si>
    <t>Fixed Camera Protection, 12/24VDC Power - UTP Video In/Balun Conversion/BNC Out, 6.8V Clamp Supports HD-CVI, AHD, HD-TVI</t>
  </si>
  <si>
    <t>Fixed Camera Protection, 12/24VDC Power - UTP Video In/Out, 6.8V Clamp
Supports HD-CVI, AHD, HD-TVI</t>
  </si>
  <si>
    <t>IP Video Power and Data Surge Protector, RJ45 In/Out, 6.8V Clamp</t>
  </si>
  <si>
    <t>IP Video Power and Data Surge Protector, Shielded RJ45 In/Out, 6.8V Clamp</t>
  </si>
  <si>
    <t>Replacement Surge Module for RM12C5RJ</t>
  </si>
  <si>
    <t>Replacement Surge Module for RM12ETHS</t>
  </si>
  <si>
    <t>12 Channel Shielded RJ45 In/Out, 1U, 19" Rack Mount, Cat5e, Gigabit Ethernet</t>
  </si>
  <si>
    <t xml:space="preserve">12 Channel Rackmount POE Extender Protector, 1U, Shielded RJ45 In/Out, 10GbE </t>
  </si>
  <si>
    <t>12-Channel Rack Mount 2U Face Plate  (Going obsolete - use DTK-VM12RM</t>
  </si>
  <si>
    <t>Caplug for DTK-RM12FP</t>
  </si>
  <si>
    <t xml:space="preserve">12 Channel Rackmount POE/Ethernet Protector, 1U, Shielded RJ45 In/Out, 10GbE </t>
  </si>
  <si>
    <t>12 Channel, Rack Mount PoE Surge Protector, 1U, RJ45 In/Out, 10GbE</t>
  </si>
  <si>
    <t>Replacement Surge Module for RM12POE</t>
  </si>
  <si>
    <t>12 Channel, Rack Mount PoE Surge Protector, 1U, Shielded RJ45 In/Out, 10GbE</t>
  </si>
  <si>
    <t>Replacement Surge Module for RM12POES/RM24POES</t>
  </si>
  <si>
    <t>Replacement Surge Module for RM16C5</t>
  </si>
  <si>
    <t xml:space="preserve">16 Channel Rackmount POE Extender Protector, 1U, Shielded RJ45 In/Out, 10GbE </t>
  </si>
  <si>
    <t xml:space="preserve">16 Channel Rackmount POE/Ethernet Protector, 1U, Shielded RJ45 In/Out, 10GbE </t>
  </si>
  <si>
    <t>16 Channel Rackmount Video Line Protection, BNC Coax In/Out - 2.8V Clamp
Supports HD-CVI, AHD, HD-TVI</t>
  </si>
  <si>
    <t>16-Channel 1U, Rack Mount Power Over Coax Protector</t>
  </si>
  <si>
    <t xml:space="preserve">24 Channel Rackmount POE Extender Protector, 1U, Shielded RJ45 In/Out, 10GbE </t>
  </si>
  <si>
    <t xml:space="preserve">24 Channel Rackmount POE/Ethernet Protector, 1U, Shielded RJ45 In/Out, 10GbE </t>
  </si>
  <si>
    <t>24 Channel Rack Mount PoE Surge Protector, 1U, Shielded RJ45 In/Out, 10GbE</t>
  </si>
  <si>
    <t>12 Outlet 1U, Rack Mount Surge Protector, 15' Cord</t>
  </si>
  <si>
    <t>130V - 66 Block Snap On Protection &amp; 150mA self resettable fuse, for digital circuits</t>
  </si>
  <si>
    <t>130V - 66 Block Snap On Protection, for digital circuits</t>
  </si>
  <si>
    <t>14V - 66 Block Snap On Protection w/ 150mA self resettable fuse, for digital circuits</t>
  </si>
  <si>
    <t>14V - 66 Block Snap On Protection for digital circuits</t>
  </si>
  <si>
    <t>30V - 66 Block Snap On Protection for Digital circuits w/ 150mA self resettable fuse, for digital circuits</t>
  </si>
  <si>
    <t>30V - 66 Block Snap On Protection, for digital circuits</t>
  </si>
  <si>
    <t>50V - 66 Block Snap On Protection for Digital circuits w/ 150mA self resettable fuse, for digital circuits</t>
  </si>
  <si>
    <t>50V - 66 Block Snap On Protection, for digital circuits</t>
  </si>
  <si>
    <t xml:space="preserve">Ground Bar for S and SL series protectors </t>
  </si>
  <si>
    <t>130V - 66 Block Snap On Protection w/Diagnostic LED &amp; 150mA self resettable fuse, for analog circuits</t>
  </si>
  <si>
    <t>130V - 66  Block Snap On Protection w/Diagnostic LED, for analog circuits</t>
  </si>
  <si>
    <t>30V - 66 Block Snap On Protection w/Diagnostic LED &amp; 150mA self resettable fuse, for analog circuits</t>
  </si>
  <si>
    <t>30V - 66  Block Snap On Protection w/Diagnostic LED, for analog circuits</t>
  </si>
  <si>
    <t>50V - 66 Block Snap On Protection w/Diagnostic LED &amp; 150mA self resettable fuse, for analog circuits</t>
  </si>
  <si>
    <t>50V - 66  Block Snap On Protection w/Diagnostic LED, for analog circuits</t>
  </si>
  <si>
    <t>95V - 66 Block Snap On Protection w/Diagnostic LED &amp; 150mA self resettable fuse, for analog circuits</t>
  </si>
  <si>
    <t>95V - 66  Block Snap On Protection w/Diagnostic LED, for analog circuits</t>
  </si>
  <si>
    <t>Protects 120VAC Power and 10 Pairs of SLC/ IDC/NAC Circuits - (1) 120SRD, (1) 2MHLPTM, (1) 5MB. Housed in locking UL Listed gray metal enclosure.  Expandable to 10 pairs (5 modules). (DTK-2MHLPXXB modules purchased separately)</t>
  </si>
  <si>
    <t>Protects 120VAC Power and up to 4 pairs of SLC/ IDC/ NAC circuits - (1) 120SRD, (1) 2MB. Suppressors housed in NEMA 4X Enclosure. (DTK-2MHLPXXB modules purchased separately)</t>
  </si>
  <si>
    <t>Protects 120VAC Power (120SRD) in a NEMA 4X enclosure with room to mount monitoring module (purchased separately)</t>
  </si>
  <si>
    <t>Protects  up to 4 Pairs of  SLC/IDC/NAC circuits.  DTK-2MB mounted in a NEMA 4X Enclosure (DTK-2MHLPXXB modules purchased separately)</t>
  </si>
  <si>
    <t>TVSS 120VAC 54KA SERIES IN NEMA 4 ENCLOSURE W/DRY CONTACTS</t>
  </si>
  <si>
    <t>Access Control Panel Protection for AC &amp; PoE</t>
  </si>
  <si>
    <t>Fire Panel Protection for AC Power &amp; 8 Loops</t>
  </si>
  <si>
    <t>REPLACEMENT BATTERY, 12VDC, 9.0Ah FOR UPS1000R(E), UPS2000R(E), UPS3000R(E)</t>
  </si>
  <si>
    <t>SNMP CARD FOR UPS1000R(E), 2000R(E) and 3000R(E)</t>
  </si>
  <si>
    <t>ONLINE UPS 1000VA/900W 120V, 15A RACK MOUNT, UL1778</t>
  </si>
  <si>
    <t>ONLINE UPS 1000VA/900W 120V, 15A RACK MOUNT, W/ETHERNET CARD, UL1778</t>
  </si>
  <si>
    <t>ONLINE UPS 1500VA/900W 120V, 15A RACK MOUNT, W/ETHERNET CARD &amp; RAIL KIT, UL1778</t>
  </si>
  <si>
    <t>ONLINE UPS 2000VA/1800W 120V, 20A, RACK MOUNT, W/ETHERNET CARD &amp; RAIL KIT,  UL1778</t>
  </si>
  <si>
    <t>ONLINE UPS 3000VA/2700W 120V, 30A, RACK MOUNT, W/ETHERNET CARD &amp; RAIL KIT,  UL1778</t>
  </si>
  <si>
    <t>RACK RAIL KIT FOR UPS1000R(E), 2000R(E) and 3000R(E)</t>
  </si>
  <si>
    <t>EXTERNAL BATTERY FOR UPS1500RE</t>
  </si>
  <si>
    <t>12-Channel Rack Mount 2U Face Plate for Shielded Versa Module Series</t>
  </si>
  <si>
    <t>Versa Module 12V Surge Module for VM12RM/VM6WM - 4 pair - Shielded RJ45 In/Out</t>
  </si>
  <si>
    <t>Versa Module 130V Telco Surge Module for VM12RM/VM6WM - 4 pair - Shielded RJ45 In/Out</t>
  </si>
  <si>
    <t>Versa Module 24V Surge Module for VM12RM/VM6WM - 4 pair - Shielded RJ45 In/Out</t>
  </si>
  <si>
    <t>Versa Module 36V Surge Module for VM12RM/VM6WM - 4 pair - Shielded RJ45 In/Out</t>
  </si>
  <si>
    <t>Versa Module 48V Surge Module for VM12RM/VM6WM - 4 pair - Shielded RJ45 In/Out</t>
  </si>
  <si>
    <t>Versa Module 75V Surge Module for VM12RM/VM6WM - 4 pair - Shielded RJ45 In/Out</t>
  </si>
  <si>
    <t>Versa Module CAT5e Ethernet Surge Module for VM12RM/VM6WM  - Single Channel - Shielded RJ45 In/Out</t>
  </si>
  <si>
    <t>Versa Module PoE Surge Module for VM12RM/VM6WM - Single Channel, Shielded RJ45 In/Out</t>
  </si>
  <si>
    <t>6 Channel Wall Mount 2U Faceplate for Shielded Versa Module Series</t>
  </si>
  <si>
    <t>Versa Module Analog Video Surge Module for VM12RM/VM6WM - 2.8V Clamp, Shielded BNC to BNC connections</t>
  </si>
  <si>
    <t>CATV Single Video Feed Protection - "F" Type Connector</t>
  </si>
  <si>
    <t>Head-end Single Channel Video Line Protection - BNC Connector, Coaxitron compatible 6.8V Clamp</t>
  </si>
  <si>
    <t>Analog Video Module for RM12FP/WM6FP - 2.8V Clamp, BNC to BNC connections</t>
  </si>
  <si>
    <t>GSM/Antenna Line Protection - "N" Type Connector</t>
  </si>
  <si>
    <t xml:space="preserve">4 Channel Wall Mount POE Extender Protector, 1U, Shielded RJ45 In/Out, 10GbE </t>
  </si>
  <si>
    <t xml:space="preserve">4 Channel Wall Mount POE Ethernet Protector, 1U, Shielded RJ45 In/Out, 10GbE </t>
  </si>
  <si>
    <t>Wall Mount 6 Channel 2U Faceplate (Going obsolete - use DTK-VM6WM)</t>
  </si>
  <si>
    <t>Cover kit for 120SRD</t>
  </si>
  <si>
    <t>Lock Kit for DTK-120HW</t>
  </si>
  <si>
    <t>GROUND BAR KIT 5 POSITION # 14-4 AWG</t>
  </si>
  <si>
    <t>CORD RoHS 3' RJ45 MALE TO RJ45 MALE CAT5E RATED</t>
  </si>
  <si>
    <t>ENCLOSURE RoHS, NEMA 4X,  7 X 4 X 4 (TSS3)</t>
  </si>
  <si>
    <t>ENCLOSURE RoHS, NEMA 4X,  9.25" X 6.25" X 3.63" W/CLEAR COVER (TSS4)</t>
  </si>
  <si>
    <t>ENCLOSURE RoHS, NEMA 4X, 10.43 X 7.28 X 3.74 W/CLEAR LID (TSS2)</t>
  </si>
  <si>
    <t>6 PIN CONN</t>
  </si>
  <si>
    <t>81221650C</t>
  </si>
  <si>
    <t>82180210C</t>
  </si>
  <si>
    <t>82180310C</t>
  </si>
  <si>
    <t>82220210C</t>
  </si>
  <si>
    <t>82220250C</t>
  </si>
  <si>
    <t>82220350C</t>
  </si>
  <si>
    <t>82220650C</t>
  </si>
  <si>
    <t>82221050C</t>
  </si>
  <si>
    <t>82221250C</t>
  </si>
  <si>
    <t>82221550C</t>
  </si>
  <si>
    <t>82222050C</t>
  </si>
  <si>
    <t>85160210C</t>
  </si>
  <si>
    <t>851602DBW10C</t>
  </si>
  <si>
    <t>85220710C</t>
  </si>
  <si>
    <t>86220810C</t>
  </si>
  <si>
    <t>86221025C</t>
  </si>
  <si>
    <t>87180210C</t>
  </si>
  <si>
    <t>87180250C</t>
  </si>
  <si>
    <t>871802P10C</t>
  </si>
  <si>
    <t>87180450C</t>
  </si>
  <si>
    <t>871804P50C</t>
  </si>
  <si>
    <t>87200210C</t>
  </si>
  <si>
    <t>87200250C</t>
  </si>
  <si>
    <t>872002P10C</t>
  </si>
  <si>
    <t>AC-10F</t>
  </si>
  <si>
    <t>AC-10S</t>
  </si>
  <si>
    <t>AT-306</t>
  </si>
  <si>
    <t>AT-406</t>
  </si>
  <si>
    <t>AT-406B/A</t>
  </si>
  <si>
    <t>AX-084C</t>
  </si>
  <si>
    <t>AX-16SW</t>
  </si>
  <si>
    <t>AX-248C</t>
  </si>
  <si>
    <t>AX-320C</t>
  </si>
  <si>
    <t>AX-8M</t>
  </si>
  <si>
    <t>AX-8MV</t>
  </si>
  <si>
    <t>AX-8MV-W</t>
  </si>
  <si>
    <t>AX-A</t>
  </si>
  <si>
    <t>AX-AN</t>
  </si>
  <si>
    <t>AX-B</t>
  </si>
  <si>
    <t>AX-BN</t>
  </si>
  <si>
    <t>AX-DM</t>
  </si>
  <si>
    <t>AX-DV</t>
  </si>
  <si>
    <t>AX-DVF</t>
  </si>
  <si>
    <t>AX-DVF-P</t>
  </si>
  <si>
    <t>AX-DV-P</t>
  </si>
  <si>
    <t>AXW-AVR</t>
  </si>
  <si>
    <t>AXW-AVT</t>
  </si>
  <si>
    <t>AXW-AZ</t>
  </si>
  <si>
    <t>AXW-PA1</t>
  </si>
  <si>
    <t>BA-1</t>
  </si>
  <si>
    <t>BBX-1E</t>
  </si>
  <si>
    <t>BBX-3E</t>
  </si>
  <si>
    <t>BG-10C</t>
  </si>
  <si>
    <t>C-123L/A</t>
  </si>
  <si>
    <t>C-123LW</t>
  </si>
  <si>
    <t>CCS-1A</t>
  </si>
  <si>
    <t>C-ML/A</t>
  </si>
  <si>
    <t>DA-1AS</t>
  </si>
  <si>
    <t>DA-1DS</t>
  </si>
  <si>
    <t>DA-1MD</t>
  </si>
  <si>
    <t>DA-2DS</t>
  </si>
  <si>
    <t>DA-4DS</t>
  </si>
  <si>
    <t>DAK-2S</t>
  </si>
  <si>
    <t>DB-1MD</t>
  </si>
  <si>
    <t>DB-1SD</t>
  </si>
  <si>
    <t>DBS-1A</t>
  </si>
  <si>
    <t>DE-UR</t>
  </si>
  <si>
    <t>EL-12S</t>
  </si>
  <si>
    <t>GF-10KP</t>
  </si>
  <si>
    <t>GF-1P</t>
  </si>
  <si>
    <t>GF-2B</t>
  </si>
  <si>
    <t>GF-2F</t>
  </si>
  <si>
    <t>GF-2P</t>
  </si>
  <si>
    <t>GF-3B</t>
  </si>
  <si>
    <t>GF-3F</t>
  </si>
  <si>
    <t>GF-3P</t>
  </si>
  <si>
    <t>GF-4P</t>
  </si>
  <si>
    <t>GF-AP</t>
  </si>
  <si>
    <t>GF-BP</t>
  </si>
  <si>
    <t>GFK-PS</t>
  </si>
  <si>
    <t>GT OP PLATE</t>
  </si>
  <si>
    <t>GT-102H</t>
  </si>
  <si>
    <t>GT-102HB</t>
  </si>
  <si>
    <t>GT-103H</t>
  </si>
  <si>
    <t>GT-103HB</t>
  </si>
  <si>
    <t>GT-104H</t>
  </si>
  <si>
    <t>GT-104HB</t>
  </si>
  <si>
    <t>GT-10K</t>
  </si>
  <si>
    <t>GT-1A</t>
  </si>
  <si>
    <t>GT-1C7</t>
  </si>
  <si>
    <t>GT-1D</t>
  </si>
  <si>
    <t>GT-1M3</t>
  </si>
  <si>
    <t>GT-1Z</t>
  </si>
  <si>
    <t>GT-202H</t>
  </si>
  <si>
    <t>GT-202HB</t>
  </si>
  <si>
    <t>GT-203H</t>
  </si>
  <si>
    <t>GT-203HB</t>
  </si>
  <si>
    <t>GT-2C</t>
  </si>
  <si>
    <t>GT-2H</t>
  </si>
  <si>
    <t>GT-303HB</t>
  </si>
  <si>
    <t>GT-4B</t>
  </si>
  <si>
    <t>GT-4F</t>
  </si>
  <si>
    <t>GT-4Z</t>
  </si>
  <si>
    <t>GT-AC</t>
  </si>
  <si>
    <t>GT-AD</t>
  </si>
  <si>
    <t>GTA-DESB</t>
  </si>
  <si>
    <t>GT-BC</t>
  </si>
  <si>
    <t>GT-BCXB-N</t>
  </si>
  <si>
    <t>GT-D</t>
  </si>
  <si>
    <t>GT-DB</t>
  </si>
  <si>
    <t>GT-DBP</t>
  </si>
  <si>
    <t>GT-DB-VN</t>
  </si>
  <si>
    <t>GT-DMB-N</t>
  </si>
  <si>
    <t>GT-HID</t>
  </si>
  <si>
    <t>GT-MCX</t>
  </si>
  <si>
    <t>GT-MKB-N</t>
  </si>
  <si>
    <t>GT-NSB</t>
  </si>
  <si>
    <t>GT-NSP-L</t>
  </si>
  <si>
    <t>GT-OP2</t>
  </si>
  <si>
    <t>GT-OP3</t>
  </si>
  <si>
    <t>GT-RY</t>
  </si>
  <si>
    <t>GTS-4C7</t>
  </si>
  <si>
    <t>GTS-8C7</t>
  </si>
  <si>
    <t>GT-SW</t>
  </si>
  <si>
    <t>GT-TLI</t>
  </si>
  <si>
    <t>GT-VB</t>
  </si>
  <si>
    <t>GT-VBC</t>
  </si>
  <si>
    <t>GT-VBX</t>
  </si>
  <si>
    <t>GTV-DES104B</t>
  </si>
  <si>
    <t>GTV-DES202B</t>
  </si>
  <si>
    <t>GT-VP</t>
  </si>
  <si>
    <t>GTW-DP</t>
  </si>
  <si>
    <t>GTW-LC</t>
  </si>
  <si>
    <t>GTW-VOA</t>
  </si>
  <si>
    <t>IAI-100</t>
  </si>
  <si>
    <t>IAX-100</t>
  </si>
  <si>
    <t>IE-1AD</t>
  </si>
  <si>
    <t>IE-1GD</t>
  </si>
  <si>
    <t>IE-2AD</t>
  </si>
  <si>
    <t>IE-8HD</t>
  </si>
  <si>
    <t>IE-8MD</t>
  </si>
  <si>
    <t>IEH-1CD</t>
  </si>
  <si>
    <t>IE-JA</t>
  </si>
  <si>
    <t>IER-2</t>
  </si>
  <si>
    <t>IE-SS/A</t>
  </si>
  <si>
    <t>IE-SSR</t>
  </si>
  <si>
    <t>IF-DA</t>
  </si>
  <si>
    <t>IM-1</t>
  </si>
  <si>
    <t>IME-100</t>
  </si>
  <si>
    <t>IME-150</t>
  </si>
  <si>
    <t>IMU-100</t>
  </si>
  <si>
    <t>IPW-1A</t>
  </si>
  <si>
    <t>IS-CCU</t>
  </si>
  <si>
    <t>IS-DV</t>
  </si>
  <si>
    <t>IS-DVF</t>
  </si>
  <si>
    <t>IS-DVF-2RA</t>
  </si>
  <si>
    <t>IS-DVF-2RA-FR</t>
  </si>
  <si>
    <t>IS-DVF-HID</t>
  </si>
  <si>
    <t>IS-DVF-RP10</t>
  </si>
  <si>
    <t>ISE-100</t>
  </si>
  <si>
    <t>IS-IPC</t>
  </si>
  <si>
    <t>IS-IPDV</t>
  </si>
  <si>
    <t>IS-IPDVF</t>
  </si>
  <si>
    <t>IS-IPDVF-HID</t>
  </si>
  <si>
    <t>IS-IPDVF-RP10</t>
  </si>
  <si>
    <t>IS-IPMV</t>
  </si>
  <si>
    <t>IS-MB</t>
  </si>
  <si>
    <t>IS-MV</t>
  </si>
  <si>
    <t>IS-PU-UL</t>
  </si>
  <si>
    <t>IS-RACK</t>
  </si>
  <si>
    <t>IS-RCU</t>
  </si>
  <si>
    <t>IS-RS</t>
  </si>
  <si>
    <t>IS-SCU</t>
  </si>
  <si>
    <t>IS-SOFT</t>
  </si>
  <si>
    <t>IS-SS</t>
  </si>
  <si>
    <t>IS-SS-2G</t>
  </si>
  <si>
    <t>IS-SS-2RA-R</t>
  </si>
  <si>
    <t>IS-SSR-2G</t>
  </si>
  <si>
    <t>IS-SS-RA-R</t>
  </si>
  <si>
    <t>IX-10AS</t>
  </si>
  <si>
    <t>IX-1AS</t>
  </si>
  <si>
    <t>IX-BA</t>
  </si>
  <si>
    <t>IX-DA</t>
  </si>
  <si>
    <t>IX-DF</t>
  </si>
  <si>
    <t>IX-DF-2RA</t>
  </si>
  <si>
    <t>IX-DF-2RA-FR</t>
  </si>
  <si>
    <t>IX-DF-HID</t>
  </si>
  <si>
    <t>IX-DF-RP10</t>
  </si>
  <si>
    <t>IX-DV</t>
  </si>
  <si>
    <t>IX-DVF</t>
  </si>
  <si>
    <t>IX-DVF-2RA</t>
  </si>
  <si>
    <t>IX-DVF-4</t>
  </si>
  <si>
    <t>IX-DVF-P</t>
  </si>
  <si>
    <t>IX-DVF-RA</t>
  </si>
  <si>
    <t>IX-MV</t>
  </si>
  <si>
    <t>IX-MV7-B</t>
  </si>
  <si>
    <t>IX-MV7-HB</t>
  </si>
  <si>
    <t>IX-MV7-HW</t>
  </si>
  <si>
    <t>IX-MV7-W</t>
  </si>
  <si>
    <t>IX-PA</t>
  </si>
  <si>
    <t>IX-RS-B</t>
  </si>
  <si>
    <t>IX-RS-W</t>
  </si>
  <si>
    <t>IX-SDH</t>
  </si>
  <si>
    <t>IX-SS</t>
  </si>
  <si>
    <t>IX-SS-2G</t>
  </si>
  <si>
    <t>IX-SS-2RA</t>
  </si>
  <si>
    <t>IX-SSA</t>
  </si>
  <si>
    <t>IX-SSA-2RA</t>
  </si>
  <si>
    <t>IX-SSA-RA</t>
  </si>
  <si>
    <t>IX-SS-RA</t>
  </si>
  <si>
    <t>IX-SS-RA-FR</t>
  </si>
  <si>
    <t>JBW-BA</t>
  </si>
  <si>
    <t>JF-2HD</t>
  </si>
  <si>
    <t>JF-2MED</t>
  </si>
  <si>
    <t>JF-2SD</t>
  </si>
  <si>
    <t>JF-D</t>
  </si>
  <si>
    <t>JF-DA</t>
  </si>
  <si>
    <t>JF-DV</t>
  </si>
  <si>
    <t>JF-DVF</t>
  </si>
  <si>
    <t>JF-DVF-HID</t>
  </si>
  <si>
    <t>JFS-2AED</t>
  </si>
  <si>
    <t>JFS-2AED2</t>
  </si>
  <si>
    <t>JFS-2AED3</t>
  </si>
  <si>
    <t>JFS-2AEDF</t>
  </si>
  <si>
    <t>JFS-2AEDV</t>
  </si>
  <si>
    <t>JFS-2AEDV2</t>
  </si>
  <si>
    <t>JFS-2AEDV3</t>
  </si>
  <si>
    <t>JK-1HD</t>
  </si>
  <si>
    <t>JK-1MED</t>
  </si>
  <si>
    <t>JK-1SD</t>
  </si>
  <si>
    <t>JK-DA</t>
  </si>
  <si>
    <t>JK-DV</t>
  </si>
  <si>
    <t>JK-DVF</t>
  </si>
  <si>
    <t>JK-DVF-AC</t>
  </si>
  <si>
    <t>JK-DVF-HID</t>
  </si>
  <si>
    <t>JK-MB</t>
  </si>
  <si>
    <t>JKS-1AED</t>
  </si>
  <si>
    <t>JKS-1AEDF</t>
  </si>
  <si>
    <t>JKS-1AEDV</t>
  </si>
  <si>
    <t>JKS-IPED</t>
  </si>
  <si>
    <t>JKS-IPEF</t>
  </si>
  <si>
    <t>JKS-IPEV</t>
  </si>
  <si>
    <t>JKW-BA</t>
  </si>
  <si>
    <t>JKW-IP</t>
  </si>
  <si>
    <t>JO-1FD</t>
  </si>
  <si>
    <t>JO-DV</t>
  </si>
  <si>
    <t>JOS-1A</t>
  </si>
  <si>
    <t>JOS-1A2</t>
  </si>
  <si>
    <t>JOS-1F</t>
  </si>
  <si>
    <t>JOS-1V</t>
  </si>
  <si>
    <t>JOS-1V2</t>
  </si>
  <si>
    <t>JP-4HD</t>
  </si>
  <si>
    <t>JP-4MED</t>
  </si>
  <si>
    <t>JP-8Z</t>
  </si>
  <si>
    <t>JP-DA</t>
  </si>
  <si>
    <t>JP-DV</t>
  </si>
  <si>
    <t>JP-DVF</t>
  </si>
  <si>
    <t>JP-DVF-HID</t>
  </si>
  <si>
    <t>JP-DVF-RP10</t>
  </si>
  <si>
    <t>JPS-4AED</t>
  </si>
  <si>
    <t>JPS-4AEDF</t>
  </si>
  <si>
    <t>JPS-4AEDV</t>
  </si>
  <si>
    <t>JPW-BA</t>
  </si>
  <si>
    <t>KA-DGR</t>
  </si>
  <si>
    <t>KAW-D</t>
  </si>
  <si>
    <t>KB-3HRD</t>
  </si>
  <si>
    <t>KB-3MRD</t>
  </si>
  <si>
    <t>KB-3SD</t>
  </si>
  <si>
    <t>KB-DAR</t>
  </si>
  <si>
    <t>KB-DAR-M</t>
  </si>
  <si>
    <t>KMB-45</t>
  </si>
  <si>
    <t>LB-SDVF</t>
  </si>
  <si>
    <t>LB-XDVF</t>
  </si>
  <si>
    <t>LE-A</t>
  </si>
  <si>
    <t>LE-AN</t>
  </si>
  <si>
    <t>LE-B</t>
  </si>
  <si>
    <t>LE-BN</t>
  </si>
  <si>
    <t>LE-D</t>
  </si>
  <si>
    <t>LE-DA</t>
  </si>
  <si>
    <t>LE-DL</t>
  </si>
  <si>
    <t>LEF-10</t>
  </si>
  <si>
    <t>LEF-10C</t>
  </si>
  <si>
    <t>LEF-10S</t>
  </si>
  <si>
    <t>LEF-1C</t>
  </si>
  <si>
    <t>LEF-3</t>
  </si>
  <si>
    <t>LEF-3C</t>
  </si>
  <si>
    <t>LEF-3L</t>
  </si>
  <si>
    <t>LEF-5</t>
  </si>
  <si>
    <t>LEF-5C</t>
  </si>
  <si>
    <t>LEM-1</t>
  </si>
  <si>
    <t>LEM-1DL</t>
  </si>
  <si>
    <t>LEM-1DLC</t>
  </si>
  <si>
    <t>LEM-1DLS</t>
  </si>
  <si>
    <t>LEM-3</t>
  </si>
  <si>
    <t>LE-SS/A</t>
  </si>
  <si>
    <t>LE-SS-1G</t>
  </si>
  <si>
    <t>LE-SSR</t>
  </si>
  <si>
    <t>LEW-10</t>
  </si>
  <si>
    <t>LEW-10S</t>
  </si>
  <si>
    <t>LEW-5</t>
  </si>
  <si>
    <t>LS-NVP/C</t>
  </si>
  <si>
    <t>LT-1</t>
  </si>
  <si>
    <t>MAW-B</t>
  </si>
  <si>
    <t>MB-RF1</t>
  </si>
  <si>
    <t>MC-60/4A</t>
  </si>
  <si>
    <t>MC-60/4HC</t>
  </si>
  <si>
    <t>MC-A/A</t>
  </si>
  <si>
    <t>MC-S12</t>
  </si>
  <si>
    <t>MCW-S/A</t>
  </si>
  <si>
    <t>MKW-P</t>
  </si>
  <si>
    <t>NE-NVP-2DC/A</t>
  </si>
  <si>
    <t>NH-1SA/A</t>
  </si>
  <si>
    <t>NH-2SA/A</t>
  </si>
  <si>
    <t>NHR-30K</t>
  </si>
  <si>
    <t>NHR-3TS</t>
  </si>
  <si>
    <t>NHR-4A/A</t>
  </si>
  <si>
    <t>NHR-7A</t>
  </si>
  <si>
    <t>NHR-8A-L</t>
  </si>
  <si>
    <t>NHR-8C</t>
  </si>
  <si>
    <t>NHR-SP</t>
  </si>
  <si>
    <t>NHX-30G</t>
  </si>
  <si>
    <t>NHX-50M</t>
  </si>
  <si>
    <t>NHX-80X</t>
  </si>
  <si>
    <t>NI-BA</t>
  </si>
  <si>
    <t>NI-JA</t>
  </si>
  <si>
    <t>NI-LB</t>
  </si>
  <si>
    <t>NIM-20B</t>
  </si>
  <si>
    <t>NIM-40B</t>
  </si>
  <si>
    <t>NIR-1</t>
  </si>
  <si>
    <t>NIR-2</t>
  </si>
  <si>
    <t>NIR-31</t>
  </si>
  <si>
    <t>NIR-32</t>
  </si>
  <si>
    <t>NIR-34</t>
  </si>
  <si>
    <t>NIR-4</t>
  </si>
  <si>
    <t>NIR-42</t>
  </si>
  <si>
    <t>NIR-4BZ</t>
  </si>
  <si>
    <t>NIR-4S</t>
  </si>
  <si>
    <t>NIR-6</t>
  </si>
  <si>
    <t>NIR-7BS</t>
  </si>
  <si>
    <t>NIR-7HW</t>
  </si>
  <si>
    <t>NIR-7W</t>
  </si>
  <si>
    <t>NIR-8</t>
  </si>
  <si>
    <t>NI-RC</t>
  </si>
  <si>
    <t>NIR-HP</t>
  </si>
  <si>
    <t>NIR-HPF</t>
  </si>
  <si>
    <t>NIR-MB</t>
  </si>
  <si>
    <t>NI-SB</t>
  </si>
  <si>
    <t>NI-SOFT</t>
  </si>
  <si>
    <t>NP-25V</t>
  </si>
  <si>
    <t>PD-1</t>
  </si>
  <si>
    <t>PD-2</t>
  </si>
  <si>
    <t>PS-1208UL</t>
  </si>
  <si>
    <t>PS-1225UL</t>
  </si>
  <si>
    <t>PS-1820UL</t>
  </si>
  <si>
    <t>PS-2420UL</t>
  </si>
  <si>
    <t>PT-1210NA</t>
  </si>
  <si>
    <t>PT-1211CA</t>
  </si>
  <si>
    <t>RY-18L</t>
  </si>
  <si>
    <t>RY-24L</t>
  </si>
  <si>
    <t>RY-3DL</t>
  </si>
  <si>
    <t>RY-AC/A</t>
  </si>
  <si>
    <t>RY-ES</t>
  </si>
  <si>
    <t>RY-IP44</t>
  </si>
  <si>
    <t>RY-PA</t>
  </si>
  <si>
    <t>SA-1</t>
  </si>
  <si>
    <t>SBX-1G</t>
  </si>
  <si>
    <t>SBX-2G/A</t>
  </si>
  <si>
    <t>SBX-ACE</t>
  </si>
  <si>
    <t>SBX-AXDV30</t>
  </si>
  <si>
    <t>SBX-AXDVF</t>
  </si>
  <si>
    <t>SBX-DV30</t>
  </si>
  <si>
    <t>SBX-DVF</t>
  </si>
  <si>
    <t>SBX-DVF-P</t>
  </si>
  <si>
    <t>SBX-GTDMB</t>
  </si>
  <si>
    <t>SBX-IDVF</t>
  </si>
  <si>
    <t>SBX-IDVFRA</t>
  </si>
  <si>
    <t>SBX-ISDVFP</t>
  </si>
  <si>
    <t>SBX-LSE</t>
  </si>
  <si>
    <t>SBX-LSP</t>
  </si>
  <si>
    <t>SBX-NVP/A</t>
  </si>
  <si>
    <t>SBX-TL2000</t>
  </si>
  <si>
    <t>SKK-620C</t>
  </si>
  <si>
    <t>SP-20N/A</t>
  </si>
  <si>
    <t>SP-2570N</t>
  </si>
  <si>
    <t>SSB-2</t>
  </si>
  <si>
    <t>TB-AD1</t>
  </si>
  <si>
    <t>TB-AD10</t>
  </si>
  <si>
    <t>TB-SE</t>
  </si>
  <si>
    <t>TC-10M</t>
  </si>
  <si>
    <t>TC-20G</t>
  </si>
  <si>
    <t>TC-20M</t>
  </si>
  <si>
    <t>TC-40G</t>
  </si>
  <si>
    <t>TD-12H/B</t>
  </si>
  <si>
    <t>TD-1H/B</t>
  </si>
  <si>
    <t>TD-24H/B</t>
  </si>
  <si>
    <t>TD-3H/B</t>
  </si>
  <si>
    <t>TD-6H/B</t>
  </si>
  <si>
    <t>TD-H/B</t>
  </si>
  <si>
    <t>TDW-1/A</t>
  </si>
  <si>
    <t>TDW-12/A</t>
  </si>
  <si>
    <t>TDW-24/A</t>
  </si>
  <si>
    <t>TDW-3/A</t>
  </si>
  <si>
    <t>TDW-6/A</t>
  </si>
  <si>
    <t>TL-2000</t>
  </si>
  <si>
    <t>TW-20B/A</t>
  </si>
  <si>
    <t>TW-20K/A</t>
  </si>
  <si>
    <t>TW-20R/A</t>
  </si>
  <si>
    <t>TW-20W/A</t>
  </si>
  <si>
    <t>TW-20Y/A</t>
  </si>
  <si>
    <t>TW-22B/A</t>
  </si>
  <si>
    <t>TW-22K/A</t>
  </si>
  <si>
    <t>TW-22R/A</t>
  </si>
  <si>
    <t>TW-22W/A</t>
  </si>
  <si>
    <t>TW-22Y/A</t>
  </si>
  <si>
    <t>TW-23B</t>
  </si>
  <si>
    <t>TW-23B/A</t>
  </si>
  <si>
    <t>TW-23K</t>
  </si>
  <si>
    <t>TW-23K/A</t>
  </si>
  <si>
    <t>TW-23R</t>
  </si>
  <si>
    <t>TW-23R/A</t>
  </si>
  <si>
    <t>TW-23W</t>
  </si>
  <si>
    <t>TW-23W/A</t>
  </si>
  <si>
    <t>TW-23Y</t>
  </si>
  <si>
    <t>TW-23Y/A</t>
  </si>
  <si>
    <t>TW-ARM-CB</t>
  </si>
  <si>
    <t>TW-ARM-CK</t>
  </si>
  <si>
    <t>TW-ARM-CR</t>
  </si>
  <si>
    <t>TW-ARM-CW</t>
  </si>
  <si>
    <t>TW-ARM-CY</t>
  </si>
  <si>
    <t>TW-ASK</t>
  </si>
  <si>
    <t>TW-ASW</t>
  </si>
  <si>
    <t>TW-EMK</t>
  </si>
  <si>
    <t>TW-EMW</t>
  </si>
  <si>
    <t>TW-LCB</t>
  </si>
  <si>
    <t>TW-LCK</t>
  </si>
  <si>
    <t>TW-LCR</t>
  </si>
  <si>
    <t>TW-LCW</t>
  </si>
  <si>
    <t>TW-LCY</t>
  </si>
  <si>
    <t>TW-MKL</t>
  </si>
  <si>
    <t>TW-SPL</t>
  </si>
  <si>
    <t>TW-TPB</t>
  </si>
  <si>
    <t>TW-TPK</t>
  </si>
  <si>
    <t>TW-TPR</t>
  </si>
  <si>
    <t>TW-TPW</t>
  </si>
  <si>
    <t>TW-TPY</t>
  </si>
  <si>
    <t>WB-CA</t>
  </si>
  <si>
    <t>WB-CE</t>
  </si>
  <si>
    <t>WB-HA</t>
  </si>
  <si>
    <t>WB-HE</t>
  </si>
  <si>
    <t>W-DIN11</t>
  </si>
  <si>
    <t>WL-11.E1</t>
  </si>
  <si>
    <t>Aiphone</t>
  </si>
  <si>
    <t>6PIN CONN GT-1A/JP-4HD/GT-2H</t>
  </si>
  <si>
    <t>16 COND 22AWG NONSHIELD, 500'</t>
  </si>
  <si>
    <t>2 COND 18AWG SHIELDED, 1000'</t>
  </si>
  <si>
    <t>3 COND 18AWG SHIELDED, 1000'</t>
  </si>
  <si>
    <t>2 COND 22AWG SHIELDED, 1000'</t>
  </si>
  <si>
    <t>2 COND 22AWG SHIELDED, 500'</t>
  </si>
  <si>
    <t>3 COND 22AWG SHIELDED, 500'</t>
  </si>
  <si>
    <t>6 COND 22AWG SHIELDED, 500'</t>
  </si>
  <si>
    <t>10 COND 22AWG SHIELDED, 500'</t>
  </si>
  <si>
    <t>12 COND 22AWG SHIELDED, 500'</t>
  </si>
  <si>
    <t>15 COND 22AWG SHIELDED, 500'</t>
  </si>
  <si>
    <t>20 COND 22AWG SHIELDED, 500'</t>
  </si>
  <si>
    <t>2 COND 16AWG PE SOLID, 1000'</t>
  </si>
  <si>
    <t>2 C 16AWG DIRECT BURIAL, 1000'</t>
  </si>
  <si>
    <t>7 COND 22AWG PE SOLID, 1000'</t>
  </si>
  <si>
    <t>4 PAIR 22AWG SHIELDED, 1000'</t>
  </si>
  <si>
    <t>5 PAIR 22AWG PE SHIELDED, 250'</t>
  </si>
  <si>
    <t>2 COND 18AWG PE SOLID, 1000'</t>
  </si>
  <si>
    <t>2 COND 18AWG PE SOLID, 500'</t>
  </si>
  <si>
    <t>2 COND 18AWG PE PLENUM, 1000'</t>
  </si>
  <si>
    <t>4 COND 18AWG PE SOLID, 500'</t>
  </si>
  <si>
    <t>4 COND 18AWG PE PLENUM, 500'</t>
  </si>
  <si>
    <t>2 COND 20AWG PE SOLID, 1000'</t>
  </si>
  <si>
    <t>2 COND 20AWG PE SOLID, 500'</t>
  </si>
  <si>
    <t>2 COND 20AWG PE PLENUM, 1000'</t>
  </si>
  <si>
    <t>ACCESS CTL KEYPAD,FL</t>
  </si>
  <si>
    <t>ACCESS CTL KEYPAD, SUR</t>
  </si>
  <si>
    <t>HANDSET SUB FOR AT-406</t>
  </si>
  <si>
    <t>HANDSET MASTER &amp; SUB</t>
  </si>
  <si>
    <t>8 DR/4 MSTR CCU AX</t>
  </si>
  <si>
    <t>16 CALL DR ADD-ON</t>
  </si>
  <si>
    <t>24 DR/8 MSTR CCU AX</t>
  </si>
  <si>
    <t>32-CALL DR ADD-ON CCU</t>
  </si>
  <si>
    <t>AUDIO MASTER 8/8</t>
  </si>
  <si>
    <t>AUDIO/VIDEO MASTER 8/8</t>
  </si>
  <si>
    <t>AUDIO/VIDEO MSTR,WHT</t>
  </si>
  <si>
    <t>SURFACE INDOOR SUB</t>
  </si>
  <si>
    <t>SURFACE INDOOR SUB W/PRV</t>
  </si>
  <si>
    <t>SEMI-FL MNT INDOOR SUB</t>
  </si>
  <si>
    <t>SEMI-FL INDOOR SUB W/PRV</t>
  </si>
  <si>
    <t>AUDIO DOOR MULLION MT</t>
  </si>
  <si>
    <t>VIDEO DOOR SURFACE MT</t>
  </si>
  <si>
    <t>VIDEO DOOR FLUSH MT</t>
  </si>
  <si>
    <t>VIDEO W/PROX FL MT</t>
  </si>
  <si>
    <t>VIDEO W/PROX SURF MT</t>
  </si>
  <si>
    <t>RX A/V INTERFACE UNIT</t>
  </si>
  <si>
    <t>XMTR A/V INTERFACE UNT</t>
  </si>
  <si>
    <t>CCTV MODULATOR FOR AX</t>
  </si>
  <si>
    <t>SINGLE ZONE PAGE ADPTR</t>
  </si>
  <si>
    <t>PAGING ADAPTOR</t>
  </si>
  <si>
    <t>BACK BOX LE-B/BN LE-C/C</t>
  </si>
  <si>
    <t>BACK BOX FOR LEF-5C/10C</t>
  </si>
  <si>
    <t>CHIME ALL-CALL AMP ADPT</t>
  </si>
  <si>
    <t>BLUE RETAIL BOX</t>
  </si>
  <si>
    <t>WHITE SET WITH ADAPTOR</t>
  </si>
  <si>
    <t>TWO STATION INTERCOM</t>
  </si>
  <si>
    <t>MASTER STATION - WHITE</t>
  </si>
  <si>
    <t>SLVR DR/PH KIT W/PWRSPL</t>
  </si>
  <si>
    <t>1-CALL DOOR STATION</t>
  </si>
  <si>
    <t>AUDIO HANDSET</t>
  </si>
  <si>
    <t>2-CALL DOOR ST. SILVER</t>
  </si>
  <si>
    <t>4-CALL DOOR ST. SILVER</t>
  </si>
  <si>
    <t>DUAL MASTER ADAPTOR KIT</t>
  </si>
  <si>
    <t>MASTER STATION DB SER.</t>
  </si>
  <si>
    <t>SUB MSTR STA. DB SER.</t>
  </si>
  <si>
    <t>HANDSFREE SILVER DR SET</t>
  </si>
  <si>
    <t>DOOR STATION ADAPTOR</t>
  </si>
  <si>
    <t>12VAC ELECTRIC STRIKE</t>
  </si>
  <si>
    <t>PANEL FOR GT-10K</t>
  </si>
  <si>
    <t>1-CALL BUTTON PANEL</t>
  </si>
  <si>
    <t>2-MODULE BACKBOX FOR GT</t>
  </si>
  <si>
    <t>2-MODULE FRONT FRAME</t>
  </si>
  <si>
    <t>2-CALL BUTTON PANEL</t>
  </si>
  <si>
    <t>3-MODULE BACKBOX FOR GT</t>
  </si>
  <si>
    <t>3-MODULE FRONT FRAME</t>
  </si>
  <si>
    <t>3-CALL BUTTON PANEL</t>
  </si>
  <si>
    <t>4-CALL BUTTON PANEL</t>
  </si>
  <si>
    <t>ADDRESS PANEL FOR GF SYS</t>
  </si>
  <si>
    <t>BLANK PANEL FOR GF SYS.</t>
  </si>
  <si>
    <t>N/C PANIC SWITCH W/GFK</t>
  </si>
  <si>
    <t>OPERATION PLATE</t>
  </si>
  <si>
    <t>2 MODULE RAIN HOOD</t>
  </si>
  <si>
    <t>2 MODULE SURFACE BOX</t>
  </si>
  <si>
    <t>3 MODULE RAIN HOOD</t>
  </si>
  <si>
    <t>3 MODULE SURFACE BOX</t>
  </si>
  <si>
    <t>4 MODULE RAIN HOOD</t>
  </si>
  <si>
    <t>4 MODULE SURFACE BOX</t>
  </si>
  <si>
    <t>DIGITAL KEYPAD MOD.</t>
  </si>
  <si>
    <t>AUDIO TENANT STATION</t>
  </si>
  <si>
    <t>7" CLR VIDEO TENANT STA</t>
  </si>
  <si>
    <t>HANDSET ROOM STATION</t>
  </si>
  <si>
    <t>3.5" CLR VIDEO TENANT</t>
  </si>
  <si>
    <t>1-ZONE DISTR ADAPTOR</t>
  </si>
  <si>
    <t>6 MODULE RAIN HOOD</t>
  </si>
  <si>
    <t>6 MODULE SURFACE BOX</t>
  </si>
  <si>
    <t>3.5" CLR VIDEO W/MEMORY</t>
  </si>
  <si>
    <t>3.5" CLR VIDEO SUB MSTR</t>
  </si>
  <si>
    <t>9 MODULE SURFACE BOX</t>
  </si>
  <si>
    <t>4 MODULE BACK BOX</t>
  </si>
  <si>
    <t>4 MOD FRONT FRAME</t>
  </si>
  <si>
    <t>VIDEO DIST ADAPTOR</t>
  </si>
  <si>
    <t>ACCESS CONTROL KEYPAD</t>
  </si>
  <si>
    <t>GT ADDRESS MODULE</t>
  </si>
  <si>
    <t>AUDIO DIGITAL ENT KIT</t>
  </si>
  <si>
    <t>BUS CONTROL UNIT</t>
  </si>
  <si>
    <t>EXPANDED BUS CONTROL</t>
  </si>
  <si>
    <t>AUDIO DOOR STATION</t>
  </si>
  <si>
    <t>AUDIO MODULE, GTB</t>
  </si>
  <si>
    <t>PANEL FOR GT-DB(-VN)</t>
  </si>
  <si>
    <t>AUDIO MODULE W/NFC</t>
  </si>
  <si>
    <t>ENTRANCE PANEL W/NFC</t>
  </si>
  <si>
    <t>HID PROX READER MODULE</t>
  </si>
  <si>
    <t>MULTI-BLG NETWORK ADPTR</t>
  </si>
  <si>
    <t>VIDEO GUARD STN W/NFC</t>
  </si>
  <si>
    <t>DIGITAL DISPLAY MOD,GTB</t>
  </si>
  <si>
    <t>DIGITAL DISPLAY PANEL</t>
  </si>
  <si>
    <t>POSTAL LOCK 2 MOD. SZ</t>
  </si>
  <si>
    <t>POSTAL LOCK 3 MOD. SZ</t>
  </si>
  <si>
    <t>LIGHT CONTROL RELAY</t>
  </si>
  <si>
    <t>GT 4-STN VIDEO SET</t>
  </si>
  <si>
    <t>GT 8-STN VIDEO SET</t>
  </si>
  <si>
    <t>4-CALL SWITCH MODULE</t>
  </si>
  <si>
    <t>TELEPHONE INTERFACE</t>
  </si>
  <si>
    <t>VIDEO MODULE, GTB</t>
  </si>
  <si>
    <t>VIDEO CONTROL UNIT, GT</t>
  </si>
  <si>
    <t>EXPANDED VIDEO CTL UNIT</t>
  </si>
  <si>
    <t>1x4 DIG. ENTR KIT</t>
  </si>
  <si>
    <t>2x2 DIG. ENTR KIT</t>
  </si>
  <si>
    <t>PANEL FOR GT-VA/GT-VB</t>
  </si>
  <si>
    <t>DISTRIBUTION POINT</t>
  </si>
  <si>
    <t>LIFT CONTROL ADAPTOR</t>
  </si>
  <si>
    <t>VIDEO OUTPUT ADAPTOR</t>
  </si>
  <si>
    <t>MIC/SPKR DRIVER TUBE</t>
  </si>
  <si>
    <t>3FT EXTENSION TUBE</t>
  </si>
  <si>
    <t>ROOM MASTER</t>
  </si>
  <si>
    <t>MAIN ROOM STATION</t>
  </si>
  <si>
    <t>SUB STATION</t>
  </si>
  <si>
    <t>MASTER STATION</t>
  </si>
  <si>
    <t>SUB ROOM STATION</t>
  </si>
  <si>
    <t>FLUSH-MOUNT W/STAINLESS</t>
  </si>
  <si>
    <t>CHIME EXTENSION SPEAKER</t>
  </si>
  <si>
    <t>FL MT 2-GANG SS SUB.</t>
  </si>
  <si>
    <t>FL MT 2-GANG SS SUB W/R</t>
  </si>
  <si>
    <t>SURFACE MOUNT W/PLASTIC</t>
  </si>
  <si>
    <t>CASHIER WINDOW SYSTEM SET</t>
  </si>
  <si>
    <t>GOOSENECK MIC</t>
  </si>
  <si>
    <t>EXTERNAL REMOTE MIC</t>
  </si>
  <si>
    <t>MASTER CONTROL UNIT</t>
  </si>
  <si>
    <t>AUDIO IP ADPTR W/PS</t>
  </si>
  <si>
    <t>CENTRAL CONTROL UNIT</t>
  </si>
  <si>
    <t>COLOR VIDEO DR. SURF MNT</t>
  </si>
  <si>
    <t>COLOR VIDEO DR. FL MNT</t>
  </si>
  <si>
    <t>VIDEO W/EMER BUTTON</t>
  </si>
  <si>
    <t>VID EMERG-FRENCH</t>
  </si>
  <si>
    <t>VIDEO W/HID, VDL FL</t>
  </si>
  <si>
    <t>VID W/RP10,VDL FL</t>
  </si>
  <si>
    <t>PROXIMITY SENSOR</t>
  </si>
  <si>
    <t>IP CONTROL UNIT</t>
  </si>
  <si>
    <t>IP VIDEO DOOR STA VNDL</t>
  </si>
  <si>
    <t>IP VIDEO DR STA FLUSH</t>
  </si>
  <si>
    <t>VID FL DR W/PROX</t>
  </si>
  <si>
    <t>VID W/RP10 VDLFL</t>
  </si>
  <si>
    <t>VIDEO MASTER STATION</t>
  </si>
  <si>
    <t>MULLION MOUNT BKT IS-DV</t>
  </si>
  <si>
    <t>COLOR MONITOR MSTR STA.</t>
  </si>
  <si>
    <t>PWR SUPPLY 48VDC 2AIS</t>
  </si>
  <si>
    <t>TRAY FOR IS-PSU</t>
  </si>
  <si>
    <t>ROOM STATION CTL UNIT</t>
  </si>
  <si>
    <t>AUDIO ROOM STA. HANDSET</t>
  </si>
  <si>
    <t>ADD-ON CENTRAL CTL UNIT</t>
  </si>
  <si>
    <t>IP SOFTWARE-VER# 1.0</t>
  </si>
  <si>
    <t>AUDIO SUB STA. FL MNT</t>
  </si>
  <si>
    <t>2-GANG SS, SUB FL MNT</t>
  </si>
  <si>
    <t>SUB W/EMER STD BTN</t>
  </si>
  <si>
    <t>SUB W/EMERG BTN,FLMT</t>
  </si>
  <si>
    <t>SUB W/EMERG FL MT.</t>
  </si>
  <si>
    <t>10-STA LE/NE IX ADPTR</t>
  </si>
  <si>
    <t>1-STA LE/NE IX ADAPTOR</t>
  </si>
  <si>
    <t>IP AUDIO DR, SURFACE</t>
  </si>
  <si>
    <t>IP VIDEO DR, SURFACE</t>
  </si>
  <si>
    <t>IP VIDEO DR. STA. FLUSH</t>
  </si>
  <si>
    <t>IP VID DR DUAL CALL</t>
  </si>
  <si>
    <t>VIDEO EMER-FRENCH</t>
  </si>
  <si>
    <t>VIDEO SUB W/PROX, FL</t>
  </si>
  <si>
    <t>VIDEO W/RP10, FL</t>
  </si>
  <si>
    <t>IP VIDEO DOOR STN,SURF</t>
  </si>
  <si>
    <t>IP VIDEO DOOR STN,FLUSH</t>
  </si>
  <si>
    <t>IP EMERGENCY,2-CALL</t>
  </si>
  <si>
    <t>4-CALL IP VIDEO DR ST</t>
  </si>
  <si>
    <t>IP VIDEO DOOR W/RP10</t>
  </si>
  <si>
    <t>IP EMG CALL STATION</t>
  </si>
  <si>
    <t>IP VIDEO MASTER</t>
  </si>
  <si>
    <t>IX MASTER, 7" BLACK</t>
  </si>
  <si>
    <t>IX MASTER 7" HS BLK</t>
  </si>
  <si>
    <t>IX MASTER 7" HS WHT</t>
  </si>
  <si>
    <t>IX MASTER, 7" WHITE</t>
  </si>
  <si>
    <t>IX PAGING ADAPTOR</t>
  </si>
  <si>
    <t>HANDSET SUB BLACK</t>
  </si>
  <si>
    <t>HANDSET SUB WHITE</t>
  </si>
  <si>
    <t xml:space="preserve"> STEEL DOOR HOUSING</t>
  </si>
  <si>
    <t>IP AUDIO DR STEEL FLUSH</t>
  </si>
  <si>
    <t>2 GANG IP AUDIO,FLUSH</t>
  </si>
  <si>
    <t>IP AUD EMERG 2BTN FL</t>
  </si>
  <si>
    <t>IP AUDIO DOOR STN,FLUSH</t>
  </si>
  <si>
    <t>IP AUDIO EMG,2-CALL</t>
  </si>
  <si>
    <t>IP AUD. EMG CALL STA</t>
  </si>
  <si>
    <t>IP AUDIO EMERG, FL</t>
  </si>
  <si>
    <t>IP AUDIO-FRENCH</t>
  </si>
  <si>
    <t>LONG DIST ADPTR, JF</t>
  </si>
  <si>
    <t>HANDSFREE SUB MASTER</t>
  </si>
  <si>
    <t>HANDSFREE MSTR W/MEM</t>
  </si>
  <si>
    <t>HANDSFREE AUDIO SUB MST</t>
  </si>
  <si>
    <t>AUDIO SUB SURFACE DOOR</t>
  </si>
  <si>
    <t>SURFACE MOUNT VIDEO DOOR</t>
  </si>
  <si>
    <t>VANDAL SRF MNT VIDEO DR</t>
  </si>
  <si>
    <t>VANDAL FL MT VIDEO DOOR</t>
  </si>
  <si>
    <t>CLR VIDEO DR W/PROX</t>
  </si>
  <si>
    <t>COLOR STD SET W/MEM.</t>
  </si>
  <si>
    <t>JF 1x2 SET W/JF-DA</t>
  </si>
  <si>
    <t>JF 1x3 SET W/JF-DA</t>
  </si>
  <si>
    <t>CLR VDL/FL SET W/MEM</t>
  </si>
  <si>
    <t>CLR VANDAL SET W/MEM</t>
  </si>
  <si>
    <t>JF 1x2 SET W/JF-DV</t>
  </si>
  <si>
    <t>JF 1x3 SET W/JF-DV</t>
  </si>
  <si>
    <t>SURFACE VANDAL DOOR STA.</t>
  </si>
  <si>
    <t>VANDAL/FL MT VIDEO DR.</t>
  </si>
  <si>
    <t>VIDEO DR STA. W/KYPD</t>
  </si>
  <si>
    <t>VAN/FL DR VID W/HID</t>
  </si>
  <si>
    <t>MULLION MOUNT BKT JF/JK</t>
  </si>
  <si>
    <t>COLOR STD SET W/MEM</t>
  </si>
  <si>
    <t>COLOR VDL SET W/MEM</t>
  </si>
  <si>
    <t>AUD/VID W/MEM KIT,STD</t>
  </si>
  <si>
    <t>AUD/VID W/MEM KIT,FL</t>
  </si>
  <si>
    <t>AUD/VID W/MEM KIT,VL</t>
  </si>
  <si>
    <t>LONG DIST ADPT FOR JK</t>
  </si>
  <si>
    <t>AUDIO/VIDEO ADPTR KIT</t>
  </si>
  <si>
    <t>7" COLOR EXPANSION MNTR</t>
  </si>
  <si>
    <t>VIDEO DR STN,JO/GT-MKB-N</t>
  </si>
  <si>
    <t>7" COLOR STANDARD SET</t>
  </si>
  <si>
    <t>1x2 SET W/JO-DA</t>
  </si>
  <si>
    <t>7" COLOR FLUSH SET</t>
  </si>
  <si>
    <t>7" COLOR VANDAL SET</t>
  </si>
  <si>
    <t>1x2 SET W/JO-DV</t>
  </si>
  <si>
    <t>7" COLOR SUB MASTER</t>
  </si>
  <si>
    <t>7" COLOR MASTER</t>
  </si>
  <si>
    <t>VIDEO DIST ADPTR, JP</t>
  </si>
  <si>
    <t>VIDEO DOOR STA. SURFACE</t>
  </si>
  <si>
    <t>VIDEO DOOR STA. VDL SURF</t>
  </si>
  <si>
    <t>VIDEO DOOR STA. VDL FL</t>
  </si>
  <si>
    <t>VAN/FL VID DR W/PRX</t>
  </si>
  <si>
    <t>VID W/RP10, VDL FL</t>
  </si>
  <si>
    <t>LONG DIST/CCTV ADPTR</t>
  </si>
  <si>
    <t>PANEL-VANDAL RESISTANT</t>
  </si>
  <si>
    <t>30 DEGREE ANGLE BOX</t>
  </si>
  <si>
    <t>COLOR VIDEO SUB-MASTER</t>
  </si>
  <si>
    <t>COLOR VIDEO MASTER STA</t>
  </si>
  <si>
    <t>AUDIO SUB-MASTER STA.</t>
  </si>
  <si>
    <t>COLOR VIDEO DOOR STA.</t>
  </si>
  <si>
    <t>MOD FOR MOTION DETECT</t>
  </si>
  <si>
    <t>45 DEGREE ANGLE BRACKET</t>
  </si>
  <si>
    <t>LOCKING BOX IS-DV/F</t>
  </si>
  <si>
    <t>LOCKING BOX AX-DV/F</t>
  </si>
  <si>
    <t>STANDARD SUBSTATION</t>
  </si>
  <si>
    <t xml:space="preserve"> PRIVACY SUBSTATION</t>
  </si>
  <si>
    <t xml:space="preserve"> FLUSHMOUNT SUBSTATION</t>
  </si>
  <si>
    <t xml:space="preserve"> FLUSH MOUNT PRIVACY</t>
  </si>
  <si>
    <t xml:space="preserve"> PLASTIC DOOR STATION</t>
  </si>
  <si>
    <t xml:space="preserve"> STAINLESS DOOR STATION</t>
  </si>
  <si>
    <t>DELUXE DOOR STA. W/LAMP</t>
  </si>
  <si>
    <t xml:space="preserve"> 10 CALL MASTER</t>
  </si>
  <si>
    <t>10 CALL FLUSH MNT MSTR</t>
  </si>
  <si>
    <t>10 CALL MSTR W/ALLCALL</t>
  </si>
  <si>
    <t>FLUSH MOUNT SUB-MASTER</t>
  </si>
  <si>
    <t xml:space="preserve"> 3 CALL MASTER</t>
  </si>
  <si>
    <t>3 CALL FLUSH MNT MSTR</t>
  </si>
  <si>
    <t>3-CALL MST W/SEL DR REL</t>
  </si>
  <si>
    <t xml:space="preserve"> 5 CALL MASTER</t>
  </si>
  <si>
    <t>5 CALL FLUSH MNT MSTR</t>
  </si>
  <si>
    <t xml:space="preserve"> SINGLE CALL MASTER</t>
  </si>
  <si>
    <t>SINGLE CALL MSTR W/REL</t>
  </si>
  <si>
    <t>WITH OCCUPIED LAMP</t>
  </si>
  <si>
    <t>INTERCOM SET</t>
  </si>
  <si>
    <t>FL 2-GANG SS SUB</t>
  </si>
  <si>
    <t>1-GANG SS AUDIO SUB</t>
  </si>
  <si>
    <t>FL. MNT 2-GANG SS W/BTN</t>
  </si>
  <si>
    <t>DESKTOP TERMINAL OPTION</t>
  </si>
  <si>
    <t>DESKTOP TERM. OPTION</t>
  </si>
  <si>
    <t>3-GANG VANDAL FL SUB</t>
  </si>
  <si>
    <t>20 TO 8 OHM MATCHING TRNS</t>
  </si>
  <si>
    <t>LIGHT CONTROL RELAY, KB</t>
  </si>
  <si>
    <t>RETROFIT MOUNTING BOX</t>
  </si>
  <si>
    <t>(C) MARKET COM</t>
  </si>
  <si>
    <t>H/S &amp; COIL CORD REPL</t>
  </si>
  <si>
    <t>CHECKSTAND PED. 12"</t>
  </si>
  <si>
    <t>DESK STAND, ADJUSTABLE</t>
  </si>
  <si>
    <t>MNTG PLATE - JF-DV/JK-DV</t>
  </si>
  <si>
    <t>W/DPDT CONTACTS</t>
  </si>
  <si>
    <t>SINGLE CALL PATIENT</t>
  </si>
  <si>
    <t>DUAL CALL PATIENT ST.</t>
  </si>
  <si>
    <t>30 CALL ADD-ON PCB-CCU</t>
  </si>
  <si>
    <t>COMMON AREA CALL STA.</t>
  </si>
  <si>
    <t>2 LED CORRIDOR LAMP</t>
  </si>
  <si>
    <t>BATHROOM PULLCORD</t>
  </si>
  <si>
    <t>BED SIDE CALL CORD</t>
  </si>
  <si>
    <t>BEDSIDE CALL CORD, 7'</t>
  </si>
  <si>
    <t>DUTY STATION</t>
  </si>
  <si>
    <t>30 CALL ADD-ON SELECT</t>
  </si>
  <si>
    <t>CONSOLE MASTER STATION</t>
  </si>
  <si>
    <t>SURFACE MT SUB STATION</t>
  </si>
  <si>
    <t>FL MOUNT 2-GANG SS SUB</t>
  </si>
  <si>
    <t>CEILING SPEAKER SUB</t>
  </si>
  <si>
    <t>20 CALL MSTR W/HANDSET</t>
  </si>
  <si>
    <t>40 CALL MSTR W/HANDSET</t>
  </si>
  <si>
    <t>WALL RECEPT NIR-8</t>
  </si>
  <si>
    <t>RESET BUTTON</t>
  </si>
  <si>
    <t>CORRIDOR LIGHT 1 NAME</t>
  </si>
  <si>
    <t>CORRIDOR LIGHT 2 NAMES</t>
  </si>
  <si>
    <t>CORRIDOR LIGHT 4 NAMES</t>
  </si>
  <si>
    <t>CORRIDOR LIGHT, 1 BED</t>
  </si>
  <si>
    <t>CORRIDOR LIGHT W/RESET</t>
  </si>
  <si>
    <t>CORRIDOR LIGHT W/BUZZ</t>
  </si>
  <si>
    <t>CORRIDOR LGHT MULTI BED</t>
  </si>
  <si>
    <t>CALL BUTTON</t>
  </si>
  <si>
    <t>CALL LATCH JACK NIR-8</t>
  </si>
  <si>
    <t>BATH CALL BUTTON</t>
  </si>
  <si>
    <t>BEDSIDE CALL BUTTON</t>
  </si>
  <si>
    <t>BEDSIDE SUB HANDHELD</t>
  </si>
  <si>
    <t>WALL JACK FOR NI-RC</t>
  </si>
  <si>
    <t>WALL JACK HOOK NI-RC</t>
  </si>
  <si>
    <t>WALL JACK MIC NIR-8</t>
  </si>
  <si>
    <t>CEILING MOUNT MICROPHONE</t>
  </si>
  <si>
    <t>CALL LOG SOFTWARE</t>
  </si>
  <si>
    <t>CAPACITOR, 33uF, 25V</t>
  </si>
  <si>
    <t>PAGING ADAPTOR FOR TD-H</t>
  </si>
  <si>
    <t>TALKBACK PAGING ADAPTOR</t>
  </si>
  <si>
    <t>12V DC POWER SUPPLY</t>
  </si>
  <si>
    <t>12V DC PS 120V 2.5A</t>
  </si>
  <si>
    <t>18V DC PWR SPLY ADPT</t>
  </si>
  <si>
    <t>24V DC POWER SUPPLY</t>
  </si>
  <si>
    <t>12V AC TRANSFORMER</t>
  </si>
  <si>
    <t>15V AC TRANSFORMER</t>
  </si>
  <si>
    <t>18V HIGH CURRENT RELAY</t>
  </si>
  <si>
    <t>24V HIGH CURRENT RELAY</t>
  </si>
  <si>
    <t>TRIPLE DOOR REL. ADPTR</t>
  </si>
  <si>
    <t>CALL EXTENSION RELAY</t>
  </si>
  <si>
    <t>EXTERNAL SIGNAL RELAY</t>
  </si>
  <si>
    <t>4 IN/OUT RELAY ADAPTOR</t>
  </si>
  <si>
    <t>DOOR RELEASE RELAY</t>
  </si>
  <si>
    <t>SURGE ARRESTOR</t>
  </si>
  <si>
    <t>SURFACE MT 1-GANG SS BX</t>
  </si>
  <si>
    <t>SRF MNT 2-GANG SS BOX</t>
  </si>
  <si>
    <t>STAINLESS STEEL DEVICE</t>
  </si>
  <si>
    <t>30 ANGLE BOX, AX-DV</t>
  </si>
  <si>
    <t>SURFACE BOX AX-DVF</t>
  </si>
  <si>
    <t>30 ANGLE BOX, JF-DV</t>
  </si>
  <si>
    <t>SRF BOX JK/JF/JO/JP-DVF</t>
  </si>
  <si>
    <t>SURF. BOX AX JF JK</t>
  </si>
  <si>
    <t>SURFACE BOX,GT-DMB-N</t>
  </si>
  <si>
    <t>SRF MNT BOX</t>
  </si>
  <si>
    <t>SRF MNT BOX,IS/IXRA</t>
  </si>
  <si>
    <t>SURF BOX, IS-HIDI</t>
  </si>
  <si>
    <t>LOCKING SS COVER VIDEO</t>
  </si>
  <si>
    <t>LOCKING COVER-AX W/HID</t>
  </si>
  <si>
    <t>SURF MNT BOX, NVP</t>
  </si>
  <si>
    <t>SURFACE BOX, TL2000</t>
  </si>
  <si>
    <t>6VDC 0.2A PWR SUPPLY</t>
  </si>
  <si>
    <t>SPEAKER 8 OHM W/LT-1</t>
  </si>
  <si>
    <t>CEIL. SPKR 25/70V,4W</t>
  </si>
  <si>
    <t>CEILING MOUNTING SUPPORT</t>
  </si>
  <si>
    <t>1 CALL DOOR ADAPTOR</t>
  </si>
  <si>
    <t>10 CALL DOOR ADAPTOR</t>
  </si>
  <si>
    <t>10 CALL MASTER</t>
  </si>
  <si>
    <t>20 ADD-ON SELECTOR</t>
  </si>
  <si>
    <t>20 CALL MASTER</t>
  </si>
  <si>
    <t>40 ADD-ON SELECTOR</t>
  </si>
  <si>
    <t>WHT 12 CALL-WALL MNT.</t>
  </si>
  <si>
    <t>WHITE 1 CALL-WALL MNT.</t>
  </si>
  <si>
    <t>WHT 24 CALL-WALL MNT.</t>
  </si>
  <si>
    <t>WHITE 3 CALL-WALL MNT.</t>
  </si>
  <si>
    <t>WHITE 6 CALL-WALL MNT.</t>
  </si>
  <si>
    <t>HANDSET COMPLETE</t>
  </si>
  <si>
    <t>WHITE TERMINAL BOX</t>
  </si>
  <si>
    <t>PHONE ENTRY PNL, FL</t>
  </si>
  <si>
    <t>2-MODULE TOWER,BLU</t>
  </si>
  <si>
    <t>2-MODULE TOWER,BLK</t>
  </si>
  <si>
    <t>2-MODULE TOWER,RED</t>
  </si>
  <si>
    <t>2-MODULE TOWER,WHT</t>
  </si>
  <si>
    <t>2-MODULE TOWER,YEL</t>
  </si>
  <si>
    <t>HI/LOW TOWER,BLU</t>
  </si>
  <si>
    <t>HI/LOW TOWER,BLK</t>
  </si>
  <si>
    <t>HI/LOW TOWER,RED</t>
  </si>
  <si>
    <t>HI/LOW TOWER,WHT</t>
  </si>
  <si>
    <t>HI/LOW TOWER,YEL</t>
  </si>
  <si>
    <t>HI LEVEL TOWER BLUE</t>
  </si>
  <si>
    <t>3-MODULE TOWER,BLU</t>
  </si>
  <si>
    <t>HI LEVEL TOWER BLACK</t>
  </si>
  <si>
    <t>3-MODULE TOWER,BLK</t>
  </si>
  <si>
    <t>HI LEVEL TOWER RED</t>
  </si>
  <si>
    <t>3-MODULE TOWER,RED</t>
  </si>
  <si>
    <t>HI LEVEL TOWER WHITE</t>
  </si>
  <si>
    <t>3-MODULE TOWER,WHT</t>
  </si>
  <si>
    <t>HI LEVEL TOWER YELLOW</t>
  </si>
  <si>
    <t>3-MODULE TOWER,YEL</t>
  </si>
  <si>
    <t>TOWER CCTV ARM,BLU</t>
  </si>
  <si>
    <t>TOWER CCTV ARM,BLK</t>
  </si>
  <si>
    <t>TOWER CCTV ARM,RED</t>
  </si>
  <si>
    <t>TOWER CCTV ARM,WHT</t>
  </si>
  <si>
    <t>TOWER CCTV ARM,YEL</t>
  </si>
  <si>
    <t>TOWER ASSIST LABEL -BLK</t>
  </si>
  <si>
    <t>TOWER ASSIST LABEL -WHT</t>
  </si>
  <si>
    <t>TOWER EMERG. LABEL -BLK</t>
  </si>
  <si>
    <t>TOWER EMERG. LABEL -WHT</t>
  </si>
  <si>
    <t>TOP W/LIGHT &amp; CAGE -BLU</t>
  </si>
  <si>
    <t>TOP W/LIGHT &amp; CAGE -BLK</t>
  </si>
  <si>
    <t>TOP W/LIGHT &amp; CAGE -RED</t>
  </si>
  <si>
    <t>TOP W/LIGHT &amp; CAGE -WHT</t>
  </si>
  <si>
    <t>TOP W/LIGHT &amp; CAGE -YLW</t>
  </si>
  <si>
    <t>L BOLT MOUNTING KIT</t>
  </si>
  <si>
    <t>SUB PLATE ADPTR, IS, IX</t>
  </si>
  <si>
    <t>TOWER TOP PLATE BLUE</t>
  </si>
  <si>
    <t>TOWER TOP PLATE BLACK</t>
  </si>
  <si>
    <t>TOWER TOP PLATE RED</t>
  </si>
  <si>
    <t>TOWER TOP PLATE WHITE</t>
  </si>
  <si>
    <t>TOWER TOP PLATE YELLOW</t>
  </si>
  <si>
    <t>WALL BOX CAGE ASSIST</t>
  </si>
  <si>
    <t>WALL BOX CAGE EMERG</t>
  </si>
  <si>
    <t>WALL BOX HOOD ASSIST</t>
  </si>
  <si>
    <t>WALL BOX HOOD EMERG</t>
  </si>
  <si>
    <t>11CM DIN RAIL</t>
  </si>
  <si>
    <t>WIRELESS VIDEO SET NA</t>
  </si>
  <si>
    <t xml:space="preserve">ACE2424        </t>
  </si>
  <si>
    <t xml:space="preserve">ACE2424R       </t>
  </si>
  <si>
    <t xml:space="preserve">ACE2436        </t>
  </si>
  <si>
    <t xml:space="preserve">ACE3036        </t>
  </si>
  <si>
    <t xml:space="preserve">ACE3048        </t>
  </si>
  <si>
    <t xml:space="preserve">SSU00111       </t>
  </si>
  <si>
    <t xml:space="preserve">SSU00112       </t>
  </si>
  <si>
    <t xml:space="preserve">SSU00120       </t>
  </si>
  <si>
    <t xml:space="preserve">SSU00121       </t>
  </si>
  <si>
    <t xml:space="preserve">SSU00122       </t>
  </si>
  <si>
    <t xml:space="preserve">SSU00200       </t>
  </si>
  <si>
    <t xml:space="preserve">SSU00451       </t>
  </si>
  <si>
    <t xml:space="preserve">SSU00452       </t>
  </si>
  <si>
    <t xml:space="preserve">SSU00453       </t>
  </si>
  <si>
    <t xml:space="preserve">SSU00454       </t>
  </si>
  <si>
    <t xml:space="preserve">SSU00456       </t>
  </si>
  <si>
    <t xml:space="preserve">SSU00457       </t>
  </si>
  <si>
    <t xml:space="preserve">SSU00458       </t>
  </si>
  <si>
    <t xml:space="preserve">SSU00459       </t>
  </si>
  <si>
    <t xml:space="preserve">SSU00460       </t>
  </si>
  <si>
    <t xml:space="preserve">SSU00461       </t>
  </si>
  <si>
    <t xml:space="preserve">SSU00462       </t>
  </si>
  <si>
    <t xml:space="preserve">SSU00463       </t>
  </si>
  <si>
    <t xml:space="preserve">SSU00464       </t>
  </si>
  <si>
    <t xml:space="preserve">SSU00465       </t>
  </si>
  <si>
    <t xml:space="preserve">SSU00466       </t>
  </si>
  <si>
    <t xml:space="preserve">SSU00470       </t>
  </si>
  <si>
    <t xml:space="preserve">SSU00471       </t>
  </si>
  <si>
    <t xml:space="preserve">SSU00472       </t>
  </si>
  <si>
    <t xml:space="preserve">SSU00480       </t>
  </si>
  <si>
    <t xml:space="preserve">SSU00481       </t>
  </si>
  <si>
    <t xml:space="preserve">SSU00482       </t>
  </si>
  <si>
    <t xml:space="preserve">SSU00483       </t>
  </si>
  <si>
    <t xml:space="preserve">SSU00500       </t>
  </si>
  <si>
    <t xml:space="preserve">SSU00501       </t>
  </si>
  <si>
    <t xml:space="preserve">SSU00505       </t>
  </si>
  <si>
    <t xml:space="preserve">SSU00506       </t>
  </si>
  <si>
    <t xml:space="preserve">SSU00536       </t>
  </si>
  <si>
    <t xml:space="preserve">SSU00566       </t>
  </si>
  <si>
    <t xml:space="preserve">SSU00567       </t>
  </si>
  <si>
    <t xml:space="preserve">SSU00595       </t>
  </si>
  <si>
    <t xml:space="preserve">SSU00600       </t>
  </si>
  <si>
    <t xml:space="preserve">SSU00625       </t>
  </si>
  <si>
    <t xml:space="preserve">SSU00626       </t>
  </si>
  <si>
    <t xml:space="preserve">SSU00630       </t>
  </si>
  <si>
    <t xml:space="preserve">SSU00631       </t>
  </si>
  <si>
    <t xml:space="preserve">SSU00633       </t>
  </si>
  <si>
    <t xml:space="preserve">SSU00634       </t>
  </si>
  <si>
    <t xml:space="preserve">SSU00635       </t>
  </si>
  <si>
    <t xml:space="preserve">SSU00636       </t>
  </si>
  <si>
    <t xml:space="preserve">SSU00637       </t>
  </si>
  <si>
    <t xml:space="preserve">SSU00645       </t>
  </si>
  <si>
    <t xml:space="preserve">SSU00651       </t>
  </si>
  <si>
    <t xml:space="preserve">SSU00653       </t>
  </si>
  <si>
    <t xml:space="preserve">SSU00655       </t>
  </si>
  <si>
    <t xml:space="preserve">SSU00656       </t>
  </si>
  <si>
    <t xml:space="preserve">SSU00657       </t>
  </si>
  <si>
    <t xml:space="preserve">SSU00660       </t>
  </si>
  <si>
    <t xml:space="preserve">SSU00661       </t>
  </si>
  <si>
    <t xml:space="preserve">SSU00663       </t>
  </si>
  <si>
    <t xml:space="preserve">SSU00664       </t>
  </si>
  <si>
    <t xml:space="preserve">SSU00667       </t>
  </si>
  <si>
    <t xml:space="preserve">SSU00672       </t>
  </si>
  <si>
    <t xml:space="preserve">SSU00674       </t>
  </si>
  <si>
    <t xml:space="preserve">SSU00675       </t>
  </si>
  <si>
    <t xml:space="preserve">SSU00676       </t>
  </si>
  <si>
    <t xml:space="preserve">SSU00677       </t>
  </si>
  <si>
    <t xml:space="preserve">SSU00678       </t>
  </si>
  <si>
    <t xml:space="preserve">SSU00680       </t>
  </si>
  <si>
    <t xml:space="preserve">SSU00681       </t>
  </si>
  <si>
    <t xml:space="preserve">SSU00684       </t>
  </si>
  <si>
    <t xml:space="preserve">SSU00685       </t>
  </si>
  <si>
    <t xml:space="preserve">SSU00686       </t>
  </si>
  <si>
    <t xml:space="preserve">SSU00689       </t>
  </si>
  <si>
    <t xml:space="preserve">SSU00690       </t>
  </si>
  <si>
    <t xml:space="preserve">SSU00691       </t>
  </si>
  <si>
    <t xml:space="preserve">SSU00695       </t>
  </si>
  <si>
    <t xml:space="preserve">SSU00695A      </t>
  </si>
  <si>
    <t xml:space="preserve">SSU00696       </t>
  </si>
  <si>
    <t xml:space="preserve">SSU00697       </t>
  </si>
  <si>
    <t xml:space="preserve">SSU01656       </t>
  </si>
  <si>
    <t xml:space="preserve">SSU01689       </t>
  </si>
  <si>
    <t xml:space="preserve">SSU01690       </t>
  </si>
  <si>
    <t xml:space="preserve">SSU03013       </t>
  </si>
  <si>
    <t xml:space="preserve">SSU03014       </t>
  </si>
  <si>
    <t xml:space="preserve">SSU03034       </t>
  </si>
  <si>
    <t xml:space="preserve">SSU03035       </t>
  </si>
  <si>
    <t xml:space="preserve">SSU03036       </t>
  </si>
  <si>
    <t xml:space="preserve">SSU03037       </t>
  </si>
  <si>
    <t xml:space="preserve">SSU03038       </t>
  </si>
  <si>
    <t xml:space="preserve">SSU03039       </t>
  </si>
  <si>
    <t xml:space="preserve">SSU03161       </t>
  </si>
  <si>
    <t xml:space="preserve">SSU03170       </t>
  </si>
  <si>
    <t xml:space="preserve">SSU03171       </t>
  </si>
  <si>
    <t xml:space="preserve">SSU03500       </t>
  </si>
  <si>
    <t xml:space="preserve">SSU03501       </t>
  </si>
  <si>
    <t xml:space="preserve">SSU03502       </t>
  </si>
  <si>
    <t xml:space="preserve">SSU03503       </t>
  </si>
  <si>
    <t xml:space="preserve">SSU03504       </t>
  </si>
  <si>
    <t xml:space="preserve">SSU03505       </t>
  </si>
  <si>
    <t xml:space="preserve">SSU03508       </t>
  </si>
  <si>
    <t xml:space="preserve">SSU03515       </t>
  </si>
  <si>
    <t xml:space="preserve">SSU03520       </t>
  </si>
  <si>
    <t xml:space="preserve">SSU03521       </t>
  </si>
  <si>
    <t xml:space="preserve">SSU03523       </t>
  </si>
  <si>
    <t xml:space="preserve">SSU09030       </t>
  </si>
  <si>
    <t xml:space="preserve">SSU09037       </t>
  </si>
  <si>
    <t xml:space="preserve">SSU09038       </t>
  </si>
  <si>
    <t xml:space="preserve">SSU52010       </t>
  </si>
  <si>
    <t xml:space="preserve">SSU52020       </t>
  </si>
  <si>
    <t>ACEP ENCL 24"X24"X8.5" CAT-4524"X24"X8.5" BLANK, CAT45, BLK</t>
  </si>
  <si>
    <t>ACEP ENCL 24"X24"X8.5" CAT-4524"X24"X8.5" BLANK, CAT45, RED</t>
  </si>
  <si>
    <t>ACEP ENCL 24"X36"X8.5" CAT-4524"X36"X8.5" BLANK, CAT45, BLK</t>
  </si>
  <si>
    <t>ACEP ENCL 30"X36"X8.5" CAT-4530"X36"X8.5" BLANK, CAT45, BLK</t>
  </si>
  <si>
    <t>ACEP ENCL 30"X48"X8.5" CAT-4530"X48"X8.5" BLANK, CAT45, BLK</t>
  </si>
  <si>
    <t>TC1 18 PT TERM CAB W/SCW REDSEE SSU00635 RED/CUSTOM SCREEN</t>
  </si>
  <si>
    <t>ACE/A ACE ACCESSORY CAB REDSEE SSU00655 CUSTOM SCREENING</t>
  </si>
  <si>
    <t>TC2 32 POINT TERMINAL RED CUSTSEE SSU00645 CUSTOM SCREENING</t>
  </si>
  <si>
    <t>IF2 32 PT INTEGRATION CAB CUSTSEE SSU00660 CUSTOM SCREENING</t>
  </si>
  <si>
    <t>AC2 ACCESSORY CAB RED CUSTOMSEE SSU00656 CUSTOM SCREENING</t>
  </si>
  <si>
    <t>BR2 BATTERY RACK BLACK TEXTURE</t>
  </si>
  <si>
    <t>A/V 4" SQ ADAPT PLATE REDDIMS 6" x 6" UNIV MOUNTING</t>
  </si>
  <si>
    <t>FR2 FAST RAIL MODULE BRACKETHOLD 2 MODULES</t>
  </si>
  <si>
    <t>FR3 FAST RAIL MODULE BRACKETHOLD 3 MODULES 22 GA GALVY</t>
  </si>
  <si>
    <t>SAB 4.5" X 2"DP BOX RED</t>
  </si>
  <si>
    <t>MMO MODULE MOUNTING BRACKET 2XSTACK 2 MMO BOARDS 18 GA GALVY</t>
  </si>
  <si>
    <t>FR4 FAST RAIL W/EDGE PROTECTQTY 4 SYSTEM SENSOR MODULES</t>
  </si>
  <si>
    <t>MFR 4/5 FAST RAIL W/ EDGE PROTQTY 4/5 MODULES</t>
  </si>
  <si>
    <t>MMB MINI MODULE BRACKETSECURE 1 MINI MOD 18 GA GALVY</t>
  </si>
  <si>
    <t>FP4 FIRE PLATE 4" SQ RED/ FIRE10 PACK</t>
  </si>
  <si>
    <t>FP5 FIRE PLATE 4 11/16 REDWHITE LETERING 18 GA SINGLE</t>
  </si>
  <si>
    <t>MFR 2/3 FAST RAIL W/ EDGE PROTQTY 2/3 SYSTEM SENSOR MODULES</t>
  </si>
  <si>
    <t>SP4 SUPR PLATE 4" SQ RED/SUPPR10/PK</t>
  </si>
  <si>
    <t>IAM MODULE MOUNTING BRACKET 2XMOUNTS 2 4090-9001 ON PLATE</t>
  </si>
  <si>
    <t>BB4 BOX BRACKET 4" SQ</t>
  </si>
  <si>
    <t>BRACKET (3) MOD EST SIGA (GALVSIZE 5.25X2.2X.75 (GALV)</t>
  </si>
  <si>
    <t>TTS TOOLLESS TERMINAL STRIPTERM BLOCK 4 POINTS (BLACK)</t>
  </si>
  <si>
    <t>TTS TOOLLESS TERMINAL STRIPTERM BLOCK 4 POINTS (WHITE)</t>
  </si>
  <si>
    <t>TTP TOOLLESS TEST PLUG 2MM DIA</t>
  </si>
  <si>
    <t>TCC BRKT SUPPORT KIT (5 PACK)FOR 24" LENGTH TIGER RAIL</t>
  </si>
  <si>
    <t>TCC BRKT 4SQ/KEY WAY PAT(5 PAC24" LENGTH TIGER CLAW RAIL</t>
  </si>
  <si>
    <t>TCC 24"BRKT 5" BOX, 2.7D(5 PAC24" LENGTH TIGER CLAW RAIL</t>
  </si>
  <si>
    <t>TCC 5" BOX, 2.75"D GLAV(5 PACKFOR 24" LENGTH TIGER CLAW RAIL</t>
  </si>
  <si>
    <t>BCA BATTERY CABINET RED SAE TX</t>
  </si>
  <si>
    <t>BCA BATTERY CABINET BLACK TEXT</t>
  </si>
  <si>
    <t>MBC MINI BATTERY CABINET RED</t>
  </si>
  <si>
    <t>MBC MINI BATTERY CABINET BLK</t>
  </si>
  <si>
    <t>TC1 18 PT TERM CAB W/CAT-306.5 x8.5 x2.5 RED/WHT LETTERS</t>
  </si>
  <si>
    <t>ETC FPC 5-PHONE CAB STORAGERED/WHT LETTER 23 1/2 X 13</t>
  </si>
  <si>
    <t>ETC FPC 10-PHONE CAB STORAGERED WHT LETTER 23 1/2 X 23 1/2</t>
  </si>
  <si>
    <t>DAR DEVICE APPLIANCE RELOCATORBEIGE 17"X4"X1 3/4"DP 12" MOVE</t>
  </si>
  <si>
    <t>OFB BEACON BRACKET 4"SQ 3R(REDSCR "FIRE" SIZE 4.5"X5.0"4.8"D</t>
  </si>
  <si>
    <t>DSB DRAWING STORAGE BOX 36" (RSIZE 6"X37", 4" DIA DOC, RED</t>
  </si>
  <si>
    <t>DSB DRAWING STORAGE BOX 36" (BSIZE 6"X37", 4" DIA DOC, BLACK</t>
  </si>
  <si>
    <t>RPB 3 IN 1 UTILITY BOX RED- ULRECORD/PART/BATTERY 16X13X8.5</t>
  </si>
  <si>
    <t>RPB 3 IN 1 UTILITY BOX BLK- ULRECORD/PART/BATTERY 16X13X8.5</t>
  </si>
  <si>
    <t>IF4 4" SQ TTS BOX/COVER REDFIRE LETTERING WITH BRACKET</t>
  </si>
  <si>
    <t>WIRE TIES (3) &amp; 3 POINTJUMPERS (6) HARDWARE KIT</t>
  </si>
  <si>
    <t>TC1 18 PT TERM CAB W/SCREW  (R6.5 X 8.5 X 2.5 RED/WHT SCREW</t>
  </si>
  <si>
    <t>IF1 16 PT TERM CAB W/SCREW6.5 x8.5 x2.5 RED/WHT LETTERS</t>
  </si>
  <si>
    <t>IF1 16 PT TERM CAB W/CAT-306.5 x8.5 x2.5 RED/WHT LETTERS</t>
  </si>
  <si>
    <t>TC2 32 POINT TERMINAL CAB (RED14 X 14 X 3.5 RED/WHT LETTERS</t>
  </si>
  <si>
    <t>TCX/A 64 PT. TERMINAL CABINETA SIZE INDOOR SURFACE RED</t>
  </si>
  <si>
    <t>TCX/D 128 POINT TERM CABINETD SIZE INDOOR SURFACE RED</t>
  </si>
  <si>
    <t>ACE/A ACE ACCESSORY CABINET (RCAT 30 LOCK 23.5 X 13.0 X 5.5</t>
  </si>
  <si>
    <t>AC2 ACCESSORY CABINET ENCL(RED14" X 14" X 3 1/4"D RED</t>
  </si>
  <si>
    <t>ACE/D ACE ACCESSORY CABINET (RCAT 30 LOCK 23.5 X 23.5 X 5.5</t>
  </si>
  <si>
    <t>IF2 32 PT INTEGRATION CABINETTOOLLESS</t>
  </si>
  <si>
    <t>IFX/A 64 PT TTS TERMINAL CABRED W/WHT LTR 23.5X13X5.5 DP</t>
  </si>
  <si>
    <t>IFX/D 128 PT TTS TERMINAL CABRED W/WHT LTR 23.5X23.5X5.5 DP</t>
  </si>
  <si>
    <t>FB4 FIRE BOX 4 POINT TERM/RED16 WIRE JUNCTION BOX WHT/LTR</t>
  </si>
  <si>
    <t>FB4 FIRE BOX 4SQ (2)ECLIPS BOX16 WIRE JUNCTION BOX WHT/LTR</t>
  </si>
  <si>
    <t>FDB FIRE DRAWING BOX RED CAT30MAINTENANCE RECORDS 12X13X2.25</t>
  </si>
  <si>
    <t>DBX/AA AS BUILT DRAWINGS CABRED 12 1/4"W X 14 1/4"H X 4"D</t>
  </si>
  <si>
    <t>DBX/A AS BUILT CAB/BOSTON LOCKA SIZE INDOOR SURFACE RED TEXT</t>
  </si>
  <si>
    <t>DBX/D AS BUILT CAB/BOSTON LOCKD SIZE INDOOR SURFACE RED TEXT</t>
  </si>
  <si>
    <t>DBX/A AS BUILT CAB/CAT 30 LOCKA SIZE INDOOR SURFACE RED TEXT</t>
  </si>
  <si>
    <t>DBX/D AS BUILT CAB/CAT 30 LOCKD SIZE INDOOR SURFACE RED TEXT</t>
  </si>
  <si>
    <t>DBX/A SEMI FLUSH FLANGE - RED</t>
  </si>
  <si>
    <t>DBX/D SEMI FLUSH FLANGE - RED</t>
  </si>
  <si>
    <t>EFAD INFINITY USB KIT REDRECORDS USB MEM  RED</t>
  </si>
  <si>
    <t>FAD FIRE ALARM STORAGE CAB USBRECORDS USB MEM 12X13X2dp RED</t>
  </si>
  <si>
    <t>FAD FIRE DWG BOX RED CSTM LOCKBLANK COVER FOR CUST SCREENING</t>
  </si>
  <si>
    <t>SRD SYSTEM RECORD DOCS USB MEMRED/WHT CAT30 12X13X2.25ACE 11</t>
  </si>
  <si>
    <t>SRD SYSTEM RECORD DOC CSTM(REDACE 11 (BLANK COV FOR CUST SCR</t>
  </si>
  <si>
    <t>SDB SYSTEM DOCUMENT BOX ENCL(R14X14X3.25 RED/WHT LET(NO LOCK</t>
  </si>
  <si>
    <t>SDB CAT30 KEY LOCK KIT(2) KEYS, REMOVABLE IN ONE POS</t>
  </si>
  <si>
    <t>SDB CAT30 KEY LOCK KIT (ADI)(2) KEYS, REMOVABLE IN ONE POS</t>
  </si>
  <si>
    <t>SDB PK625 KEY LOCK KIT(2) KEYS, REMOVABLE IN ONE POS</t>
  </si>
  <si>
    <t>SDB T45 KEY LOCK KIT(2) KEYS, REMOVABLE IN ONE POS</t>
  </si>
  <si>
    <t>AC2 ACCESSORY CABINET ENCL (BK14" X 14" X 3 1/4"D BLACK</t>
  </si>
  <si>
    <t>SRD SYSTEM RECORD DOCS 4GB MEMBLK/WHT CAT30 12X13X2.25ACE 11</t>
  </si>
  <si>
    <t>SRD SYSTEM RECORD DOC CSTM(BLKACE 11 (BLANK COV FOR CUST SCR</t>
  </si>
  <si>
    <t>CABINET SCREENING SETUP CHARGEFD10447 UP TO 24 X 24" 1 COLOR</t>
  </si>
  <si>
    <t>CABINET SCREENING PER UNITFD10447 UP TO 24 X 24" 1 COLOR</t>
  </si>
  <si>
    <t>FLATBED SETUP CHARGE MULTI-COLMULTI-COLOR UV-CURED PRINTING</t>
  </si>
  <si>
    <t>FLATBED PRINTING PART 6"X8"MULTI-COLOR UV-CURED PRINTING</t>
  </si>
  <si>
    <t>FLATBED PRINTING PART 14"X14"MULTI-COLOR UV-CURED PRINTING</t>
  </si>
  <si>
    <t>FLATBED PRINTING PART 14"X24"MULTI-COLOR UV-CURED PRINTING</t>
  </si>
  <si>
    <t>FLATBED PRINTING PART 24"X24"MULTI-COLOR UV-CURED PRINTING</t>
  </si>
  <si>
    <t>FLATBED PRINTING CUSTOM SIZEMULTI-COLOR UV-CURED PRINTING</t>
  </si>
  <si>
    <t>EOL STICKER RED W/WHT TEXT3/4"SQ, FIRE, CIR, TERM CAB,FA</t>
  </si>
  <si>
    <t>FIRE STICKER RED W/WHT TEXTSCREEN "FIRE" IN WHT 1" LETTER</t>
  </si>
  <si>
    <t>PSB PULL STATION BACK BOX RED</t>
  </si>
  <si>
    <t>SDG SMOKE DETECTOR GUARD WHITE9" ROUND 4 1/2" DEEP</t>
  </si>
  <si>
    <t>SDG HEAT DETECTOR GUARD WHITE7" ROUND 2 1/8" DEEP</t>
  </si>
  <si>
    <t>PSG GUARD PULL STATION CHROMEDIMS 6.9 X 6.4 X 4.38 DEEP</t>
  </si>
  <si>
    <t>HSG HORN SIGNAL GUARD CHROME7" X 7" X 6"DEEP</t>
  </si>
  <si>
    <t>FDG FLUSH DEVICE GUARD CHROME7" X 7" X 3 3/4 DEEP</t>
  </si>
  <si>
    <t>SDG SIGNAL GUARD RED9.5"H X 11.75"W X 5.25"D</t>
  </si>
  <si>
    <t>VDG VANDAL DETECTOR GUARD 22GA6 5/8" X6 5/8" X 3" DP BEIGE</t>
  </si>
  <si>
    <t>SDG LDG SMOKE DEVICE GUARD  (C9" DIA x 4" HIGH FINISH CHROME</t>
  </si>
  <si>
    <t>TDG CLOCK GUARD 4 BAR CHROMEDIMS 19.25 X 5.25</t>
  </si>
  <si>
    <t>TDG CLOCK GUARD 4 BAR CHROMEDIMS 19.25 X 3.25</t>
  </si>
  <si>
    <t>TDG WIRE GUARD ROUND CHROMEDIMS 17" X 5 5/8"</t>
  </si>
  <si>
    <t>SAB A/V BOX 4"SQ X 2-3/4"DGalvanized Finish</t>
  </si>
  <si>
    <t>SAB A/V BOX RED 4" SQ X 2.75DP</t>
  </si>
  <si>
    <t>SBR SQUARE SURFACE BACKBOX RED5 1/2" SQUARE X 2 3/4" DEEP</t>
  </si>
  <si>
    <t>CGF CODE/GRAPHIC FRAME REDSIZE 8 1/2" X 11" X 1/2"DEEP</t>
  </si>
  <si>
    <t>IRF INSPEC/RECORD FRAME 2 (REDSIZE 5-1/2" X 8-1/2" INSERT</t>
  </si>
  <si>
    <t xml:space="preserve">DIN1           </t>
  </si>
  <si>
    <t xml:space="preserve">DIN18          </t>
  </si>
  <si>
    <t xml:space="preserve">DIN2           </t>
  </si>
  <si>
    <t xml:space="preserve">DIN24          </t>
  </si>
  <si>
    <t xml:space="preserve">DIN4           </t>
  </si>
  <si>
    <t xml:space="preserve">E100           </t>
  </si>
  <si>
    <t xml:space="preserve">E120V-GT       </t>
  </si>
  <si>
    <t xml:space="preserve">ELOCK-FA       </t>
  </si>
  <si>
    <t xml:space="preserve">RJ14120-MDP    </t>
  </si>
  <si>
    <t xml:space="preserve">RJ31120-MDP    </t>
  </si>
  <si>
    <t xml:space="preserve">T05-DG         </t>
  </si>
  <si>
    <t xml:space="preserve">T05-MD         </t>
  </si>
  <si>
    <t xml:space="preserve">T05-MDP        </t>
  </si>
  <si>
    <t xml:space="preserve">T12-DG         </t>
  </si>
  <si>
    <t xml:space="preserve">T12-DGP        </t>
  </si>
  <si>
    <t xml:space="preserve">T12-MD         </t>
  </si>
  <si>
    <t xml:space="preserve">T12-MDP        </t>
  </si>
  <si>
    <t xml:space="preserve">T120-DG        </t>
  </si>
  <si>
    <t xml:space="preserve">T120-MD        </t>
  </si>
  <si>
    <t xml:space="preserve">T120-MDP       </t>
  </si>
  <si>
    <t xml:space="preserve">T24-DG         </t>
  </si>
  <si>
    <t xml:space="preserve">T24-MD         </t>
  </si>
  <si>
    <t xml:space="preserve">T24-MDP        </t>
  </si>
  <si>
    <t xml:space="preserve">T32-DG         </t>
  </si>
  <si>
    <t xml:space="preserve">T36-DG         </t>
  </si>
  <si>
    <t xml:space="preserve">T48-DG         </t>
  </si>
  <si>
    <t xml:space="preserve">T48-MD         </t>
  </si>
  <si>
    <t xml:space="preserve">T48-MDP        </t>
  </si>
  <si>
    <t xml:space="preserve">T70-DG         </t>
  </si>
  <si>
    <t xml:space="preserve">T70-MD         </t>
  </si>
  <si>
    <t xml:space="preserve">T70-MDP        </t>
  </si>
  <si>
    <t xml:space="preserve">T90-DG         </t>
  </si>
  <si>
    <t xml:space="preserve">T90-MD         </t>
  </si>
  <si>
    <t xml:space="preserve">T90-MDP        </t>
  </si>
  <si>
    <t xml:space="preserve">VBNC15D        </t>
  </si>
  <si>
    <t xml:space="preserve">VF15           </t>
  </si>
  <si>
    <t>DIN RAIL FOR UP TO (1) MODULES1.25 INCH LENGTH</t>
  </si>
  <si>
    <t>DIN RAIL 18" X 7.5MM X 35MM18 INCH LENGTH</t>
  </si>
  <si>
    <t>DIN RAIL FOR UP TO (2) MODULES2.5 INCH LENGTH</t>
  </si>
  <si>
    <t>DIN RAIL 24" X 7.5MM X 35MM24 INCH LENGTH</t>
  </si>
  <si>
    <t>DIN RAIL FOR UP TO (4) MODULES4 INCH LENGTH</t>
  </si>
  <si>
    <t>LSA LIGHTENING SURGE ARRESTOR100mil 3A Hybrid with 1/2Afuse</t>
  </si>
  <si>
    <t>E SERIES 120VAC SPD W/GAS TUBE120 VOLTS AC - PARALLEL DEVICE</t>
  </si>
  <si>
    <t>ELOCK FIRE CIRCUIT LOCKOUT KITW/LABELS AND KEY</t>
  </si>
  <si>
    <t>MDP SERIES 120 VOLT RJ14 SPD</t>
  </si>
  <si>
    <t>MDP SERIES 120 VOLT RJ31 SPD</t>
  </si>
  <si>
    <t>DG SERIES 5 VOLT TERMINAL SPD</t>
  </si>
  <si>
    <t>MD SERIES 5 VOLT TERMINAL SPD</t>
  </si>
  <si>
    <t>MDP SERIES 5 VOLT TERM SPD</t>
  </si>
  <si>
    <t>DG SERIES 12 VOLT TERMINAL SPD</t>
  </si>
  <si>
    <t>DGP SERIES 12 VOLT TERM SPD</t>
  </si>
  <si>
    <t>MD SERIES 12 VOLT TERMINAL SPD</t>
  </si>
  <si>
    <t>MDP SERIES 12 VOLT TERM SPD</t>
  </si>
  <si>
    <t>DG SERIES 120 VOLT TERM SPD</t>
  </si>
  <si>
    <t>MD SERIES 120 VOLT TERM SPD</t>
  </si>
  <si>
    <t>MDP SERIES 120 VOLT TERM SPD</t>
  </si>
  <si>
    <t>DG SERIES 24 VOLT TERMINAL SPD</t>
  </si>
  <si>
    <t>MD SERIES 24 VOLT TERMINAL SPD</t>
  </si>
  <si>
    <t>MDP SERIES 24 VOLT TERM SPD</t>
  </si>
  <si>
    <t>DG SERIES 32 VOLT TERMINAL SPD</t>
  </si>
  <si>
    <t>DG SERIES 36 VOLT TERMINAL SPD</t>
  </si>
  <si>
    <t>DG SERIES 48 VOLT TERMINAL SPD</t>
  </si>
  <si>
    <t>MD SERIES 48 VOLT TERMINAL SPD</t>
  </si>
  <si>
    <t>MDP SERIES 48 VOLT TERM SPD</t>
  </si>
  <si>
    <t>DG SERIES 70 VOLT TERMINAL SPD</t>
  </si>
  <si>
    <t>MD SERIES 70 VOLT TERMINAL SPD</t>
  </si>
  <si>
    <t>MDP SERIES 70 VOLT TERM SPD</t>
  </si>
  <si>
    <t>DG SERIES 90 VOLT TERMINAL SPD</t>
  </si>
  <si>
    <t>MD SERIES 90 VOLT TERMINAL SPD</t>
  </si>
  <si>
    <t>MDP SERIES 90 VOLT TERM SPD</t>
  </si>
  <si>
    <t>V SERIES BNC CON 1.5 V W/DIODE</t>
  </si>
  <si>
    <t>V SERIES F CONN 1.5 VOLT</t>
  </si>
  <si>
    <t xml:space="preserve">SSU-MR-101/C   </t>
  </si>
  <si>
    <t xml:space="preserve">SSU-MR-101/C/R </t>
  </si>
  <si>
    <t xml:space="preserve">SSU-MR-101/T   </t>
  </si>
  <si>
    <t xml:space="preserve">SSU-MR-104/C   </t>
  </si>
  <si>
    <t xml:space="preserve">SSU-MR-104/C/R </t>
  </si>
  <si>
    <t xml:space="preserve">SSU-MR-104/T   </t>
  </si>
  <si>
    <t xml:space="preserve">SSU-MR-199X-13 </t>
  </si>
  <si>
    <t>SSU-MR-199X-13C</t>
  </si>
  <si>
    <t xml:space="preserve">SSU-MR-199X-14 </t>
  </si>
  <si>
    <t>SSU-MR-199X-14C</t>
  </si>
  <si>
    <t>SSU-MR-199X13CR</t>
  </si>
  <si>
    <t>SSU-MR-199X14CR</t>
  </si>
  <si>
    <t xml:space="preserve">SSU-MR-1C      </t>
  </si>
  <si>
    <t xml:space="preserve">SSU-MR-1C/R    </t>
  </si>
  <si>
    <t xml:space="preserve">SSU-MR-201/C   </t>
  </si>
  <si>
    <t xml:space="preserve">SSU-MR-201/C/R </t>
  </si>
  <si>
    <t xml:space="preserve">SSU-MR-201/T   </t>
  </si>
  <si>
    <t xml:space="preserve">SSU-MR-204/C   </t>
  </si>
  <si>
    <t xml:space="preserve">SSU-MR-204/C/R </t>
  </si>
  <si>
    <t xml:space="preserve">SSU-MR-204/T   </t>
  </si>
  <si>
    <t xml:space="preserve">SSU-MR-311/C   </t>
  </si>
  <si>
    <t xml:space="preserve">SSU-MR-311/C/R </t>
  </si>
  <si>
    <t xml:space="preserve">SSU-MR-311/T   </t>
  </si>
  <si>
    <t xml:space="preserve">SSU-MR-312/C   </t>
  </si>
  <si>
    <t xml:space="preserve">SSU-MR-312/C/R </t>
  </si>
  <si>
    <t xml:space="preserve">SSU-MR-312/T   </t>
  </si>
  <si>
    <t xml:space="preserve">SSU-MR-313/C   </t>
  </si>
  <si>
    <t xml:space="preserve">SSU-MR-313/C/R </t>
  </si>
  <si>
    <t xml:space="preserve">SSU-MR-313/T   </t>
  </si>
  <si>
    <t xml:space="preserve">SSU-MR-321/C   </t>
  </si>
  <si>
    <t xml:space="preserve">SSU-MR-321/C/R </t>
  </si>
  <si>
    <t xml:space="preserve">SSU-MR-321/T   </t>
  </si>
  <si>
    <t xml:space="preserve">SSU-MR-322/C   </t>
  </si>
  <si>
    <t xml:space="preserve">SSU-MR-322/C/R </t>
  </si>
  <si>
    <t xml:space="preserve">SSU-MR-322/T   </t>
  </si>
  <si>
    <t xml:space="preserve">SSU-MR-323/C   </t>
  </si>
  <si>
    <t xml:space="preserve">SSU-MR-323/C/R </t>
  </si>
  <si>
    <t xml:space="preserve">SSU-MR-323/T   </t>
  </si>
  <si>
    <t xml:space="preserve">SSU-MR-401/C   </t>
  </si>
  <si>
    <t xml:space="preserve">SSU-MR-401/C/R </t>
  </si>
  <si>
    <t xml:space="preserve">SSU-MR-401/T   </t>
  </si>
  <si>
    <t xml:space="preserve">SSU-MR-404/C   </t>
  </si>
  <si>
    <t xml:space="preserve">SSU-MR-404/C/R </t>
  </si>
  <si>
    <t xml:space="preserve">SSU-MR-404/T   </t>
  </si>
  <si>
    <t xml:space="preserve">SSU-MR-601/C   </t>
  </si>
  <si>
    <t xml:space="preserve">SSU-MR-601/C/R </t>
  </si>
  <si>
    <t xml:space="preserve">SSU-MR-601/S   </t>
  </si>
  <si>
    <t xml:space="preserve">SSU-MR-601/T   </t>
  </si>
  <si>
    <t xml:space="preserve">SSU-MR-602/C   </t>
  </si>
  <si>
    <t xml:space="preserve">SSU-MR-602/C/R </t>
  </si>
  <si>
    <t xml:space="preserve">SSU-MR-602/T   </t>
  </si>
  <si>
    <t xml:space="preserve">SSU-MR-604/C   </t>
  </si>
  <si>
    <t xml:space="preserve">SSU-MR-604/C/R </t>
  </si>
  <si>
    <t xml:space="preserve">SSU-MR-604/T   </t>
  </si>
  <si>
    <t xml:space="preserve">SSU-MR-608/C   </t>
  </si>
  <si>
    <t xml:space="preserve">SSU-MR-608/C/R </t>
  </si>
  <si>
    <t xml:space="preserve">SSU-MR-608/T   </t>
  </si>
  <si>
    <t xml:space="preserve">SSU-MR-701/C   </t>
  </si>
  <si>
    <t xml:space="preserve">SSU-MR-701/C/R </t>
  </si>
  <si>
    <t xml:space="preserve">SSU-MR-701/T   </t>
  </si>
  <si>
    <t xml:space="preserve">SSU-MR-702/C   </t>
  </si>
  <si>
    <t xml:space="preserve">SSU-MR-702/C/R </t>
  </si>
  <si>
    <t xml:space="preserve">SSU-MR-702/T   </t>
  </si>
  <si>
    <t xml:space="preserve">SSU-MR-704/C   </t>
  </si>
  <si>
    <t xml:space="preserve">SSU-MR-704/C/R </t>
  </si>
  <si>
    <t xml:space="preserve">SSU-MR-704/T   </t>
  </si>
  <si>
    <t xml:space="preserve">SSU-MR-708/C   </t>
  </si>
  <si>
    <t xml:space="preserve">SSU-MR-708/C/R </t>
  </si>
  <si>
    <t xml:space="preserve">SSU-MR-708/T   </t>
  </si>
  <si>
    <t xml:space="preserve">SSU-MR-801/C   </t>
  </si>
  <si>
    <t xml:space="preserve">SSU-MR-801/C/R </t>
  </si>
  <si>
    <t xml:space="preserve">SSU-MR-801/T   </t>
  </si>
  <si>
    <t xml:space="preserve">SSU-MR-802/C   </t>
  </si>
  <si>
    <t xml:space="preserve">SSU-MR-802/C/R </t>
  </si>
  <si>
    <t xml:space="preserve">SSU-MR-802/T   </t>
  </si>
  <si>
    <t xml:space="preserve">SSU-MR-804/C   </t>
  </si>
  <si>
    <t xml:space="preserve">SSU-MR-804/C/R </t>
  </si>
  <si>
    <t xml:space="preserve">SSU-MR-804/T   </t>
  </si>
  <si>
    <t xml:space="preserve">SSU-MR-808/C   </t>
  </si>
  <si>
    <t xml:space="preserve">SSU-MR-808/C/R </t>
  </si>
  <si>
    <t xml:space="preserve">SSU-MR-808/T   </t>
  </si>
  <si>
    <t xml:space="preserve">SSU-MR-811/C   </t>
  </si>
  <si>
    <t xml:space="preserve">SSU-MR-811/C/R </t>
  </si>
  <si>
    <t xml:space="preserve">SSU-MR-811/T   </t>
  </si>
  <si>
    <t xml:space="preserve">SSU-MR-814/T   </t>
  </si>
  <si>
    <t xml:space="preserve">SSU-MR-818/T   </t>
  </si>
  <si>
    <t xml:space="preserve">SSU-MR-821/T   </t>
  </si>
  <si>
    <t xml:space="preserve">SSU-MR-824/T   </t>
  </si>
  <si>
    <t xml:space="preserve">SSU-MR-828/C   </t>
  </si>
  <si>
    <t xml:space="preserve">SSU-MR-828/C/R </t>
  </si>
  <si>
    <t xml:space="preserve">SSU-MR-828/T   </t>
  </si>
  <si>
    <t xml:space="preserve">SSU-MR-8INTK   </t>
  </si>
  <si>
    <t xml:space="preserve">SSU-MR-901/C   </t>
  </si>
  <si>
    <t xml:space="preserve">SSU-MR-901/C/R </t>
  </si>
  <si>
    <t xml:space="preserve">SSU-MR-901/T   </t>
  </si>
  <si>
    <t xml:space="preserve">SSU-MR-904/C   </t>
  </si>
  <si>
    <t xml:space="preserve">SSU-MR-904/T   </t>
  </si>
  <si>
    <t xml:space="preserve">SSU-MR-ITM/C   </t>
  </si>
  <si>
    <t xml:space="preserve">SSU-MR-ITM/C/R </t>
  </si>
  <si>
    <t xml:space="preserve">SSU-MR-ITM/T   </t>
  </si>
  <si>
    <t>SSU-MSR100RAVRC</t>
  </si>
  <si>
    <t>SSU-MSR100RAVSC</t>
  </si>
  <si>
    <t>SSU-MSR100RAVWC</t>
  </si>
  <si>
    <t xml:space="preserve">SSU-PAM-1      </t>
  </si>
  <si>
    <t xml:space="preserve">SSU-PAM-2      </t>
  </si>
  <si>
    <t xml:space="preserve">SSU-PAM-4      </t>
  </si>
  <si>
    <t xml:space="preserve">SSU-PAM-EOLR   </t>
  </si>
  <si>
    <t xml:space="preserve">SSU-PAM-SD     </t>
  </si>
  <si>
    <t xml:space="preserve">SSU-RIC-1      </t>
  </si>
  <si>
    <t xml:space="preserve">SSU-RIC-2      </t>
  </si>
  <si>
    <t xml:space="preserve">SSU-RIC-3      </t>
  </si>
  <si>
    <t xml:space="preserve">SSU-RIC-4      </t>
  </si>
  <si>
    <t xml:space="preserve">SSU-SC-111/C   </t>
  </si>
  <si>
    <t xml:space="preserve">SSU-SC-111/C/R </t>
  </si>
  <si>
    <t xml:space="preserve">SSU-SC-111/T   </t>
  </si>
  <si>
    <t xml:space="preserve">SSU-SC-112/C   </t>
  </si>
  <si>
    <t xml:space="preserve">SSU-SC-112/C/R </t>
  </si>
  <si>
    <t xml:space="preserve">SSU-SC-112/T   </t>
  </si>
  <si>
    <t xml:space="preserve">SSU-SC-114/C   </t>
  </si>
  <si>
    <t xml:space="preserve">SSU-SC-114/C/R </t>
  </si>
  <si>
    <t xml:space="preserve">SSU-SC-114/T   </t>
  </si>
  <si>
    <t xml:space="preserve">SSU-SC-118/C   </t>
  </si>
  <si>
    <t xml:space="preserve">SSU-SC-118/C/R </t>
  </si>
  <si>
    <t xml:space="preserve">SSU-SC-118/T   </t>
  </si>
  <si>
    <t xml:space="preserve">SSU-SC-201/C   </t>
  </si>
  <si>
    <t xml:space="preserve">SSU-SC-201/C/R </t>
  </si>
  <si>
    <t xml:space="preserve">SSU-SC-201/T   </t>
  </si>
  <si>
    <t xml:space="preserve">SSU-SC-202/C   </t>
  </si>
  <si>
    <t xml:space="preserve">SSU-SC-202/C/R </t>
  </si>
  <si>
    <t xml:space="preserve">SSU-SC-202/T   </t>
  </si>
  <si>
    <t xml:space="preserve">SSU-SC-204/C   </t>
  </si>
  <si>
    <t xml:space="preserve">SSU-SC-204/C/R </t>
  </si>
  <si>
    <t xml:space="preserve">SSU-SC-204/T   </t>
  </si>
  <si>
    <t xml:space="preserve">SSU-SC-208/C   </t>
  </si>
  <si>
    <t xml:space="preserve">SSU-SC-208/C/R </t>
  </si>
  <si>
    <t xml:space="preserve">SSU-SC-208/T   </t>
  </si>
  <si>
    <t xml:space="preserve">SSU-SC-311/C   </t>
  </si>
  <si>
    <t xml:space="preserve">SSU-SC-311/C/R </t>
  </si>
  <si>
    <t xml:space="preserve">SSU-SC-311/T   </t>
  </si>
  <si>
    <t xml:space="preserve">SSU-SC-314/C   </t>
  </si>
  <si>
    <t xml:space="preserve">SSU-SC-314/C/R </t>
  </si>
  <si>
    <t xml:space="preserve">SSU-SC-314/T   </t>
  </si>
  <si>
    <t xml:space="preserve">SSU-SC-411/C   </t>
  </si>
  <si>
    <t xml:space="preserve">SSU-SC-411/C/R </t>
  </si>
  <si>
    <t xml:space="preserve">SSU-SC-411/T   </t>
  </si>
  <si>
    <t xml:space="preserve">SSU-SC-414/C   </t>
  </si>
  <si>
    <t xml:space="preserve">SSU-SC-414/C/R </t>
  </si>
  <si>
    <t xml:space="preserve">SSU-SC-414/T   </t>
  </si>
  <si>
    <t xml:space="preserve">SSU-T-PB-202-0 </t>
  </si>
  <si>
    <t xml:space="preserve">SSU-T-PB-202-1 </t>
  </si>
  <si>
    <t xml:space="preserve">SSU-T-PB-303-1 </t>
  </si>
  <si>
    <t xml:space="preserve">SSU-TK-325CL   </t>
  </si>
  <si>
    <t>RELAY CAB GRY 18-32VDC 24VAC120V/230VAC 10A SPDT POLAR. UL</t>
  </si>
  <si>
    <t>RELAY CAB RED 18-32VDC 24VAC120V/230VAC 10A SPDT POLAR. UL</t>
  </si>
  <si>
    <t>RELAY TRK 18-32VDC 24VAC120V/230VAC 10A SPDT POLAR UL</t>
  </si>
  <si>
    <t>RELAY Q4 CABGRY 18-32VDC 24VAC120V/230VAC 10A SPDT POLAR. UL</t>
  </si>
  <si>
    <t>RELAY Q4 CAB RED 18-32VDC POL.24VAC/DC 120/230VAC 10A SPDT</t>
  </si>
  <si>
    <t>RELAY Q4 TRK 18-32VAC/DC 120VA230VAC 10AMP SPDT POLARIZED UL</t>
  </si>
  <si>
    <t>RELAY 24VDC30A 2HP DPDT</t>
  </si>
  <si>
    <t>RELAY CAB GRY 24VDC30AMP DPDT ULR</t>
  </si>
  <si>
    <t>RELAY 120VACDPDT 30A 2HP</t>
  </si>
  <si>
    <t>RELAY CABINET GREY 120VACDPDT 30A 2HP</t>
  </si>
  <si>
    <t>RELAY CAB RED 24VDC30AMP DPDT ULR</t>
  </si>
  <si>
    <t>RELAY CABINET RED 120VACDPDT 30A 2HP</t>
  </si>
  <si>
    <t>RELAY CAB ENCLOSURE GRAY</t>
  </si>
  <si>
    <t>RELAY CAB ENCLOSURE RED</t>
  </si>
  <si>
    <t>RELAY CAB GRY 24VAC/DC120V/240VAC 10A DPDT POLAR UL</t>
  </si>
  <si>
    <t>RELAY CAB RED 24V AC/DC120V/240VAC 10A DPDT POLAR. UL</t>
  </si>
  <si>
    <t>RELAY TRK 24VAC/DC 120V/240VAC10A DPDT POLARIZED ULR</t>
  </si>
  <si>
    <t>RELAY Q4 CAB GRY 24VAC/DC120VAC/240VAC 10A POLARIZED UL</t>
  </si>
  <si>
    <t>RELAY Q4 CAB RED 24VAC/DC120VAC/240VAC 10A POLARIZED UL</t>
  </si>
  <si>
    <t>RELAY Q4 TRK 24VAC/DC 120VAC240VAC 10A DPDT POLARIZED ULR</t>
  </si>
  <si>
    <t>RELAY CAB LOW V/C SPDT2.5-27.3MA TRIP 5-27.3VDC HOST</t>
  </si>
  <si>
    <t>RELAY CAB RED LOW V/C SPDT2.5-27.3MA TRIP 5-27.3VDC HOST</t>
  </si>
  <si>
    <t>RELAY TRK LOW V/C SPDT2.5-27.3MA TRIP 5-27.3VDC HOST</t>
  </si>
  <si>
    <t>RELAY CAB LOW V/C DPDT2.5-27.3MA TRIP 5-27.3VDC HOST</t>
  </si>
  <si>
    <t>RELAY CAB RED LOW V/C DPDT2.5-27.3MA TRIP 5-27.3VDC HOST</t>
  </si>
  <si>
    <t>RELAY TRK LOW V/C DPDT2.5-27.3MA TRIP 5-27.3VDC HOST</t>
  </si>
  <si>
    <t>RELAY TRK CAB GREY10A DPDT MANUAL TEST ULR</t>
  </si>
  <si>
    <t>RELAY CAB RED 24VDC/VAC10A DPDT MANUAL TEST ULR</t>
  </si>
  <si>
    <t>RELAY TRK 24VAC/DC 120VAC10A DPDT MANUAL TEST ULR</t>
  </si>
  <si>
    <t>RELAY TRK (4)CAB GREY 24VAC/DC120VAC 10A DPDT MANAL TEST ULR</t>
  </si>
  <si>
    <t>RELAY TRK (4)CAB RED 24VAC/DC120VAC 10A DPDT MANAL TEST ULR</t>
  </si>
  <si>
    <t>RELAY TRK (Q4) 24VAC/DC 120VAC10A DPDT MANUAL TEST ULR</t>
  </si>
  <si>
    <t>RELAY CAB GREY10A SPDT HOA SWITCH ULR</t>
  </si>
  <si>
    <t>RELAY CAB RED10A SPDT HOA SWITCH ULR</t>
  </si>
  <si>
    <t>RELAY SPACER 24AC/DC10A SPDT HOA SWITCH ULR</t>
  </si>
  <si>
    <t>RELAY TRK 24V AC/DC 10A SPDTHOA SWITCH ULR</t>
  </si>
  <si>
    <t>RELAY Q2 CAB (2) GREY10A SPDT HOA SWITCH ULR</t>
  </si>
  <si>
    <t>RELAY Q2  CAB (2) RED10A SPDT HOA SWITCH ULR</t>
  </si>
  <si>
    <t>RELAY Q2 TRK (2) 24V AC/DC 10ASPDT HOA SWITCH ULR</t>
  </si>
  <si>
    <t>RELAY Q2  CAB (4) GREY10A SPDT HOA SWITCH ULR</t>
  </si>
  <si>
    <t>RELAY Q2  CAB RED10A SPDT HOA SWITCH ULR</t>
  </si>
  <si>
    <t>RELAY Q4 TRK 24VAC/DC 10A SPDTHOS SWITCH ULR</t>
  </si>
  <si>
    <t>RELAY Q8 CAB GREY 24VAC/DC 10AHOA SWITCH ULR</t>
  </si>
  <si>
    <t>RELAY Q8 TRK 24VAC/DC 10A SPDTHOA SWITCH ULR</t>
  </si>
  <si>
    <t>RELAY CAB GREY 12VDC 24VDC10A SPDT POLARIZED ULR</t>
  </si>
  <si>
    <t>RELAY CAB RED 12VDC 24VDC10A SPDT POLARIZED ULR</t>
  </si>
  <si>
    <t>RELAY TRACK 12VDC 24VDC10A SPDT POLARIZED ULR</t>
  </si>
  <si>
    <t>RELAY Q2 CAB GREY 12VDC 24VDC10A SPDT POLARIZED ULR</t>
  </si>
  <si>
    <t>RELAY Q2 CAB RED 12VDC 24VDC10A SPDT POLARIZED ULR</t>
  </si>
  <si>
    <t>RELAY Q2 TRACK 12VDC 24VDC10A SPDT POLARIZED ULR</t>
  </si>
  <si>
    <t>RELAY Q4 CAB GREY 12VDC 24VDC10A SPDT POLARIZED ULR</t>
  </si>
  <si>
    <t>RELAY Q4 CAB RED 12VDC 24VDC10A SPDT POLARIZED ULR</t>
  </si>
  <si>
    <t>RELAY Q4 TRK 12VDC 24VDC10A SPDT POLARIZED ULR</t>
  </si>
  <si>
    <t>RELAY Q8 CAB GREY 12VDC 24VDC10A SPDT POLARIZED ULR</t>
  </si>
  <si>
    <t>RELAY Q8 CAB RED 12VDC 24VDC10A SPDT POLARIZED ULR</t>
  </si>
  <si>
    <t>RELAY Q8 TRK 12VDC 24VDC10A SPDT POLARIZED ULR</t>
  </si>
  <si>
    <t>RELAY CAB GREY 24VAC/DC120VAC 10A SPDT POLARIZED ULR</t>
  </si>
  <si>
    <t>RELAY CAB RED 24VAC/DC120VAC 10A SPDT POLARIZED ULR</t>
  </si>
  <si>
    <t>RELAY TRK 24V AC/DC 120VAC 10ASPDT POLARIZED ULR</t>
  </si>
  <si>
    <t>RELAY Q2 CAB GREY 24V AC/DC120VAC 10A SPDT POLARIZED ULR</t>
  </si>
  <si>
    <t>RELAY Q2 CAB RED 24VAC/DC120VAC 10A SPDT POLARIZED ULR</t>
  </si>
  <si>
    <t>RELAY Q2 TRCK 24V AC/DC120VAC 10A SPDT POLARIZED ULR</t>
  </si>
  <si>
    <t>RELAY Q4 CAB GREY 24V AC/DC120VAC 10A SPDT POLARIZED ULR</t>
  </si>
  <si>
    <t>RELAY Q4 CAB RED 24VAC/DC120VAC 10A SPDT POLARIZED ULR</t>
  </si>
  <si>
    <t>RELAY Q4 TRK 24VAC/DC 120VAC10A SPDT POLARIZED ULR</t>
  </si>
  <si>
    <t>RELAY Q8 CAB GREY 24V AC/DC120VAC 10A SPDT POLARIZED ULR</t>
  </si>
  <si>
    <t>RELAY Q8 CAB RED 24VAC/DC120VAC 10A SPDT POLARIZED ULR</t>
  </si>
  <si>
    <t>RELAY Q8 TRK 24VAC/DC 120VAC10A SPDT POLARIZED ULR</t>
  </si>
  <si>
    <t>RELAY CAB 24VAC/DC 120VAC10A  POLARIZED</t>
  </si>
  <si>
    <t>RELAY CAB RED 24VAC/DC 120VAC10A  POLARIZED</t>
  </si>
  <si>
    <t>RELAY TRCK 24VAC/DC 120VAC10A  POLARIZED</t>
  </si>
  <si>
    <t>RELAY (Q4) TRACK 24VAC/DC120VAC 10A  POLARIZED</t>
  </si>
  <si>
    <t>RELAY (Q8)TRCK 24VAC/DC 120VAC10A  POLARIZED</t>
  </si>
  <si>
    <t>RELAY TRACK 24VAC/DC 120VAC10A DUAL RELAYS POLARIZED ULR</t>
  </si>
  <si>
    <t>RELAY (Q4) TRACKER 24VAC/DC120VAC 10A DUAL POLARIZED</t>
  </si>
  <si>
    <t>RELAY CAB (Q8)  24VDC  LED10A SPDT POLARIZED ULR</t>
  </si>
  <si>
    <t>RELAY CAB RED (Q8)  24VDC  LED10A SPDT POLARIZED ULR</t>
  </si>
  <si>
    <t>RELAY TRACK (Q8)  24VDC  LED10A SPDT POLARIZED ULR</t>
  </si>
  <si>
    <t>TRACK 8 INCH LENGTH 4 SEC(SNAPTK-325 GREY PVC SNAP TRACK</t>
  </si>
  <si>
    <t>RELAY CAB GRY 24VAC/DC115VAC 10A DPDT POLAR ULR</t>
  </si>
  <si>
    <t>RELAY CAB RED 24VAC/DC115VAC 10A DPDT POLAR ULR</t>
  </si>
  <si>
    <t>RELAY TRCK 24VAC/DC115VAC 10A DPDT POLAR ULR</t>
  </si>
  <si>
    <t>RELAY (Q4) CAB GRY 24VAC/DC115VAC 10A DPDT POLAR ULR</t>
  </si>
  <si>
    <t>RELAY Q4 TRCK 24VAC/DC115VAC 10A DPDT POLAR ULR</t>
  </si>
  <si>
    <t>RELAY ITM 18-32 VDC/AC GRY120/230V SPDT UL 10AMP</t>
  </si>
  <si>
    <t>RELAY ITM 18-32 VDC/AC RED120/230V SPDT UL 10AMP</t>
  </si>
  <si>
    <t>RELAY ITM 18-32 VDC/AC TRACK120/230V SPDT UL 10AMP</t>
  </si>
  <si>
    <t>MSR REMOTE ACC CNTRLR-HORN-LEDRED DOUBLE GANG CLEAR LENS</t>
  </si>
  <si>
    <t>MSR REMOTE ACC CNTRLR-HORN-LEDSST DOUBLE GANG CLEAR LENS</t>
  </si>
  <si>
    <t>MSR REMOTE ACC CNTRLR-HORN-LEDWHITE DOUBLE GANG CLEAR LENS</t>
  </si>
  <si>
    <t>RELAY ENC 24V AC/DC 120VAC 10ASPDT POLARIZED RED LED UL</t>
  </si>
  <si>
    <t>RELAY ENC 12VDC 24VDC 7A SPDTPOLARIZED RED LED UL</t>
  </si>
  <si>
    <t>RELAY ENC 9-40VDC 10A SPDTPOLARIZED RED LED UL</t>
  </si>
  <si>
    <t>RELAY ENC EOL 12/24VDC 3AMPSPST POLARIZED UL(A77716B)</t>
  </si>
  <si>
    <t>RELAY ENC 18 TO 32VDC 7A SPDTPOLARIZED LED UL</t>
  </si>
  <si>
    <t>RELAY SPUD 24VAC/DC 120VAC 10ASPDT RED LED UL</t>
  </si>
  <si>
    <t>RELAY SPUD 24VAC/DC 120VAC10AMP DPDT RED LED UL</t>
  </si>
  <si>
    <t>RELAY SPUD 24VAC/DC 10A</t>
  </si>
  <si>
    <t>SC FUSE BOARD W/TERM CABINET2 FUSES 0-10AMP 0-250VAC/DC</t>
  </si>
  <si>
    <t>SC FUSE BOARD W/TERM RED CAB2 FUSES 0-10AMP 0-250VAC/DC</t>
  </si>
  <si>
    <t>SC FUSE BOARD W/TERM TRACK2 FUSE 0-10AMP 0-250VAC/DC</t>
  </si>
  <si>
    <t>SC FUSE BOARD W/TERM CABINET4 FUSES 0-10AMP 0-250VAC/DC</t>
  </si>
  <si>
    <t>SC FUSE BOARD W/TERM RED CAB4 FUSES 0-10AMP 0-250VAC/DC</t>
  </si>
  <si>
    <t>SC FUSE BOARD W/TERM TRACK4 FUSES 0-10AMP 0-250VAC/DC</t>
  </si>
  <si>
    <t>SC FUSE BOARD W/TERM CABINET8 FUSES 0-10AMP 0-250VAC/DC</t>
  </si>
  <si>
    <t>SC FUSE BOARD W/TERM RED CAB.8 FUSES 0-10 AMP 0-250VAC/DC</t>
  </si>
  <si>
    <t>SC FUSE BOARD W/TERM TRACK8 FUSES 0-10AMP 0-250VAC/DC</t>
  </si>
  <si>
    <t>SC FUSE BOARD W/TERM CABINET16 FUSES 0-10AMP 0-250VAC/DC</t>
  </si>
  <si>
    <t>SC FUSE BOARD W/TERM RED CAB18 FUSES 0-10AMP 0-250VAC/DC</t>
  </si>
  <si>
    <t>SC FUSE BOARD W/TERM TRACK16 FUSES 0-10AMP 0-250VAC/DC</t>
  </si>
  <si>
    <t>SC DIODE MUX BD W/TERM CABINET2 DIODE 0-48VDC 0-1 AMP 3W MAX</t>
  </si>
  <si>
    <t>SC DIODE MUX BD W/TERM RED CAB3 DIODE 0-48VDC 0-1AMP 3W MAX</t>
  </si>
  <si>
    <t>SC DIODE MUX BD W/TERM TRACK3 DIODE 0-48VDC 0-1 AMP 3W max</t>
  </si>
  <si>
    <t>SC DIODE MUX BD W/TERM CABINET6 DIODE 0-48VDC 0-1AMP 3W MAX</t>
  </si>
  <si>
    <t>SC DIODE MUX BD W/TERM RED CAB6 DIODE 0-48VDC 0-1AMP 3W MAX</t>
  </si>
  <si>
    <t>SC DIODE MUX BD W/TERM TRACK6 DIODE 0-48VDC 0-1AMP 3W MAX</t>
  </si>
  <si>
    <t>SC DIODE MUX BD W/TERM CABINET12 DIODE 0-48VDC 0-1AMP 3W MAX</t>
  </si>
  <si>
    <t>SC DIODE MUX BD W/TERM RED CAB12 DIODE 0-48VDC 0-1AMP 3W MAX</t>
  </si>
  <si>
    <t>SC DIODE MUX BD W/TERM TRACK12 DIODE 0-48VDC 0-1AMP 3W MAX</t>
  </si>
  <si>
    <t>SC DIODE MUX BD W/TERM CABINET24 DIODE 0-48VDC 0-1AMP 3W MAX</t>
  </si>
  <si>
    <t>SC DIODE MUX BD W/TERM RED CAB24 DIODE 0-48VDC 0-1AMP 3W MAX</t>
  </si>
  <si>
    <t>SC DIODE MUX BD W/TERM TRACK24 DIODE 0-48VDC 0-1AMP 3W MAX</t>
  </si>
  <si>
    <t>SC TIMING RLY 12/24VAC/DC GREY5AMPS 30V 120V 240VAC/DC 45mA</t>
  </si>
  <si>
    <t>SC TIMING RLY 12/24VAC/DC RED5AMPS 30V 120V 240VAC/DC 45mA</t>
  </si>
  <si>
    <t>SC TIMING RLY 12/24VAC/DC TRK5AMPS 30V 120V 240VAC/DC 45mA</t>
  </si>
  <si>
    <t>SC(Q4)TMNG RLY 12/24VAC/DC GRY5AMPS 30V 120V 240VAC/DC 45mA</t>
  </si>
  <si>
    <t>SC(Q4)TMNG RLY 12/24VAC/DC RED5AMPS 30V 120V 240VAC/DC 45mA</t>
  </si>
  <si>
    <t>SC(Q4)TMNG RLY 12/24VAC/DC TRK5AMPS 30V 120V 240VAC/DC 45mA</t>
  </si>
  <si>
    <t>SC SEQ RELAY 12/24VAC/DC GREY5AMPS 30V 120V 240VAC/DC 47mA</t>
  </si>
  <si>
    <t>SC SEQ RELAY 12/24VAC/DC RED5AMPS 30V 120V 240VAC/DC 47mA</t>
  </si>
  <si>
    <t>SC SEQ RELAY 12/24VAC/DC TRK5AMPS 30V 120V 240VAC/DC 47mA</t>
  </si>
  <si>
    <t>SC(Q4)SEQ RELY 12/24VAC/DC RED5AMPS 30V 120V 240VAC/DC 47mA</t>
  </si>
  <si>
    <t>SC(Q4)SEQ RELY 12/24VAC/DC TRK5AMPS 30V 120V 240VAC/DC 47mA</t>
  </si>
  <si>
    <t>POWERSUPPLY 24VAC CLASS I100VA 24VAC @ 4.0 AMPS</t>
  </si>
  <si>
    <t>POWER SUPPLY 24VAC CLASS I100VA 24VAC@4.0A ENCLOSURE</t>
  </si>
  <si>
    <t>POWER SUPPLY 24VAC CLASS II75VA,24VAC@3.0A ENCLOSURE</t>
  </si>
  <si>
    <t>TRACK 8" 4 DIN RAIL MOUNTTK-325CL</t>
  </si>
  <si>
    <t xml:space="preserve">IAM4Z          </t>
  </si>
  <si>
    <t xml:space="preserve">IAMAUDK        </t>
  </si>
  <si>
    <t xml:space="preserve">IAMAUDR        </t>
  </si>
  <si>
    <t xml:space="preserve">IAMAUXKM       </t>
  </si>
  <si>
    <t xml:space="preserve">IAMAUXKS       </t>
  </si>
  <si>
    <t xml:space="preserve">IAMAUXRM       </t>
  </si>
  <si>
    <t xml:space="preserve">IAMAUXRS       </t>
  </si>
  <si>
    <t xml:space="preserve">IAMDRILLK      </t>
  </si>
  <si>
    <t xml:space="preserve">IAMEFAD        </t>
  </si>
  <si>
    <t xml:space="preserve">IAMFFPJAC      </t>
  </si>
  <si>
    <t xml:space="preserve">IAVFL120A      </t>
  </si>
  <si>
    <t xml:space="preserve">IAVFL120B      </t>
  </si>
  <si>
    <t xml:space="preserve">IAVFL120C      </t>
  </si>
  <si>
    <t xml:space="preserve">IAVFL120G      </t>
  </si>
  <si>
    <t xml:space="preserve">IAVFL120R      </t>
  </si>
  <si>
    <t xml:space="preserve">IAVFL120W      </t>
  </si>
  <si>
    <t xml:space="preserve">IAVFLM12A      </t>
  </si>
  <si>
    <t xml:space="preserve">IAVFLM12B      </t>
  </si>
  <si>
    <t xml:space="preserve">IAVFLM12C      </t>
  </si>
  <si>
    <t xml:space="preserve">IAVFLM12G      </t>
  </si>
  <si>
    <t xml:space="preserve">IAVFLM12R      </t>
  </si>
  <si>
    <t xml:space="preserve">IAVFLM12W      </t>
  </si>
  <si>
    <t xml:space="preserve">IAVFLM24A      </t>
  </si>
  <si>
    <t xml:space="preserve">IAVFLM24B      </t>
  </si>
  <si>
    <t xml:space="preserve">IAVFLM24C      </t>
  </si>
  <si>
    <t xml:space="preserve">IAVFLM24G      </t>
  </si>
  <si>
    <t xml:space="preserve">IAVFLM24R      </t>
  </si>
  <si>
    <t xml:space="preserve">IAVFLM24W      </t>
  </si>
  <si>
    <t xml:space="preserve">IAVGSPR        </t>
  </si>
  <si>
    <t xml:space="preserve">IAVGSPW        </t>
  </si>
  <si>
    <t xml:space="preserve">IAVH24         </t>
  </si>
  <si>
    <t xml:space="preserve">IAVHORN        </t>
  </si>
  <si>
    <t xml:space="preserve">IAVLS24        </t>
  </si>
  <si>
    <t xml:space="preserve">IAVLSH24       </t>
  </si>
  <si>
    <t xml:space="preserve">IAVSL120A      </t>
  </si>
  <si>
    <t xml:space="preserve">IAVSL120B      </t>
  </si>
  <si>
    <t xml:space="preserve">IAVSL120C      </t>
  </si>
  <si>
    <t xml:space="preserve">IAVSL120G      </t>
  </si>
  <si>
    <t xml:space="preserve">IAVSL120R      </t>
  </si>
  <si>
    <t xml:space="preserve">IAVSL120W      </t>
  </si>
  <si>
    <t xml:space="preserve">IAVSLM12A      </t>
  </si>
  <si>
    <t xml:space="preserve">IAVSLM12B      </t>
  </si>
  <si>
    <t xml:space="preserve">IAVSLM12C      </t>
  </si>
  <si>
    <t xml:space="preserve">IAVSLM12G      </t>
  </si>
  <si>
    <t xml:space="preserve">IAVSLM12R      </t>
  </si>
  <si>
    <t xml:space="preserve">IAVSLM12W      </t>
  </si>
  <si>
    <t xml:space="preserve">IAVSLM24A      </t>
  </si>
  <si>
    <t xml:space="preserve">IAVSLM24B      </t>
  </si>
  <si>
    <t xml:space="preserve">IAVSLM24C      </t>
  </si>
  <si>
    <t xml:space="preserve">IAVSLM24G      </t>
  </si>
  <si>
    <t xml:space="preserve">IAVSLM24R      </t>
  </si>
  <si>
    <t xml:space="preserve">IAVSLM24W      </t>
  </si>
  <si>
    <t xml:space="preserve">IAVSST24A      </t>
  </si>
  <si>
    <t xml:space="preserve">IAVSST24B      </t>
  </si>
  <si>
    <t xml:space="preserve">IAVSST24C      </t>
  </si>
  <si>
    <t xml:space="preserve">IAVSST24G      </t>
  </si>
  <si>
    <t xml:space="preserve">IAVSST24R      </t>
  </si>
  <si>
    <t xml:space="preserve">IAVSST24W      </t>
  </si>
  <si>
    <t xml:space="preserve">IAVST120A      </t>
  </si>
  <si>
    <t xml:space="preserve">IAVST120B      </t>
  </si>
  <si>
    <t xml:space="preserve">IAVST120C      </t>
  </si>
  <si>
    <t xml:space="preserve">IAVST120G      </t>
  </si>
  <si>
    <t xml:space="preserve">IAVST120R      </t>
  </si>
  <si>
    <t xml:space="preserve">IAVST120W      </t>
  </si>
  <si>
    <t xml:space="preserve">IAVSTR12A      </t>
  </si>
  <si>
    <t xml:space="preserve">IAVSTR12B      </t>
  </si>
  <si>
    <t xml:space="preserve">IAVSTR12C      </t>
  </si>
  <si>
    <t xml:space="preserve">IAVSTR12G      </t>
  </si>
  <si>
    <t xml:space="preserve">IAVSTR12R      </t>
  </si>
  <si>
    <t xml:space="preserve">IAVSTR12W      </t>
  </si>
  <si>
    <t xml:space="preserve">IAVSTR24A      </t>
  </si>
  <si>
    <t xml:space="preserve">IAVSTR24B      </t>
  </si>
  <si>
    <t xml:space="preserve">IAVSTR24C      </t>
  </si>
  <si>
    <t xml:space="preserve">IAVSTR24G      </t>
  </si>
  <si>
    <t xml:space="preserve">IAVSTR24R      </t>
  </si>
  <si>
    <t xml:space="preserve">IAVSTR24W      </t>
  </si>
  <si>
    <t xml:space="preserve">IAVSYNMAS      </t>
  </si>
  <si>
    <t xml:space="preserve">IAVSYNSLA      </t>
  </si>
  <si>
    <t xml:space="preserve">ICMAUXKS       </t>
  </si>
  <si>
    <t xml:space="preserve">ICMAUXRM       </t>
  </si>
  <si>
    <t xml:space="preserve">ICMDAMK        </t>
  </si>
  <si>
    <t xml:space="preserve">ICMDAMR        </t>
  </si>
  <si>
    <t xml:space="preserve">ICMENGAGE      </t>
  </si>
  <si>
    <t xml:space="preserve">ICMHOAK        </t>
  </si>
  <si>
    <t xml:space="preserve">ICMHOAR        </t>
  </si>
  <si>
    <t xml:space="preserve">ICMLEDTST      </t>
  </si>
  <si>
    <t xml:space="preserve">IGB1B          </t>
  </si>
  <si>
    <t xml:space="preserve">IGB1BW         </t>
  </si>
  <si>
    <t xml:space="preserve">IGB1R          </t>
  </si>
  <si>
    <t xml:space="preserve">IGB1RW         </t>
  </si>
  <si>
    <t xml:space="preserve">IGB1W          </t>
  </si>
  <si>
    <t xml:space="preserve">IGB1WW         </t>
  </si>
  <si>
    <t xml:space="preserve">IGB2B          </t>
  </si>
  <si>
    <t xml:space="preserve">IGB2R          </t>
  </si>
  <si>
    <t xml:space="preserve">IGB2W          </t>
  </si>
  <si>
    <t xml:space="preserve">IGB3B          </t>
  </si>
  <si>
    <t xml:space="preserve">IGB3R          </t>
  </si>
  <si>
    <t xml:space="preserve">IGB3W          </t>
  </si>
  <si>
    <t xml:space="preserve">IGB4B          </t>
  </si>
  <si>
    <t xml:space="preserve">IGB4R          </t>
  </si>
  <si>
    <t xml:space="preserve">IGB4W          </t>
  </si>
  <si>
    <t xml:space="preserve">IGB5B          </t>
  </si>
  <si>
    <t xml:space="preserve">IGB5R          </t>
  </si>
  <si>
    <t xml:space="preserve">IGB5W          </t>
  </si>
  <si>
    <t xml:space="preserve">IGB6B          </t>
  </si>
  <si>
    <t xml:space="preserve">IGB6R          </t>
  </si>
  <si>
    <t xml:space="preserve">IGB6W          </t>
  </si>
  <si>
    <t xml:space="preserve">IGP1R          </t>
  </si>
  <si>
    <t xml:space="preserve">IGP1SS         </t>
  </si>
  <si>
    <t xml:space="preserve">IGP1W          </t>
  </si>
  <si>
    <t xml:space="preserve">IGP1Y          </t>
  </si>
  <si>
    <t xml:space="preserve">IGP2R          </t>
  </si>
  <si>
    <t xml:space="preserve">IGP2SS         </t>
  </si>
  <si>
    <t xml:space="preserve">IGP2W          </t>
  </si>
  <si>
    <t xml:space="preserve">IGP2Y          </t>
  </si>
  <si>
    <t xml:space="preserve">IGP3R          </t>
  </si>
  <si>
    <t xml:space="preserve">IGP3SS         </t>
  </si>
  <si>
    <t xml:space="preserve">IGP3W          </t>
  </si>
  <si>
    <t xml:space="preserve">IGP3Y          </t>
  </si>
  <si>
    <t xml:space="preserve">IGP4R          </t>
  </si>
  <si>
    <t xml:space="preserve">IGP4SS         </t>
  </si>
  <si>
    <t xml:space="preserve">IGP4W          </t>
  </si>
  <si>
    <t xml:space="preserve">IGP4Y          </t>
  </si>
  <si>
    <t xml:space="preserve">IGP5R          </t>
  </si>
  <si>
    <t xml:space="preserve">IGP5SS         </t>
  </si>
  <si>
    <t xml:space="preserve">IGP5W          </t>
  </si>
  <si>
    <t xml:space="preserve">IGP5Y          </t>
  </si>
  <si>
    <t xml:space="preserve">IGP6R          </t>
  </si>
  <si>
    <t xml:space="preserve">IGP6SS         </t>
  </si>
  <si>
    <t xml:space="preserve">IGP6W          </t>
  </si>
  <si>
    <t xml:space="preserve">IGP6Y          </t>
  </si>
  <si>
    <t xml:space="preserve">SSU02585       </t>
  </si>
  <si>
    <t xml:space="preserve">SSU03010       </t>
  </si>
  <si>
    <t xml:space="preserve">SSU03030       </t>
  </si>
  <si>
    <t xml:space="preserve">SSU03031       </t>
  </si>
  <si>
    <t>IAM ANN FOUR ZONE ANNUNCIATOR</t>
  </si>
  <si>
    <t>IAM ANN AUDIBLE KEYD (MANTA)</t>
  </si>
  <si>
    <t>IAM ANN AUDIBLE ROCKER (MANTA)</t>
  </si>
  <si>
    <t>IAM ANN AUX KEY'D MAINT</t>
  </si>
  <si>
    <t>IAM ANN AUX KEY'D MOM (SPRING)</t>
  </si>
  <si>
    <t>IAM ANN AUX ROCKER MAINT</t>
  </si>
  <si>
    <t>IAM ANN AUX ROCKER MOM(SPRING)</t>
  </si>
  <si>
    <t>IAM ANN FIRE DRILL KEY'D MAINT</t>
  </si>
  <si>
    <t>ISD EFAD INFINITY USBW/USB FLASH W/FAD FACE</t>
  </si>
  <si>
    <t>IAM ANN FIRE FIGHTR PHONE JACK</t>
  </si>
  <si>
    <t>IAV FLASH LAMP 120 VAC AMBER</t>
  </si>
  <si>
    <t>IAV FLASH LAMP 120 VAC BLUE</t>
  </si>
  <si>
    <t>IAV FLASH LAMP 120 VAC CLEAR</t>
  </si>
  <si>
    <t>IAV FLASH LAMP 120 VAC GREEN</t>
  </si>
  <si>
    <t>IAV FLASH LAMP 120 VAC RED</t>
  </si>
  <si>
    <t>IAV FLASH LAMP 120 VAC WHITE</t>
  </si>
  <si>
    <t>IAV FLASH LAMP 12 VDC AMBER</t>
  </si>
  <si>
    <t>IAV FLASH LAMP 12 VDC BLUE</t>
  </si>
  <si>
    <t>IAV FLASH LAMP 12 VDC CLEAR</t>
  </si>
  <si>
    <t>IAV FLASH LAMP 12 VDC GREEN</t>
  </si>
  <si>
    <t>IAV FLASH LAMP 12 VDC RED</t>
  </si>
  <si>
    <t>IAV FLASH LAMP 12 VDC WHITE</t>
  </si>
  <si>
    <t>IAV FLASH LAMP 24 VDC AMBER</t>
  </si>
  <si>
    <t>IAV FLASH LAMP 24 VDC BLUE</t>
  </si>
  <si>
    <t>IAV FLASH LAMP 24 VDC CLEAR</t>
  </si>
  <si>
    <t>IAV FLASH LAMP 24 VDC GREEN</t>
  </si>
  <si>
    <t>IAV FLASH LAMP 24 VDC RED</t>
  </si>
  <si>
    <t>IAV FLASH LAMP 24 VDC WHITE</t>
  </si>
  <si>
    <t>IAV GEN SIGNAL PLATFORM RED</t>
  </si>
  <si>
    <t>IAV GEN SIGNAL PLATFORM WHITE</t>
  </si>
  <si>
    <t>IAV HORN 68DB @10FT 24VDC70MA 53DB LOW SETTING FR60/SEC</t>
  </si>
  <si>
    <t>IAV 12/24 VDC MINI-HORN</t>
  </si>
  <si>
    <t>IAV LED STROBE 24VDC70MA 2CD FR 60/SEC</t>
  </si>
  <si>
    <t>IAV HORN LED STROBE 24VDC140MA 68DB 2CD FR 60/SEC</t>
  </si>
  <si>
    <t>IAV STEADY LAMP 120 VAC AMBER</t>
  </si>
  <si>
    <t>IAV STEADY LAMP 120 VAC BLUE</t>
  </si>
  <si>
    <t>IAV STEADY LAMP 120 VAC CLEAR</t>
  </si>
  <si>
    <t>IAV STEADY LAMP 120 VAC GREEN</t>
  </si>
  <si>
    <t>IAV STEADY LAMP 120 VAC RED</t>
  </si>
  <si>
    <t>IAV STEADY LAMP 120 VAC WHITE</t>
  </si>
  <si>
    <t>IAV STEADY LAMP 12 VDC AMBER</t>
  </si>
  <si>
    <t>IAV STEADY LAMP 12 VDC BLUE</t>
  </si>
  <si>
    <t>IAV STEADY LAMP 12 VDC CLEAR</t>
  </si>
  <si>
    <t>IAV STEADY LAMP 12 VDC GREEN</t>
  </si>
  <si>
    <t>IAV STEADY LAMP 12 VDC RED</t>
  </si>
  <si>
    <t>IAV STEADY LAMP 12 VDC WHITE</t>
  </si>
  <si>
    <t>IAV STEADY LAMP 24 VDC AMBER</t>
  </si>
  <si>
    <t>IAV STEADY LAMP 24 VDC BLUE</t>
  </si>
  <si>
    <t>IAV STEADY LAMP 24 VDC CLEAR</t>
  </si>
  <si>
    <t>IAV STEADY LAMP 24 VDC GREEN</t>
  </si>
  <si>
    <t>IAV STEADY LAMP 24 VDC RED</t>
  </si>
  <si>
    <t>IAV STEADY LAMP 24 VDC WHITE</t>
  </si>
  <si>
    <t>IAV XENON SYNC STR 24VDC AMBER</t>
  </si>
  <si>
    <t>IAV XENON SYNC STR 24VDC BLUE</t>
  </si>
  <si>
    <t>IAV XENON SYNC STR 24VDC CLEAR</t>
  </si>
  <si>
    <t>IAV XENON SYNC STR 24VDC GREEN</t>
  </si>
  <si>
    <t>IAV XENON SYNC STR 24VDC RED</t>
  </si>
  <si>
    <t>IAV XENON SYNC STR 24VDC WHITE</t>
  </si>
  <si>
    <t>IAV XENON STROBE 120 VAC AMBER</t>
  </si>
  <si>
    <t>IAV XENON STROBE 120 VAC BLUE</t>
  </si>
  <si>
    <t>IAV XENON STROBE 120 VAC CLEAR</t>
  </si>
  <si>
    <t>IAV XENON STROBE 120 VAC GREEN</t>
  </si>
  <si>
    <t>IAV XENON STROBE 120 VAC RED</t>
  </si>
  <si>
    <t>IAV XENON STROBE 120 VAC WHITE</t>
  </si>
  <si>
    <t>IAV XENON STROBE 12 VDC AMBER</t>
  </si>
  <si>
    <t>IAV XENON STROBE 12 VDC BLUE</t>
  </si>
  <si>
    <t>IAV XENON STROBE 12 VDC CLEAR</t>
  </si>
  <si>
    <t>IAV XENON STROBE 12 VDC GREEN</t>
  </si>
  <si>
    <t>IAV XENON STROBE 12 VDC RED</t>
  </si>
  <si>
    <t>IAV XENON STROBE 12 VDC WHITE</t>
  </si>
  <si>
    <t>IAV XENON STROBE 24 VDC AMBER</t>
  </si>
  <si>
    <t>IAV XENON STROBE 24 VDC BLUE</t>
  </si>
  <si>
    <t>IAV XENON STROBE 24 VDC CLEAR</t>
  </si>
  <si>
    <t>IAV XENON STROBE 24 VDC GREEN</t>
  </si>
  <si>
    <t>IAV XENON STROBE 24 VDC RED</t>
  </si>
  <si>
    <t>IAV XENON STROBE 24 VDC WHITE</t>
  </si>
  <si>
    <t>IAV MASTER SYNC MODULE24 VDC FLTRD, 6 AMP MAX. LOAD</t>
  </si>
  <si>
    <t>IAV SLAVE SYNC MODULE24 VDC FLTRD, 6 AMP. MAX. LOAD</t>
  </si>
  <si>
    <t>ICM CONTROL MODULE AUX KEY MOM</t>
  </si>
  <si>
    <t>ICM CONTROL MODULE AUX ROC MAI</t>
  </si>
  <si>
    <t>ICM CONTROL MODULE DAM KEY'DFACEPLATE OPEN/CLOSE</t>
  </si>
  <si>
    <t>ICM CONTROL MODULE DAM ROTARYFACEPLATE OPEN/CLOSE</t>
  </si>
  <si>
    <t>ICM CONTROL MODULE ENGAGE SWIT</t>
  </si>
  <si>
    <t>ICM CONTROL MODULE HOA KEY'D</t>
  </si>
  <si>
    <t>ICM CONTROL MODULE HOA ROTARY</t>
  </si>
  <si>
    <t>ICM CONTROL MODULE LED TEST</t>
  </si>
  <si>
    <t>IGB BACKBOX 1 GANG BLACKSURFACE 2-3/4X 4-1/2 X 1-15/16</t>
  </si>
  <si>
    <t>IGB BOX 1 GANG BLACK OUTDOORSURFACE 2-3/4X 4-1/2 X 1-15/16</t>
  </si>
  <si>
    <t>IGB BACKBOX 1 GANG REDSURFACE 2-3/4X 4-1/2 X 1-15/16</t>
  </si>
  <si>
    <t>IGB BOX 1 GANG RED OUTDOORSURFACE 2-3/4X 4-1/2 X 1-15/16</t>
  </si>
  <si>
    <t>IGB BACKBOX 1 GANG WHITESURFACE 2-3/4X 4-1/2 X 1-15/16</t>
  </si>
  <si>
    <t>IGB BOX 1 GANG WHITE OUTDOORSURFACE 2-3/4X 4-1/2 X 1-15/16</t>
  </si>
  <si>
    <t>IGB BACKBOX 2 GANG BLACKSURFACE 4-5/8 X 4-5/8 X 2DP</t>
  </si>
  <si>
    <t>IGB BACKBOX 2 GANG REDSURFACE 4-5/8 X 4-5/8 X 2DP</t>
  </si>
  <si>
    <t>IGB BACKBOX 2 GANG WHITESURFACE 4-5/8 X 4-5/8 X 2DP</t>
  </si>
  <si>
    <t>IGB BACKBOX 3 GANG BLACKSURFACE 4-5/8X6-1/2X1-3/4DP</t>
  </si>
  <si>
    <t>IGB BACKBOX 3 GANG REDSURFACE 4-5/8X6-1/2X1-3/4DP</t>
  </si>
  <si>
    <t>IGB BACKBOX 3 GANG WHITESURFACE 4-5/8X6-1/2X1-3/4DP</t>
  </si>
  <si>
    <t>IGB BACKBOX 4 GANG BLACKSURFACE 4-5/8X8-1/4X1-3/4DP</t>
  </si>
  <si>
    <t>IGB BACKBOX 4 GANG REDSURFACE 4-5/8X8-1/4X1-3/4DP</t>
  </si>
  <si>
    <t>IGB BACKBOX 4 GANG WHITESURFACE 4-5/8X8-1/4X1-3/4DP</t>
  </si>
  <si>
    <t>IGB BACKBOX 5 GANG BLACKSURFACE 4-5/8X9-3/4X1-3/4DP</t>
  </si>
  <si>
    <t>IGB BACKBOX 5 GANG REDSURFACE 4-5/8X9-3/4X1-3/4DP</t>
  </si>
  <si>
    <t>IGB BACKBOX 5 GANG WHITESURFACE 4-5/8X9-3/4X1-3/4DP</t>
  </si>
  <si>
    <t>IGB BACKBOX 6 GANG BLACKSURFACE 4-5/8X12X1-3/4DP</t>
  </si>
  <si>
    <t>IGB BACKBOX 6 GANG REDSURFACE 4-5/8X12X1-3/4DP</t>
  </si>
  <si>
    <t>IGB BACKBOX 6 GANG WHITESURFACE 4-5/8X12X1-3/4DP</t>
  </si>
  <si>
    <t>IGP PLATE 1 GANG RED</t>
  </si>
  <si>
    <t>IGP PLATE 1 GANG SST</t>
  </si>
  <si>
    <t>IGP PLATE 1 GANG WHITE</t>
  </si>
  <si>
    <t>IGP PLATE 1 GANG YELLOW</t>
  </si>
  <si>
    <t>IGP PLATE 2 GANG RED</t>
  </si>
  <si>
    <t>IGP PLATE 2 GANG SST</t>
  </si>
  <si>
    <t>IGP PLATE 2 GANG WHITE</t>
  </si>
  <si>
    <t>IGP PLATE 2 GANG YELLOW</t>
  </si>
  <si>
    <t>IGP PLATE 3 GANG RED</t>
  </si>
  <si>
    <t>IGP PLATE 3 GANG SST</t>
  </si>
  <si>
    <t>IGP PLATE 3 GANG WHITE</t>
  </si>
  <si>
    <t>IGP PLATE 3 GANG YELLOW</t>
  </si>
  <si>
    <t>IGP PLATE 4 GANG RED</t>
  </si>
  <si>
    <t>IGP PLATE 4 GANG SST</t>
  </si>
  <si>
    <t>IGP PLATE 4 GANG WHITE</t>
  </si>
  <si>
    <t>IGP PLATE 4 GANG YELLOW</t>
  </si>
  <si>
    <t>IGP PLATE 5 GANG RED</t>
  </si>
  <si>
    <t>IGP PLATE 5 GANG SST</t>
  </si>
  <si>
    <t>IGP PLATE 5 GANG WHITE</t>
  </si>
  <si>
    <t>IGP PLATE 5 GANG YELLOW</t>
  </si>
  <si>
    <t>IGP PLATE 6 GANG RED</t>
  </si>
  <si>
    <t>IGP PLATE 6 GANG SST</t>
  </si>
  <si>
    <t>IGP PLATE 6 GANG WHITE</t>
  </si>
  <si>
    <t>IGP PLATE 6 GANG YELLOW</t>
  </si>
  <si>
    <t>DM4 BLANK FILLER PANEL BLACK</t>
  </si>
  <si>
    <t>PLAQUE FIRE GUARDIAN LIGHT</t>
  </si>
  <si>
    <t>V33 WA GUARDIAN KIT</t>
  </si>
  <si>
    <t>IAV WA GUARDIAN KIT 2 GANG</t>
  </si>
  <si>
    <t>Space Age</t>
  </si>
  <si>
    <t>ACM4</t>
  </si>
  <si>
    <t>ACM4CB</t>
  </si>
  <si>
    <t>ACM4CBE</t>
  </si>
  <si>
    <t>ACM4E</t>
  </si>
  <si>
    <t>ACM8</t>
  </si>
  <si>
    <t>ACM8CB</t>
  </si>
  <si>
    <t>ACM8CBE</t>
  </si>
  <si>
    <t>ACM8E</t>
  </si>
  <si>
    <t>ACMS8</t>
  </si>
  <si>
    <t>ACMS8CB</t>
  </si>
  <si>
    <t>ACMS8CBK1</t>
  </si>
  <si>
    <t>ACMS8K1</t>
  </si>
  <si>
    <t>AL1002ULADA</t>
  </si>
  <si>
    <t>AL1002ULADAJ</t>
  </si>
  <si>
    <t>AL100UL</t>
  </si>
  <si>
    <t>AL1012ULACM</t>
  </si>
  <si>
    <t>AL1012ULACMCB</t>
  </si>
  <si>
    <t>AL1012ULACMCBJ</t>
  </si>
  <si>
    <t>AL1012ULACMJ</t>
  </si>
  <si>
    <t>AL1012ULM</t>
  </si>
  <si>
    <t>AL1012ULX</t>
  </si>
  <si>
    <t>AL1012ULXB</t>
  </si>
  <si>
    <t>AL1012ULXPD16</t>
  </si>
  <si>
    <t>AL1012ULXPD16CB</t>
  </si>
  <si>
    <t>AL1012ULXPD4</t>
  </si>
  <si>
    <t>AL1012ULXPD4CB</t>
  </si>
  <si>
    <t>AL1012ULXPD8</t>
  </si>
  <si>
    <t>AL1012ULXPD8CB</t>
  </si>
  <si>
    <t>AL1024ULACM</t>
  </si>
  <si>
    <t>AL1024ULACMCB</t>
  </si>
  <si>
    <t>AL1024ULACMCBJ</t>
  </si>
  <si>
    <t>AL1024ULACMJ</t>
  </si>
  <si>
    <t>AL1024ULM</t>
  </si>
  <si>
    <t>AL1024ULMR</t>
  </si>
  <si>
    <t>AL1024ULX</t>
  </si>
  <si>
    <t>AL1024ULXB2</t>
  </si>
  <si>
    <t>AL1024ULXPD16</t>
  </si>
  <si>
    <t>AL1024ULXPD16CB</t>
  </si>
  <si>
    <t>AL1024ULXPD4</t>
  </si>
  <si>
    <t>AL1024ULXPD4CB</t>
  </si>
  <si>
    <t>AL1024ULXPD8</t>
  </si>
  <si>
    <t>AL1024ULXPD8CB</t>
  </si>
  <si>
    <t>AL1024ULXR</t>
  </si>
  <si>
    <t>AL1042ULADA</t>
  </si>
  <si>
    <t>AL125UL</t>
  </si>
  <si>
    <t>AL125ULB</t>
  </si>
  <si>
    <t>AL125ULE</t>
  </si>
  <si>
    <t>AL125ULP</t>
  </si>
  <si>
    <t>AL125ULX</t>
  </si>
  <si>
    <t>AL168175CB</t>
  </si>
  <si>
    <t>AL168300CB</t>
  </si>
  <si>
    <t>AL168300CBM</t>
  </si>
  <si>
    <t>AL168600CB</t>
  </si>
  <si>
    <t>AL168CB</t>
  </si>
  <si>
    <t>AL175UL</t>
  </si>
  <si>
    <t>AL175ULB</t>
  </si>
  <si>
    <t>AL175ULX</t>
  </si>
  <si>
    <t>AL175ULX2</t>
  </si>
  <si>
    <t>AL176UL</t>
  </si>
  <si>
    <t>AL176ULB</t>
  </si>
  <si>
    <t>AL176ULX</t>
  </si>
  <si>
    <t>AL201UL</t>
  </si>
  <si>
    <t>AL201ULB</t>
  </si>
  <si>
    <t>AL300ULM</t>
  </si>
  <si>
    <t>AL300ULMR</t>
  </si>
  <si>
    <t>AL300ULPD4</t>
  </si>
  <si>
    <t>AL300ULPD4CB</t>
  </si>
  <si>
    <t>AL300ULPD8</t>
  </si>
  <si>
    <t>AL300ULPD8CB</t>
  </si>
  <si>
    <t>AL300ULX</t>
  </si>
  <si>
    <t>AL300ULXB2</t>
  </si>
  <si>
    <t>AL300ULXD</t>
  </si>
  <si>
    <t>AL300ULXPD16</t>
  </si>
  <si>
    <t>AL300ULXPD16CB</t>
  </si>
  <si>
    <t>AL300ULXR</t>
  </si>
  <si>
    <t>AL400UL</t>
  </si>
  <si>
    <t>AL400UL3</t>
  </si>
  <si>
    <t>AL400UL3X</t>
  </si>
  <si>
    <t>AL400ULACM</t>
  </si>
  <si>
    <t>AL400ULACMCB</t>
  </si>
  <si>
    <t>AL400ULACMCBJ</t>
  </si>
  <si>
    <t>AL400ULACMJ</t>
  </si>
  <si>
    <t>AL400ULB</t>
  </si>
  <si>
    <t>AL400ULM</t>
  </si>
  <si>
    <t>AL400ULMR</t>
  </si>
  <si>
    <t>AL400ULPD4</t>
  </si>
  <si>
    <t>AL400ULPD4CB</t>
  </si>
  <si>
    <t>AL400ULPD8</t>
  </si>
  <si>
    <t>AL400ULPD8CB</t>
  </si>
  <si>
    <t>AL400ULX</t>
  </si>
  <si>
    <t>AL400ULXB2</t>
  </si>
  <si>
    <t>AL400ULXPD16</t>
  </si>
  <si>
    <t>AL400ULXPD16CB</t>
  </si>
  <si>
    <t>AL400ULXPD16R</t>
  </si>
  <si>
    <t>AL400ULXR</t>
  </si>
  <si>
    <t>AL600UL3</t>
  </si>
  <si>
    <t>AL600UL3X</t>
  </si>
  <si>
    <t>AL600ULACM</t>
  </si>
  <si>
    <t>AL600ULACMCB</t>
  </si>
  <si>
    <t>AL600ULACMCBJ</t>
  </si>
  <si>
    <t>AL600ULACMJ</t>
  </si>
  <si>
    <t>AL600ULB</t>
  </si>
  <si>
    <t>AL600ULM</t>
  </si>
  <si>
    <t>AL600ULMR</t>
  </si>
  <si>
    <t>AL600ULPD4</t>
  </si>
  <si>
    <t>AL600ULPD4CB</t>
  </si>
  <si>
    <t>AL600ULPD8</t>
  </si>
  <si>
    <t>AL600ULPD8CB</t>
  </si>
  <si>
    <t>AL600ULX</t>
  </si>
  <si>
    <t>AL600ULXB</t>
  </si>
  <si>
    <t>AL600ULXD</t>
  </si>
  <si>
    <t>AL600ULXPD16</t>
  </si>
  <si>
    <t>AL600ULXPD16CB</t>
  </si>
  <si>
    <t>AL600ULXR</t>
  </si>
  <si>
    <t>AL602ULADA</t>
  </si>
  <si>
    <t>AL602ULADAJ</t>
  </si>
  <si>
    <t>AL624</t>
  </si>
  <si>
    <t>AL62412C</t>
  </si>
  <si>
    <t>AL62412CX</t>
  </si>
  <si>
    <t>AL62424C</t>
  </si>
  <si>
    <t>AL624E</t>
  </si>
  <si>
    <t>AL624ET</t>
  </si>
  <si>
    <t>AL642ULADA</t>
  </si>
  <si>
    <t>AL802ULADA</t>
  </si>
  <si>
    <t>AL802ULADAJ</t>
  </si>
  <si>
    <t>AL842ULADA</t>
  </si>
  <si>
    <t>ALSD1</t>
  </si>
  <si>
    <t>ALSD2</t>
  </si>
  <si>
    <t>ALTV1224C</t>
  </si>
  <si>
    <t>ALTV1224C4</t>
  </si>
  <si>
    <t>ALTV1224DC</t>
  </si>
  <si>
    <t>ALTV1224DC1</t>
  </si>
  <si>
    <t>ALTV1224DC1CB</t>
  </si>
  <si>
    <t>ALTV1224DC2</t>
  </si>
  <si>
    <t>ALTV2416</t>
  </si>
  <si>
    <t>ALTV2416300UCBM</t>
  </si>
  <si>
    <t>ALTV2416300UL</t>
  </si>
  <si>
    <t>ALTV2416300ULCB</t>
  </si>
  <si>
    <t>ALTV2416300ULM</t>
  </si>
  <si>
    <t>ALTV2416350</t>
  </si>
  <si>
    <t>ALTV2416350CB</t>
  </si>
  <si>
    <t>ALTV2416600</t>
  </si>
  <si>
    <t>ALTV2416600CB</t>
  </si>
  <si>
    <t>ALTV2416600UL</t>
  </si>
  <si>
    <t>ALTV2416600ULCB</t>
  </si>
  <si>
    <t>ALTV2416CB</t>
  </si>
  <si>
    <t>ALTV2416ULCBI</t>
  </si>
  <si>
    <t>ALTV2416ULCBX</t>
  </si>
  <si>
    <t>ALTV2416ULI</t>
  </si>
  <si>
    <t>ALTV2416ULX</t>
  </si>
  <si>
    <t>ALTV2432300UL</t>
  </si>
  <si>
    <t>ALTV2432300ULCB</t>
  </si>
  <si>
    <t>ALTV2432350</t>
  </si>
  <si>
    <t>ALTV2432350CB</t>
  </si>
  <si>
    <t>ALTV2432600</t>
  </si>
  <si>
    <t>ALTV2432600CB</t>
  </si>
  <si>
    <t>ALTV2432600UL</t>
  </si>
  <si>
    <t>ALTV2432600ULCB</t>
  </si>
  <si>
    <t>ALTV244</t>
  </si>
  <si>
    <t>ALTV244175</t>
  </si>
  <si>
    <t>ALTV244175CB</t>
  </si>
  <si>
    <t>ALTV244175UL</t>
  </si>
  <si>
    <t>ALTV244175ULCB</t>
  </si>
  <si>
    <t>ALTV244300</t>
  </si>
  <si>
    <t>ALTV244300CB</t>
  </si>
  <si>
    <t>ALTV244CB</t>
  </si>
  <si>
    <t>ALTV244UL</t>
  </si>
  <si>
    <t>ALTV244ULCB</t>
  </si>
  <si>
    <t>ALTV248</t>
  </si>
  <si>
    <t>ALTV248175UL</t>
  </si>
  <si>
    <t>ALTV248175ULCB</t>
  </si>
  <si>
    <t>ALTV248300</t>
  </si>
  <si>
    <t>ALTV248300CB</t>
  </si>
  <si>
    <t>ALTV248300UL</t>
  </si>
  <si>
    <t>ALTV248300ULCB</t>
  </si>
  <si>
    <t>ALTV248300ULM</t>
  </si>
  <si>
    <t>ALTV248600</t>
  </si>
  <si>
    <t>ALTV248600CB</t>
  </si>
  <si>
    <t>ALTV248600UL</t>
  </si>
  <si>
    <t>ALTV248600ULCB</t>
  </si>
  <si>
    <t>ALTV248CB</t>
  </si>
  <si>
    <t>ALTV248UL</t>
  </si>
  <si>
    <t>ALTV248ULCB</t>
  </si>
  <si>
    <t>ALTV248ULCBMI</t>
  </si>
  <si>
    <t>ALTV248ULHI</t>
  </si>
  <si>
    <t>ALTV248ULMI</t>
  </si>
  <si>
    <t>ALTV615DC1016</t>
  </si>
  <si>
    <t>ALTV615DC1016CB</t>
  </si>
  <si>
    <t>ALTV615DC416UCB</t>
  </si>
  <si>
    <t>ALTV615DC416UL</t>
  </si>
  <si>
    <t>ALTV615DC4UL</t>
  </si>
  <si>
    <t>ALTV615DC616UCB</t>
  </si>
  <si>
    <t>ALTV615DC616UL</t>
  </si>
  <si>
    <t>ALTV615DC8UL</t>
  </si>
  <si>
    <t>ALTV615DC8ULCB</t>
  </si>
  <si>
    <t>AT4</t>
  </si>
  <si>
    <t>AT4B</t>
  </si>
  <si>
    <t>BC100</t>
  </si>
  <si>
    <t>BC1240</t>
  </si>
  <si>
    <t>BC200</t>
  </si>
  <si>
    <t>BC300</t>
  </si>
  <si>
    <t>BC300R</t>
  </si>
  <si>
    <t>BC400</t>
  </si>
  <si>
    <t>BC400R</t>
  </si>
  <si>
    <t>BC400SG</t>
  </si>
  <si>
    <t>BC400SR</t>
  </si>
  <si>
    <t>BC600</t>
  </si>
  <si>
    <t>BC600G</t>
  </si>
  <si>
    <t>BC800</t>
  </si>
  <si>
    <t>BC901MY</t>
  </si>
  <si>
    <t>BCS4G</t>
  </si>
  <si>
    <t>BCS4R</t>
  </si>
  <si>
    <t>BF10</t>
  </si>
  <si>
    <t>BF15</t>
  </si>
  <si>
    <t>BF3</t>
  </si>
  <si>
    <t>BF5</t>
  </si>
  <si>
    <t>BL2</t>
  </si>
  <si>
    <t>BL3</t>
  </si>
  <si>
    <t>BL3KSP</t>
  </si>
  <si>
    <t>BL4</t>
  </si>
  <si>
    <t>BL6</t>
  </si>
  <si>
    <t>BNC24J</t>
  </si>
  <si>
    <t>BT1212</t>
  </si>
  <si>
    <t>BT124</t>
  </si>
  <si>
    <t>BT1240</t>
  </si>
  <si>
    <t>BT126</t>
  </si>
  <si>
    <t>CAB4</t>
  </si>
  <si>
    <t>CAM1</t>
  </si>
  <si>
    <t>CLIP1</t>
  </si>
  <si>
    <t>CP1</t>
  </si>
  <si>
    <t>CP2</t>
  </si>
  <si>
    <t>D10</t>
  </si>
  <si>
    <t>DCL1</t>
  </si>
  <si>
    <t>DK1</t>
  </si>
  <si>
    <t>DL 3</t>
  </si>
  <si>
    <t>DL1</t>
  </si>
  <si>
    <t>DP4</t>
  </si>
  <si>
    <t>DPS1</t>
  </si>
  <si>
    <t>DPS3</t>
  </si>
  <si>
    <t>DPS5</t>
  </si>
  <si>
    <t>DPT724A</t>
  </si>
  <si>
    <t>DTMR1</t>
  </si>
  <si>
    <t>EBRIDGE100RM</t>
  </si>
  <si>
    <t>EBRIDGE100RMT</t>
  </si>
  <si>
    <t>EBRIDGE100SPR</t>
  </si>
  <si>
    <t>EBRIDGE100ST</t>
  </si>
  <si>
    <t>EBRIDGE100STR</t>
  </si>
  <si>
    <t>EBRIDGE100TM</t>
  </si>
  <si>
    <t>EBRIDGE1600PCRM</t>
  </si>
  <si>
    <t>EBRIDGE16CR</t>
  </si>
  <si>
    <t>EBRIDGE16PCRM</t>
  </si>
  <si>
    <t>EBRIDGE16PCRX</t>
  </si>
  <si>
    <t>EBRIDGE1CR</t>
  </si>
  <si>
    <t>EBRIDGE1CRT</t>
  </si>
  <si>
    <t>EBRIDGE1CT</t>
  </si>
  <si>
    <t>EBRIDGE1PCR</t>
  </si>
  <si>
    <t>EBRIDGE1PCRM</t>
  </si>
  <si>
    <t>EBRIDGE1PCRMT</t>
  </si>
  <si>
    <t>EBRIDGE1PCRT</t>
  </si>
  <si>
    <t>EBRIDGE1PCRTX</t>
  </si>
  <si>
    <t>EBRIDGE1PCRX</t>
  </si>
  <si>
    <t>EBRIDGE1PCT</t>
  </si>
  <si>
    <t>EBRIDGE1PCTX</t>
  </si>
  <si>
    <t>EBRIDGE1ST</t>
  </si>
  <si>
    <t>EBRIDGE1STR</t>
  </si>
  <si>
    <t>EBRIDGE200WPM</t>
  </si>
  <si>
    <t>EBRIDGE200WPMH</t>
  </si>
  <si>
    <t>EBRIDGE400PCRM</t>
  </si>
  <si>
    <t>EBRIDGE400PCRMB</t>
  </si>
  <si>
    <t>EBRIDGE4CR</t>
  </si>
  <si>
    <t>EBRIDGE4PCRM</t>
  </si>
  <si>
    <t>EBRIDGE4PCRX</t>
  </si>
  <si>
    <t>EBRIDGE4SK</t>
  </si>
  <si>
    <t>EBRIDGE4SPT</t>
  </si>
  <si>
    <t>EBRIDGE800E</t>
  </si>
  <si>
    <t>EBRIDGE800PCRM</t>
  </si>
  <si>
    <t>EBRIDGE8E</t>
  </si>
  <si>
    <t>EBRIDGE8PCRM</t>
  </si>
  <si>
    <t>EBRIDGE8PCRX</t>
  </si>
  <si>
    <t>EFLOW102N</t>
  </si>
  <si>
    <t>EFLOW102N16</t>
  </si>
  <si>
    <t>EFLOW102N16D</t>
  </si>
  <si>
    <t>EFLOW102N8</t>
  </si>
  <si>
    <t>EFLOW102N8D</t>
  </si>
  <si>
    <t>EFLOW102NA8</t>
  </si>
  <si>
    <t>EFLOW102NA8D</t>
  </si>
  <si>
    <t>EFLOW102NB</t>
  </si>
  <si>
    <t>EFLOW102NX</t>
  </si>
  <si>
    <t>EFLOW102NX16</t>
  </si>
  <si>
    <t>EFLOW102NX16D</t>
  </si>
  <si>
    <t>EFLOW102NX8</t>
  </si>
  <si>
    <t>EFLOW102NX8D</t>
  </si>
  <si>
    <t>EFLOW104N</t>
  </si>
  <si>
    <t>EFLOW104N16</t>
  </si>
  <si>
    <t>EFLOW104N16D</t>
  </si>
  <si>
    <t>EFLOW104N8</t>
  </si>
  <si>
    <t>EFLOW104N8D</t>
  </si>
  <si>
    <t>EFLOW104NA8</t>
  </si>
  <si>
    <t>EFLOW104NA8D</t>
  </si>
  <si>
    <t>EFLOW104NB</t>
  </si>
  <si>
    <t>EFLOW104NX</t>
  </si>
  <si>
    <t>EFLOW104NX16</t>
  </si>
  <si>
    <t>EFLOW104NX16D</t>
  </si>
  <si>
    <t>EFLOW104NX8</t>
  </si>
  <si>
    <t>EFLOW104NX8D</t>
  </si>
  <si>
    <t>EFLOW3N</t>
  </si>
  <si>
    <t>EFLOW3N4</t>
  </si>
  <si>
    <t>EFLOW3N4D</t>
  </si>
  <si>
    <t>EFLOW3NB</t>
  </si>
  <si>
    <t>EFLOW3NX</t>
  </si>
  <si>
    <t>EFLOW3NX4</t>
  </si>
  <si>
    <t>EFLOW3NX4D</t>
  </si>
  <si>
    <t>EFLOW4N</t>
  </si>
  <si>
    <t>EFLOW4N8</t>
  </si>
  <si>
    <t>EFLOW4N8D</t>
  </si>
  <si>
    <t>EFLOW4NA8</t>
  </si>
  <si>
    <t>EFLOW4NA8D</t>
  </si>
  <si>
    <t>EFLOW4NB</t>
  </si>
  <si>
    <t>EFLOW4NX</t>
  </si>
  <si>
    <t>EFLOW4NX8</t>
  </si>
  <si>
    <t>EFLOW4NX8D</t>
  </si>
  <si>
    <t>EFLOW6N</t>
  </si>
  <si>
    <t>EFLOW6N16</t>
  </si>
  <si>
    <t>EFLOW6N16D</t>
  </si>
  <si>
    <t>EFLOW6N8</t>
  </si>
  <si>
    <t>EFLOW6N8D</t>
  </si>
  <si>
    <t>EFLOW6NA8</t>
  </si>
  <si>
    <t>EFLOW6NA8D</t>
  </si>
  <si>
    <t>EFLOW6NA8DR</t>
  </si>
  <si>
    <t>EFLOW6NB</t>
  </si>
  <si>
    <t>EFLOW6NX</t>
  </si>
  <si>
    <t>EFLOW6NX16</t>
  </si>
  <si>
    <t>EFLOW6NX16D</t>
  </si>
  <si>
    <t>EFLOW6NX8</t>
  </si>
  <si>
    <t>EFLOW6NX8D</t>
  </si>
  <si>
    <t>ENTRADA2DMK</t>
  </si>
  <si>
    <t>FIRESWITCH108</t>
  </si>
  <si>
    <t>FUSE1</t>
  </si>
  <si>
    <t>FUSE2</t>
  </si>
  <si>
    <t>FUSE3</t>
  </si>
  <si>
    <t>FUSE4</t>
  </si>
  <si>
    <t>FUSE5</t>
  </si>
  <si>
    <t>GL1</t>
  </si>
  <si>
    <t>HUBSAT42D</t>
  </si>
  <si>
    <t>HUBSAT42DI</t>
  </si>
  <si>
    <t>HUBSAT43D</t>
  </si>
  <si>
    <t>HUBSAT43DI</t>
  </si>
  <si>
    <t>HUBSAT4D</t>
  </si>
  <si>
    <t>HUBSAT4DI</t>
  </si>
  <si>
    <t>HUBSAT82D</t>
  </si>
  <si>
    <t>HUBSAT82DI</t>
  </si>
  <si>
    <t>HUBSAT83D</t>
  </si>
  <si>
    <t>HUBSAT83DI</t>
  </si>
  <si>
    <t>HUBSAT8D</t>
  </si>
  <si>
    <t>HUBSAT8DI</t>
  </si>
  <si>
    <t>HUBWAY162CD</t>
  </si>
  <si>
    <t>HUBWAY162D</t>
  </si>
  <si>
    <t>HUBWAY162DI</t>
  </si>
  <si>
    <t>HUBWAY163CD</t>
  </si>
  <si>
    <t>HUBWAY163D</t>
  </si>
  <si>
    <t>HUBWAY163DI</t>
  </si>
  <si>
    <t>HUBWAY16CD</t>
  </si>
  <si>
    <t>HUBWAY16D</t>
  </si>
  <si>
    <t>HUBWAY16DI</t>
  </si>
  <si>
    <t>HUBWAY82CD</t>
  </si>
  <si>
    <t>HUBWAY82CDS</t>
  </si>
  <si>
    <t>HUBWAY82D</t>
  </si>
  <si>
    <t>HUBWAY82DI</t>
  </si>
  <si>
    <t>HUBWAY82DS</t>
  </si>
  <si>
    <t>HUBWAY83CD</t>
  </si>
  <si>
    <t>HUBWAY83CDS</t>
  </si>
  <si>
    <t>HUBWAY83D</t>
  </si>
  <si>
    <t>HUBWAY83DI</t>
  </si>
  <si>
    <t>HUBWAY83DS</t>
  </si>
  <si>
    <t>HUBWAY8CD</t>
  </si>
  <si>
    <t>HUBWAY8CDS</t>
  </si>
  <si>
    <t>HUBWAY8D</t>
  </si>
  <si>
    <t>HUBWAY8DI</t>
  </si>
  <si>
    <t>HUBWAY8DS</t>
  </si>
  <si>
    <t>HUBWAYAV</t>
  </si>
  <si>
    <t>HUBWAYAV2</t>
  </si>
  <si>
    <t>HUBWAYAV2PK</t>
  </si>
  <si>
    <t>HUBWAYAVP</t>
  </si>
  <si>
    <t>HUBWAYAVPK</t>
  </si>
  <si>
    <t>HUBWAYAVPPK</t>
  </si>
  <si>
    <t>HUBWAYDV</t>
  </si>
  <si>
    <t>HUBWAYDVI</t>
  </si>
  <si>
    <t>HUBWAYDVIPK</t>
  </si>
  <si>
    <t>HUBWAYDVPK</t>
  </si>
  <si>
    <t>HUBWAYEX1</t>
  </si>
  <si>
    <t>HUBWAYEX16</t>
  </si>
  <si>
    <t>HUBWAYEX16S</t>
  </si>
  <si>
    <t>HUBWAYEX16SP</t>
  </si>
  <si>
    <t>HUBWAYEX32</t>
  </si>
  <si>
    <t>HUBWAYEXP</t>
  </si>
  <si>
    <t>HUBWAYLD162CD</t>
  </si>
  <si>
    <t>HUBWAYLD162D</t>
  </si>
  <si>
    <t>HUBWAYLD162DI</t>
  </si>
  <si>
    <t>HUBWAYLD163CD</t>
  </si>
  <si>
    <t>HUBWAYLD163D</t>
  </si>
  <si>
    <t>HUBWAYLD163DI</t>
  </si>
  <si>
    <t>HUBWAYLD16CD</t>
  </si>
  <si>
    <t>HUBWAYLD16D</t>
  </si>
  <si>
    <t>HUBWAYLD16DI</t>
  </si>
  <si>
    <t>HUBWAYLD82CD</t>
  </si>
  <si>
    <t>HUBWAYLD82CDS</t>
  </si>
  <si>
    <t>HUBWAYLD82D</t>
  </si>
  <si>
    <t>HUBWAYLD82DI</t>
  </si>
  <si>
    <t>HUBWAYLD82DS</t>
  </si>
  <si>
    <t>HUBWAYLD83CD</t>
  </si>
  <si>
    <t>HUBWAYLD83CDS</t>
  </si>
  <si>
    <t>HUBWAYLD83D</t>
  </si>
  <si>
    <t>HUBWAYLD83DI</t>
  </si>
  <si>
    <t>HUBWAYLD83DS</t>
  </si>
  <si>
    <t>HUBWAYLD8CD</t>
  </si>
  <si>
    <t>HUBWAYLD8CDS</t>
  </si>
  <si>
    <t>HUBWAYLD8D</t>
  </si>
  <si>
    <t>HUBWAYLD8DI</t>
  </si>
  <si>
    <t>HUBWAYLD8DS</t>
  </si>
  <si>
    <t>HUBWAYLDH16</t>
  </si>
  <si>
    <t>HUBWAYLDH8</t>
  </si>
  <si>
    <t>LB2032</t>
  </si>
  <si>
    <t>LC1</t>
  </si>
  <si>
    <t>LC2</t>
  </si>
  <si>
    <t>LC4</t>
  </si>
  <si>
    <t>LINQ2</t>
  </si>
  <si>
    <t>LINQ8PD</t>
  </si>
  <si>
    <t>LINQ8PDCB</t>
  </si>
  <si>
    <t>LINQJ12</t>
  </si>
  <si>
    <t>LINQJ24</t>
  </si>
  <si>
    <t>LPD</t>
  </si>
  <si>
    <t>LPDHT</t>
  </si>
  <si>
    <t>LPS3</t>
  </si>
  <si>
    <t>LPS3AC</t>
  </si>
  <si>
    <t>LPS3C12X</t>
  </si>
  <si>
    <t>LPS3C24X</t>
  </si>
  <si>
    <t>LPS3WP12</t>
  </si>
  <si>
    <t>LPS3WP24</t>
  </si>
  <si>
    <t>LPS5C12X</t>
  </si>
  <si>
    <t>LPS5C24X</t>
  </si>
  <si>
    <t>MAXIMAL11</t>
  </si>
  <si>
    <t>MAXIMAL11D</t>
  </si>
  <si>
    <t>MAXIMAL11E</t>
  </si>
  <si>
    <t>MAXIMAL11F</t>
  </si>
  <si>
    <t>MAXIMAL11FD</t>
  </si>
  <si>
    <t>MAXIMAL11FE</t>
  </si>
  <si>
    <t>MAXIMAL13E</t>
  </si>
  <si>
    <t>MAXIMAL13FE</t>
  </si>
  <si>
    <t>MAXIMAL1R</t>
  </si>
  <si>
    <t>MAXIMAL1RD</t>
  </si>
  <si>
    <t>MAXIMAL1RH</t>
  </si>
  <si>
    <t>MAXIMAL1RHD</t>
  </si>
  <si>
    <t>MAXIMAL3</t>
  </si>
  <si>
    <t>MAXIMAL33</t>
  </si>
  <si>
    <t>MAXIMAL33D</t>
  </si>
  <si>
    <t>MAXIMAL33E</t>
  </si>
  <si>
    <t>MAXIMAL33F</t>
  </si>
  <si>
    <t>MAXIMAL33FD</t>
  </si>
  <si>
    <t>MAXIMAL33FE</t>
  </si>
  <si>
    <t>MAXIMAL33R</t>
  </si>
  <si>
    <t>MAXIMAL33RD</t>
  </si>
  <si>
    <t>MAXIMAL35E</t>
  </si>
  <si>
    <t>MAXIMAL35FE</t>
  </si>
  <si>
    <t>MAXIMAL37E</t>
  </si>
  <si>
    <t>MAXIMAL37FE</t>
  </si>
  <si>
    <t>MAXIMAL3D</t>
  </si>
  <si>
    <t>MAXIMAL3F</t>
  </si>
  <si>
    <t>MAXIMAL3FD</t>
  </si>
  <si>
    <t>MAXIMAL3R</t>
  </si>
  <si>
    <t>MAXIMAL3RD</t>
  </si>
  <si>
    <t>MAXIMAL3RH</t>
  </si>
  <si>
    <t>MAXIMAL3RHD</t>
  </si>
  <si>
    <t>MAXIMAL5</t>
  </si>
  <si>
    <t>MAXIMAL55</t>
  </si>
  <si>
    <t>MAXIMAL55D</t>
  </si>
  <si>
    <t>MAXIMAL55E</t>
  </si>
  <si>
    <t>MAXIMAL55F</t>
  </si>
  <si>
    <t>MAXIMAL55FD</t>
  </si>
  <si>
    <t>MAXIMAL55FE</t>
  </si>
  <si>
    <t>MAXIMAL5D</t>
  </si>
  <si>
    <t>MAXIMAL5F</t>
  </si>
  <si>
    <t>MAXIMAL5FD</t>
  </si>
  <si>
    <t>MAXIMAL7</t>
  </si>
  <si>
    <t>MAXIMAL75</t>
  </si>
  <si>
    <t>MAXIMAL75D</t>
  </si>
  <si>
    <t>MAXIMAL75E</t>
  </si>
  <si>
    <t>MAXIMAL75F</t>
  </si>
  <si>
    <t>MAXIMAL75FD</t>
  </si>
  <si>
    <t>MAXIMAL75FE</t>
  </si>
  <si>
    <t>MAXIMAL77</t>
  </si>
  <si>
    <t>MAXIMAL77D</t>
  </si>
  <si>
    <t>MAXIMAL77E</t>
  </si>
  <si>
    <t>MAXIMAL77F</t>
  </si>
  <si>
    <t>MAXIMAL77FD</t>
  </si>
  <si>
    <t>MAXIMAL77FE</t>
  </si>
  <si>
    <t>MAXIMAL7D</t>
  </si>
  <si>
    <t>MAXIMAL7F</t>
  </si>
  <si>
    <t>MAXIMAL7FD</t>
  </si>
  <si>
    <t>MOM5</t>
  </si>
  <si>
    <t>MOM5C</t>
  </si>
  <si>
    <t>NETWAY1</t>
  </si>
  <si>
    <t>NETWAY112</t>
  </si>
  <si>
    <t>NETWAY1512</t>
  </si>
  <si>
    <t>NETWAY16</t>
  </si>
  <si>
    <t>NETWAY16G</t>
  </si>
  <si>
    <t>NETWAY16M</t>
  </si>
  <si>
    <t>NETWAY1D</t>
  </si>
  <si>
    <t>NETWAY1DWP</t>
  </si>
  <si>
    <t>NETWAY1DWPH</t>
  </si>
  <si>
    <t>NETWAY1E</t>
  </si>
  <si>
    <t>NETWAY1EV</t>
  </si>
  <si>
    <t>NETWAY1P</t>
  </si>
  <si>
    <t>NETWAY1X</t>
  </si>
  <si>
    <t>NETWAY1XP</t>
  </si>
  <si>
    <t>NETWAY3012</t>
  </si>
  <si>
    <t>NETWAY4EB</t>
  </si>
  <si>
    <t>NETWAY4EPL</t>
  </si>
  <si>
    <t>NETWAY4ES</t>
  </si>
  <si>
    <t>NETWAY4ESK</t>
  </si>
  <si>
    <t>NETWAY4EWP</t>
  </si>
  <si>
    <t>NETWAY4EWPN</t>
  </si>
  <si>
    <t>NETWAY4EWPX</t>
  </si>
  <si>
    <t>NETWAY4EWPXC</t>
  </si>
  <si>
    <t>NETWAY4EX</t>
  </si>
  <si>
    <t>NETWAY8</t>
  </si>
  <si>
    <t>NETWAY8E</t>
  </si>
  <si>
    <t>NETWAY8G</t>
  </si>
  <si>
    <t>NETWAY8M</t>
  </si>
  <si>
    <t>NETWAYSP16A</t>
  </si>
  <si>
    <t>NETWAYSP1A</t>
  </si>
  <si>
    <t>NETWAYSP1P</t>
  </si>
  <si>
    <t>NETWAYSP2P</t>
  </si>
  <si>
    <t>NETWAYSP3B</t>
  </si>
  <si>
    <t>NETWAYSP3PL</t>
  </si>
  <si>
    <t>NETWAYSP3WP</t>
  </si>
  <si>
    <t>NETWAYSP3WPN</t>
  </si>
  <si>
    <t>NETWAYSP3WPX</t>
  </si>
  <si>
    <t>NETWAYSP3X</t>
  </si>
  <si>
    <t>NETWAYSP4</t>
  </si>
  <si>
    <t>NETWAYSP4B</t>
  </si>
  <si>
    <t>NETWAYSP4P</t>
  </si>
  <si>
    <t>NETWAYSP4P2</t>
  </si>
  <si>
    <t>NETWAYSP4PL</t>
  </si>
  <si>
    <t>NETWAYSP4WP</t>
  </si>
  <si>
    <t>NETWAYSP4WPN</t>
  </si>
  <si>
    <t>NETWAYSP4WPX</t>
  </si>
  <si>
    <t>NETWAYSP4X</t>
  </si>
  <si>
    <t>NETWAYSP8A</t>
  </si>
  <si>
    <t>NETWAYSP8B</t>
  </si>
  <si>
    <t>NETWAYSP8PL</t>
  </si>
  <si>
    <t>NETWAYSP8WP</t>
  </si>
  <si>
    <t>NETWAYSP8WPN</t>
  </si>
  <si>
    <t>NETWAYSP8WPX</t>
  </si>
  <si>
    <t>NETWAYSP8WPXBR</t>
  </si>
  <si>
    <t>NETWAYSP8X</t>
  </si>
  <si>
    <t>NETWAYXT</t>
  </si>
  <si>
    <t>NETWAYXTX</t>
  </si>
  <si>
    <t>OLS120</t>
  </si>
  <si>
    <t>OLS120D2</t>
  </si>
  <si>
    <t>OLS120D2X</t>
  </si>
  <si>
    <t>OLS180</t>
  </si>
  <si>
    <t>OLS20</t>
  </si>
  <si>
    <t>OLS200</t>
  </si>
  <si>
    <t>OLS20E</t>
  </si>
  <si>
    <t>OLS250</t>
  </si>
  <si>
    <t>OLS75</t>
  </si>
  <si>
    <t>P1A2K</t>
  </si>
  <si>
    <t>P1AB2K</t>
  </si>
  <si>
    <t>P1B2K</t>
  </si>
  <si>
    <t>P1MM</t>
  </si>
  <si>
    <t>P1SM10</t>
  </si>
  <si>
    <t>PACE16PRM</t>
  </si>
  <si>
    <t>PACE1PRD</t>
  </si>
  <si>
    <t>PACE1PRM</t>
  </si>
  <si>
    <t>PACE1PRMT</t>
  </si>
  <si>
    <t>PACE1PTM</t>
  </si>
  <si>
    <t>PACE1ST</t>
  </si>
  <si>
    <t>PACE1STR</t>
  </si>
  <si>
    <t>PACE4PRM</t>
  </si>
  <si>
    <t>PACE8PRM</t>
  </si>
  <si>
    <t>PD16W</t>
  </si>
  <si>
    <t>PD16WCB</t>
  </si>
  <si>
    <t>PD4</t>
  </si>
  <si>
    <t>PD4CB</t>
  </si>
  <si>
    <t>PD4UL</t>
  </si>
  <si>
    <t>PD4ULCB</t>
  </si>
  <si>
    <t>PD8</t>
  </si>
  <si>
    <t>PD8CB</t>
  </si>
  <si>
    <t>PD8UL</t>
  </si>
  <si>
    <t>PD8ULCB</t>
  </si>
  <si>
    <t>PDS8</t>
  </si>
  <si>
    <t>PDS8CB</t>
  </si>
  <si>
    <t>PDS8CBK1</t>
  </si>
  <si>
    <t>PDS8K1</t>
  </si>
  <si>
    <t>PM212</t>
  </si>
  <si>
    <t>PM224</t>
  </si>
  <si>
    <t>PMK1</t>
  </si>
  <si>
    <t>PMK2</t>
  </si>
  <si>
    <t>PMK2BR</t>
  </si>
  <si>
    <t>POE201</t>
  </si>
  <si>
    <t>PT2724</t>
  </si>
  <si>
    <t>PT724A</t>
  </si>
  <si>
    <t>PT724AE</t>
  </si>
  <si>
    <t>R1224DC16CB</t>
  </si>
  <si>
    <t>R2416300UL</t>
  </si>
  <si>
    <t>R2416300ULCB</t>
  </si>
  <si>
    <t>R2416600UL</t>
  </si>
  <si>
    <t>R2416600ULCB</t>
  </si>
  <si>
    <t>R2416UL</t>
  </si>
  <si>
    <t>R2416ULCB</t>
  </si>
  <si>
    <t>R2416ULCBI</t>
  </si>
  <si>
    <t>R2416ULI</t>
  </si>
  <si>
    <t>R2432300UL</t>
  </si>
  <si>
    <t>R2432300ULCB</t>
  </si>
  <si>
    <t>R2432600UL</t>
  </si>
  <si>
    <t>R2432600ULCB</t>
  </si>
  <si>
    <t>R248UL</t>
  </si>
  <si>
    <t>R248ULCB</t>
  </si>
  <si>
    <t>R248ULCBI</t>
  </si>
  <si>
    <t>R248ULI</t>
  </si>
  <si>
    <t>R615DC1016</t>
  </si>
  <si>
    <t>R615DC1016CB</t>
  </si>
  <si>
    <t>R615DC416UL</t>
  </si>
  <si>
    <t>R615DC416ULCB</t>
  </si>
  <si>
    <t>R615DC616UL</t>
  </si>
  <si>
    <t>R615DC616ULCB</t>
  </si>
  <si>
    <t>R615DC8UL</t>
  </si>
  <si>
    <t>R615DC8ULCB</t>
  </si>
  <si>
    <t>RAC120</t>
  </si>
  <si>
    <t>RAC24</t>
  </si>
  <si>
    <t>RB1224</t>
  </si>
  <si>
    <t>RB30</t>
  </si>
  <si>
    <t>RB5</t>
  </si>
  <si>
    <t>RB524</t>
  </si>
  <si>
    <t>RB610</t>
  </si>
  <si>
    <t>RB7</t>
  </si>
  <si>
    <t>RBOC7</t>
  </si>
  <si>
    <t>RBR1224</t>
  </si>
  <si>
    <t>RBSN</t>
  </si>
  <si>
    <t>RBSNTTL</t>
  </si>
  <si>
    <t>RBST</t>
  </si>
  <si>
    <t>RBTUL</t>
  </si>
  <si>
    <t>RBUL</t>
  </si>
  <si>
    <t>RDC12</t>
  </si>
  <si>
    <t>RDC24</t>
  </si>
  <si>
    <t>RDC48</t>
  </si>
  <si>
    <t>RE2</t>
  </si>
  <si>
    <t>RES22</t>
  </si>
  <si>
    <t>RESERV1</t>
  </si>
  <si>
    <t>RESERV1WP</t>
  </si>
  <si>
    <t>RESERV2</t>
  </si>
  <si>
    <t>RESERV2WP</t>
  </si>
  <si>
    <t>RESERV3</t>
  </si>
  <si>
    <t>RESERV3WP</t>
  </si>
  <si>
    <t>RESERV3WPV</t>
  </si>
  <si>
    <t>RESERV4WP</t>
  </si>
  <si>
    <t>RSB2</t>
  </si>
  <si>
    <t>SAV182D</t>
  </si>
  <si>
    <t>SAV18D</t>
  </si>
  <si>
    <t>SAV36D</t>
  </si>
  <si>
    <t>SAV4D</t>
  </si>
  <si>
    <t>SAV9D</t>
  </si>
  <si>
    <t>SMP10</t>
  </si>
  <si>
    <t>SMP10C12X</t>
  </si>
  <si>
    <t>SMP10C24X</t>
  </si>
  <si>
    <t>SMP10PM</t>
  </si>
  <si>
    <t>SMP10PM12P16</t>
  </si>
  <si>
    <t>SMP10PM12P16CB</t>
  </si>
  <si>
    <t>SMP10PM12P4</t>
  </si>
  <si>
    <t>SMP10PM12P4CB</t>
  </si>
  <si>
    <t>SMP10PM12P8</t>
  </si>
  <si>
    <t>SMP10PM12P8CB</t>
  </si>
  <si>
    <t>SMP10PM24P16</t>
  </si>
  <si>
    <t>SMP10PM24P16CB</t>
  </si>
  <si>
    <t>SMP10PM24P4</t>
  </si>
  <si>
    <t>SMP10PM24P4CB</t>
  </si>
  <si>
    <t>SMP10PM24P8</t>
  </si>
  <si>
    <t>SMP10PM24P8CB</t>
  </si>
  <si>
    <t>SMP10PMC12X</t>
  </si>
  <si>
    <t>SMP10PMC24X</t>
  </si>
  <si>
    <t>SMP3</t>
  </si>
  <si>
    <t>SMP312C</t>
  </si>
  <si>
    <t>SMP312CX</t>
  </si>
  <si>
    <t>SMP3CTX</t>
  </si>
  <si>
    <t>SMP3E</t>
  </si>
  <si>
    <t>SMP3ET</t>
  </si>
  <si>
    <t>SMP3PM</t>
  </si>
  <si>
    <t>SMP3PMCTX</t>
  </si>
  <si>
    <t>SMP5</t>
  </si>
  <si>
    <t>SMP5CTX</t>
  </si>
  <si>
    <t>SMP5PM</t>
  </si>
  <si>
    <t>SMP5PMCTX</t>
  </si>
  <si>
    <t>SMP7</t>
  </si>
  <si>
    <t>SMP7CTX</t>
  </si>
  <si>
    <t>SMP7PM</t>
  </si>
  <si>
    <t>SMP7PMCTX</t>
  </si>
  <si>
    <t>SPACER1</t>
  </si>
  <si>
    <t>SPACER4</t>
  </si>
  <si>
    <t>ST1</t>
  </si>
  <si>
    <t>ST2</t>
  </si>
  <si>
    <t>ST3</t>
  </si>
  <si>
    <t>STRIKEIT1</t>
  </si>
  <si>
    <t>STRIKEIT2</t>
  </si>
  <si>
    <t>STRIKEIT4</t>
  </si>
  <si>
    <t>T16100</t>
  </si>
  <si>
    <t>T1618100</t>
  </si>
  <si>
    <t>T1618300K</t>
  </si>
  <si>
    <t>T1656</t>
  </si>
  <si>
    <t>T1MK1F4</t>
  </si>
  <si>
    <t>T1MK1F4D</t>
  </si>
  <si>
    <t>T1MK1F4DCT</t>
  </si>
  <si>
    <t>T24130D</t>
  </si>
  <si>
    <t>T2428100</t>
  </si>
  <si>
    <t>T2428100C</t>
  </si>
  <si>
    <t>T2428175</t>
  </si>
  <si>
    <t>T2428175C</t>
  </si>
  <si>
    <t>T2428300</t>
  </si>
  <si>
    <t>T2428300E</t>
  </si>
  <si>
    <t>T28140D</t>
  </si>
  <si>
    <t>T2856</t>
  </si>
  <si>
    <t>T2856C</t>
  </si>
  <si>
    <t>T2885D</t>
  </si>
  <si>
    <t>T2CVK33F10</t>
  </si>
  <si>
    <t>T2CVK33F10Q</t>
  </si>
  <si>
    <t>T2KK3F8</t>
  </si>
  <si>
    <t>T2KK3F8D</t>
  </si>
  <si>
    <t>T2KK3F8DQ</t>
  </si>
  <si>
    <t>T2KK3F8Q</t>
  </si>
  <si>
    <t>T2MK3F4</t>
  </si>
  <si>
    <t>T2MK3F4D</t>
  </si>
  <si>
    <t>T2MK3F4DQ</t>
  </si>
  <si>
    <t>T2MK3F4Q</t>
  </si>
  <si>
    <t>T2MK3F8</t>
  </si>
  <si>
    <t>T2MK3F8D</t>
  </si>
  <si>
    <t>T2MK3F8DCT</t>
  </si>
  <si>
    <t>T2MK3F8DQ</t>
  </si>
  <si>
    <t>T2MK3F8Q</t>
  </si>
  <si>
    <t>T2MK3F8Q2</t>
  </si>
  <si>
    <t>T2MK75F16</t>
  </si>
  <si>
    <t>T2MK75F16D</t>
  </si>
  <si>
    <t>T2MK75F16DQ</t>
  </si>
  <si>
    <t>T2MK75F16Q</t>
  </si>
  <si>
    <t>T2MK77F16</t>
  </si>
  <si>
    <t>T2MK77F16D</t>
  </si>
  <si>
    <t>T2MK77F16DQ</t>
  </si>
  <si>
    <t>T2MK77F16Q</t>
  </si>
  <si>
    <t>T2MK7F4D</t>
  </si>
  <si>
    <t>T2MK7F8</t>
  </si>
  <si>
    <t>T2MK7F8D</t>
  </si>
  <si>
    <t>T2MK7F8DQ</t>
  </si>
  <si>
    <t>T2MK7F8PQ</t>
  </si>
  <si>
    <t>T2MK7F8Q</t>
  </si>
  <si>
    <t>T2SK7F8</t>
  </si>
  <si>
    <t>T2SK7F8D</t>
  </si>
  <si>
    <t>T2VK1</t>
  </si>
  <si>
    <t>T3MK75F16</t>
  </si>
  <si>
    <t>T3MK75F16D</t>
  </si>
  <si>
    <t>T3MK75F16DCT</t>
  </si>
  <si>
    <t>T3MK77F16D</t>
  </si>
  <si>
    <t>T3SK75F16</t>
  </si>
  <si>
    <t>T3SK75F16D</t>
  </si>
  <si>
    <t>T3SK75F8</t>
  </si>
  <si>
    <t>T3SK75F8D</t>
  </si>
  <si>
    <t>TAM2</t>
  </si>
  <si>
    <t>TAPE1</t>
  </si>
  <si>
    <t>TBH2</t>
  </si>
  <si>
    <t>TBL2</t>
  </si>
  <si>
    <t>TBL3</t>
  </si>
  <si>
    <t>TC1</t>
  </si>
  <si>
    <t>TCV2</t>
  </si>
  <si>
    <t>TCV3</t>
  </si>
  <si>
    <t>TDM1</t>
  </si>
  <si>
    <t>TDM2</t>
  </si>
  <si>
    <t>TEMPO2</t>
  </si>
  <si>
    <t>THN2</t>
  </si>
  <si>
    <t>THW2</t>
  </si>
  <si>
    <t>THW3</t>
  </si>
  <si>
    <t>TKA2</t>
  </si>
  <si>
    <t>TKH2</t>
  </si>
  <si>
    <t>TM1</t>
  </si>
  <si>
    <t>TM2</t>
  </si>
  <si>
    <t>TM3</t>
  </si>
  <si>
    <t>TM400</t>
  </si>
  <si>
    <t>TMV2</t>
  </si>
  <si>
    <t>TP1220</t>
  </si>
  <si>
    <t>TP1620</t>
  </si>
  <si>
    <t>TP1640</t>
  </si>
  <si>
    <t>TP1650</t>
  </si>
  <si>
    <t>TP2420</t>
  </si>
  <si>
    <t>TP2440</t>
  </si>
  <si>
    <t>TP2450</t>
  </si>
  <si>
    <t>TPD1</t>
  </si>
  <si>
    <t>TPX2</t>
  </si>
  <si>
    <t>TR1VK4F8Q</t>
  </si>
  <si>
    <t>TROVE1</t>
  </si>
  <si>
    <t>TROVE1C1</t>
  </si>
  <si>
    <t>TROVE1DM1</t>
  </si>
  <si>
    <t>TROVE1M1</t>
  </si>
  <si>
    <t>TROVE1M1WP</t>
  </si>
  <si>
    <t>TROVE1PD1</t>
  </si>
  <si>
    <t>TROVE1SA1</t>
  </si>
  <si>
    <t>TROVE1V1</t>
  </si>
  <si>
    <t>TROVE2</t>
  </si>
  <si>
    <t>TROVE2AM2</t>
  </si>
  <si>
    <t>TROVE2BH2</t>
  </si>
  <si>
    <t>TROVE2BL2</t>
  </si>
  <si>
    <t>TROVE2CV2</t>
  </si>
  <si>
    <t>TROVE2DM2</t>
  </si>
  <si>
    <t>TROVE2HN2</t>
  </si>
  <si>
    <t>TROVE2HW2</t>
  </si>
  <si>
    <t>TROVE2KA2</t>
  </si>
  <si>
    <t>TROVE2KH2</t>
  </si>
  <si>
    <t>TROVE2LX</t>
  </si>
  <si>
    <t>TROVE2M2</t>
  </si>
  <si>
    <t>TROVE2M2LX</t>
  </si>
  <si>
    <t>TROVE2PX2</t>
  </si>
  <si>
    <t>TROVE2SH2</t>
  </si>
  <si>
    <t>TROVE2V2</t>
  </si>
  <si>
    <t>TROVE2Z2</t>
  </si>
  <si>
    <t>TROVE3</t>
  </si>
  <si>
    <t>TROVE3BL3</t>
  </si>
  <si>
    <t>TROVE3CV3</t>
  </si>
  <si>
    <t>TROVE3HW3</t>
  </si>
  <si>
    <t>TROVE3M3</t>
  </si>
  <si>
    <t>TROVE3SH3</t>
  </si>
  <si>
    <t>TROVE3V3</t>
  </si>
  <si>
    <t>TSA1</t>
  </si>
  <si>
    <t>TSH2</t>
  </si>
  <si>
    <t>TSH3</t>
  </si>
  <si>
    <t>TV1</t>
  </si>
  <si>
    <t>TV2</t>
  </si>
  <si>
    <t>TV3</t>
  </si>
  <si>
    <t>TZ2</t>
  </si>
  <si>
    <t>VB1</t>
  </si>
  <si>
    <t>VB1T</t>
  </si>
  <si>
    <t>VB6</t>
  </si>
  <si>
    <t>VERTILINE12DCBV</t>
  </si>
  <si>
    <t>VERTILINE16</t>
  </si>
  <si>
    <t>VERTILINE166</t>
  </si>
  <si>
    <t>VERTILINE166C</t>
  </si>
  <si>
    <t>VERTILINE166CD</t>
  </si>
  <si>
    <t>VERTILINE166D</t>
  </si>
  <si>
    <t>VERTILINE16C</t>
  </si>
  <si>
    <t>VERTILINE16CD</t>
  </si>
  <si>
    <t>VERTILINE16D</t>
  </si>
  <si>
    <t>VERTILINE16DI</t>
  </si>
  <si>
    <t>VERTILINE16I</t>
  </si>
  <si>
    <t>VERTILINE24</t>
  </si>
  <si>
    <t>VERTILINE246</t>
  </si>
  <si>
    <t>VERTILINE246C</t>
  </si>
  <si>
    <t>VERTILINE246CD</t>
  </si>
  <si>
    <t>VERTILINE246D</t>
  </si>
  <si>
    <t>VERTILINE24C</t>
  </si>
  <si>
    <t>VERTILINE24CD</t>
  </si>
  <si>
    <t>VERTILINE24D</t>
  </si>
  <si>
    <t>VERTILINE33D</t>
  </si>
  <si>
    <t>VERTILINE33TD</t>
  </si>
  <si>
    <t>VERTILINE3D</t>
  </si>
  <si>
    <t>VERTILINE563</t>
  </si>
  <si>
    <t>VERTILINE63D</t>
  </si>
  <si>
    <t>VERTILINE63TD</t>
  </si>
  <si>
    <t>VERTILINE6D</t>
  </si>
  <si>
    <t>VERTILINE8</t>
  </si>
  <si>
    <t>VERTILINE83</t>
  </si>
  <si>
    <t>VERTILINE83C</t>
  </si>
  <si>
    <t>VERTILINE83CD</t>
  </si>
  <si>
    <t>VERTILINE83D</t>
  </si>
  <si>
    <t>VERTILINE8C</t>
  </si>
  <si>
    <t>VERTILINE8CD</t>
  </si>
  <si>
    <t>VERTILINE8D</t>
  </si>
  <si>
    <t>VERTILINE8DI</t>
  </si>
  <si>
    <t>VERTILINE8I</t>
  </si>
  <si>
    <t>VR1</t>
  </si>
  <si>
    <t>VR1T</t>
  </si>
  <si>
    <t>VR1TM5</t>
  </si>
  <si>
    <t>VR2T</t>
  </si>
  <si>
    <t>VR3T</t>
  </si>
  <si>
    <t>VR4T</t>
  </si>
  <si>
    <t>VR5BT</t>
  </si>
  <si>
    <t>VR5T</t>
  </si>
  <si>
    <t>VR6</t>
  </si>
  <si>
    <t>WAYPOINT102</t>
  </si>
  <si>
    <t>WAYPOINT10A</t>
  </si>
  <si>
    <t>WAYPOINT10A4DU</t>
  </si>
  <si>
    <t>WAYPOINT10A4U</t>
  </si>
  <si>
    <t>WAYPOINT10A8DU</t>
  </si>
  <si>
    <t>WAYPOINT10A8U</t>
  </si>
  <si>
    <t>WAYPOINT10AU</t>
  </si>
  <si>
    <t>WAYPOINT17A4DU</t>
  </si>
  <si>
    <t>WAYPOINT17A4U</t>
  </si>
  <si>
    <t>WAYPOINT17A8DU</t>
  </si>
  <si>
    <t>WAYPOINT17A8U</t>
  </si>
  <si>
    <t>WAYPOINT17ADU</t>
  </si>
  <si>
    <t>WAYPOINT17AU</t>
  </si>
  <si>
    <t>WAYPOINT3</t>
  </si>
  <si>
    <t>WAYPOINT307A</t>
  </si>
  <si>
    <t>WAYPOINT30A</t>
  </si>
  <si>
    <t>WAYPOINT30A4DU</t>
  </si>
  <si>
    <t>WAYPOINT30A4U</t>
  </si>
  <si>
    <t>WAYPOINT30A8DU</t>
  </si>
  <si>
    <t>WAYPOINT30A8U</t>
  </si>
  <si>
    <t>WAYPOINT30ADU</t>
  </si>
  <si>
    <t>WAYPOINT30AU</t>
  </si>
  <si>
    <t>WAYPOINT5</t>
  </si>
  <si>
    <t>WAYPOINT562</t>
  </si>
  <si>
    <t>WAYPOINT7</t>
  </si>
  <si>
    <t>WM25</t>
  </si>
  <si>
    <t>WM5</t>
  </si>
  <si>
    <t>WP1</t>
  </si>
  <si>
    <t>WP2</t>
  </si>
  <si>
    <t>WP3</t>
  </si>
  <si>
    <t>WP4</t>
  </si>
  <si>
    <t>WPL1</t>
  </si>
  <si>
    <t>WPL2</t>
  </si>
  <si>
    <t>WPTV244175UL</t>
  </si>
  <si>
    <t>WPTV244300UL</t>
  </si>
  <si>
    <t>WPTV248175UL</t>
  </si>
  <si>
    <t>WPTV248175ULCB</t>
  </si>
  <si>
    <t>WPTV248300UL</t>
  </si>
  <si>
    <t>WPTV248300ULCB</t>
  </si>
  <si>
    <t>WPTV248UL</t>
  </si>
  <si>
    <t>WPTV248ULCB</t>
  </si>
  <si>
    <t>TIMER MODULE</t>
  </si>
  <si>
    <t>MULTI FUNCTION TIMER 12/24VDC</t>
  </si>
  <si>
    <t>ACC PWR CNTRLR BD, 4FUSED TRIG</t>
  </si>
  <si>
    <t>ACC PWR CNTRLR BD, 4PTC TRIGGE</t>
  </si>
  <si>
    <t>ACC PWR CNTRLR W/ENCL, 4PTC TR</t>
  </si>
  <si>
    <t>ACC PWR CNTRLR W/ENCL, 4FUSE T</t>
  </si>
  <si>
    <t>8 CHANNEL  POWER CONTROLLER</t>
  </si>
  <si>
    <t>8 CHANNEL CONTROLLER W/BKRS</t>
  </si>
  <si>
    <t>8 CHAN CONTROL W/ENCL &amp; BKRS</t>
  </si>
  <si>
    <t>8 CHANNEL CONTROLLER IN ENCL.</t>
  </si>
  <si>
    <t>2 INPUT, 8 CH ACCES POWER CONT</t>
  </si>
  <si>
    <t>VR6/ACMS8CB KIT</t>
  </si>
  <si>
    <t>VR6/ACMS8 KIT</t>
  </si>
  <si>
    <t>NAC PWR EXT 10A SYNC UL864,9th</t>
  </si>
  <si>
    <t>AL1002ULADA IN BC600 ENCL</t>
  </si>
  <si>
    <t>UL LISTED 12V/750ma PS/CHGR</t>
  </si>
  <si>
    <t>10A 12VDC UL SPLY W/ACM8</t>
  </si>
  <si>
    <t>10A 12VDC UL SPLY W/ACM8CB</t>
  </si>
  <si>
    <t>12VDC @ 10A, W/ACM8CB IN J ENC</t>
  </si>
  <si>
    <t>10A 12VDC P/S W/ACM8 IN BC600</t>
  </si>
  <si>
    <t>12 VDC 10 A UL SPLY W/MOM5</t>
  </si>
  <si>
    <t>UL LSTD 10A 12VDC PWR SPLY</t>
  </si>
  <si>
    <t>12VDC@10AMP BOARD</t>
  </si>
  <si>
    <t>UL 10A 12VDC P/S W16 FUSED OUT</t>
  </si>
  <si>
    <t>UL 10A 12VDC P/S W16 PTC  OUT</t>
  </si>
  <si>
    <t>AL1012ULX WITH PD4UL INSTALLED</t>
  </si>
  <si>
    <t>AL1012ULX  W/PD4ULCB INSTALLED</t>
  </si>
  <si>
    <t>UL LSTD 10A 12VDC 8 FUSED OUT</t>
  </si>
  <si>
    <t>AL1012ULX W/PD8ULCB INSTALLED</t>
  </si>
  <si>
    <t>UL 10A 8 OUT ACCESS SUPPLY</t>
  </si>
  <si>
    <t>UL 10A 8 OUT ACCESS SPLY W/CB</t>
  </si>
  <si>
    <t>24VDC @ 10A, w/ACM8Cb J ENC</t>
  </si>
  <si>
    <t>24VDC @ 10A, 8 Out, Gray J Enc</t>
  </si>
  <si>
    <t>24 VDC 10 A UL SPLY W/MOM5</t>
  </si>
  <si>
    <t>24VDC 10 AMP UL P/S RED ENCL</t>
  </si>
  <si>
    <t>UL 8A  P/S CHGR ACCESS/ FIRE</t>
  </si>
  <si>
    <t>10A ACCESS 8A FIRE P/S BOARD</t>
  </si>
  <si>
    <t>10A 24VDC 16 FUSED OUT P/S</t>
  </si>
  <si>
    <t>10A 24VDC 16 PTC OUT P/S</t>
  </si>
  <si>
    <t>10A 24VDC UL PS/CHGR W/ PD4UL</t>
  </si>
  <si>
    <t>AL1024ULX W/ PD4ULCB INSTALLED</t>
  </si>
  <si>
    <t>UL LSTD 10A 24VDC SPLY W/PD8UL</t>
  </si>
  <si>
    <t>UL LSTD 10A 24VDC 8 PTC OUT</t>
  </si>
  <si>
    <t>UL10A ACC 8AFIRE SPLY RED ENC</t>
  </si>
  <si>
    <t>10A NAC EXTENDER 4 CLASS A/B</t>
  </si>
  <si>
    <t>12/24VDC 1A UL P/S W/FACP DISC</t>
  </si>
  <si>
    <t>12/24VDC 1A P/S BOARD W/FACP</t>
  </si>
  <si>
    <t>12/24VDC 1A UL P/S LESS XFMR</t>
  </si>
  <si>
    <t>12/24VDC 1A UL P/S W/TP2440</t>
  </si>
  <si>
    <t>12/24VDC 1A P/S W/FACP DISC LG</t>
  </si>
  <si>
    <t>16 VAC@10A 8 Out</t>
  </si>
  <si>
    <t>16 VAC@18A/18VAC@16A 8 Out</t>
  </si>
  <si>
    <t>16 VAC@36A/18VAC@32A 8 Out</t>
  </si>
  <si>
    <t>16 VAC@6A/18VAC@5A 8 Out</t>
  </si>
  <si>
    <t>12/24VDC 1.75A UL PWR SPLY/CGR</t>
  </si>
  <si>
    <t>12/24VDC 1.75A UL PS/CGR Bd</t>
  </si>
  <si>
    <t>12/24VDC 1.75A.UL PS/CGR LG CB</t>
  </si>
  <si>
    <t>UL LISTED 1.75 A SPLY W/LATCH</t>
  </si>
  <si>
    <t>12/24VDC 1.75A UL PS/CGR SPV</t>
  </si>
  <si>
    <t>12/24VDC 1.75A UL PS/CG SPV Bd</t>
  </si>
  <si>
    <t>AL176UL 1.75A PS/CGR  LG CB</t>
  </si>
  <si>
    <t>12VDC 1.75A UL BURG/ACCESS SPL</t>
  </si>
  <si>
    <t>12 VDC 1.75A SPVISED P/S BOARD</t>
  </si>
  <si>
    <t>UL 12/24VDC 2.5A P/S W/MOM5</t>
  </si>
  <si>
    <t>12/24 VDC 2.5A UL LISTED P/S</t>
  </si>
  <si>
    <t>UL LSTD 2.5A  SPLY W/4 FUSE OU</t>
  </si>
  <si>
    <t>UL LSTD 2.5A  SPLY W/4 PTC OU</t>
  </si>
  <si>
    <t>12/24VDC 2.5A  W/PD8</t>
  </si>
  <si>
    <t>12/24VDC 2.5A  W/PD8ULCB</t>
  </si>
  <si>
    <t>12/24 2.5 A INTEGERAL P/S BRD</t>
  </si>
  <si>
    <t>12/24VDC 2.5AMP P/S 115/230 IN</t>
  </si>
  <si>
    <t>12/24VDC 2.5A 16 OUT UL P/S</t>
  </si>
  <si>
    <t>12/24VDC 2.5A 16 PTC OUT UL P/</t>
  </si>
  <si>
    <t>12/24 VDC UL LSTD P/S RED CABT</t>
  </si>
  <si>
    <t>UL LISTED 12-24V 4A PS/CHGR</t>
  </si>
  <si>
    <t>UL TRI OUT 5, 12 &amp; 24 VDC SPLY</t>
  </si>
  <si>
    <t>12/24 VDC UL SPLY W/ ACM8</t>
  </si>
  <si>
    <t>UL LST 12/24 VDC SPLY W/ACM8CB</t>
  </si>
  <si>
    <t>12/24 VDC SPLY W/ACM8CB J ENCL</t>
  </si>
  <si>
    <t>12/24DC 4/3A, 8 Out Gray J Enc</t>
  </si>
  <si>
    <t>12/24VDC4AMP UL PWR SPLY BOARD</t>
  </si>
  <si>
    <t>12vdc 4A/24vdc 3A UL p/s w/mom</t>
  </si>
  <si>
    <t>4A UL ACCESS P/S W/MOM5 RED CA</t>
  </si>
  <si>
    <t>AL400 ULX  W/PD4 INSTALL</t>
  </si>
  <si>
    <t>AL400 ULX  W/PD4CB4UL  INSTALL</t>
  </si>
  <si>
    <t>12/24VDC 4A P/S W/PD8 INSTALL</t>
  </si>
  <si>
    <t>AL400 ULX  W/PD8CBUL  INSTALL</t>
  </si>
  <si>
    <t>AL400UL UL PS W/LARGE GRY CABT</t>
  </si>
  <si>
    <t>12VDC @ 4A, 24VDC @ 3A BOARD</t>
  </si>
  <si>
    <t>AL400ULX W/2 PD8 INSTALLED</t>
  </si>
  <si>
    <t>AL400ULX W/2 PD8CB INSTALLED</t>
  </si>
  <si>
    <t>AL400ULXR W/TWO PD8 INSTALLED</t>
  </si>
  <si>
    <t>AL400ULX  PS IN RED ENCLOSURE</t>
  </si>
  <si>
    <t>UL LSTD TRI OUT 5,12,24VDC P/S</t>
  </si>
  <si>
    <t>6A 12/24 VDC UL SPLY W/ACM8</t>
  </si>
  <si>
    <t>6 A 12/24VDC UL SPLY W/ACM8CB</t>
  </si>
  <si>
    <t>6A 12/24VDC P/S W ACM8CB J CAB</t>
  </si>
  <si>
    <t>6A 12/24VDC P/S W ACM8  Gray J</t>
  </si>
  <si>
    <t>12VDC/24VDC 6A PS/CHGR</t>
  </si>
  <si>
    <t>12/24VDC 6A UL LSTD P/S W/MOM5</t>
  </si>
  <si>
    <t>6A UL ACCESS P/S W/MOM5 RED CA</t>
  </si>
  <si>
    <t>UL 12/24VDC 6A P/S W/PD4 INST.</t>
  </si>
  <si>
    <t>UL 12/24VDC 6A P/S W/PD4ULCB</t>
  </si>
  <si>
    <t>UL 12/24VDC 6A P/S W/PD8UL IN</t>
  </si>
  <si>
    <t>UL 12/24VDC 6A P/S W/PD8ULCB</t>
  </si>
  <si>
    <t>UL PWRSPPY 12/24V,6A GRY CABNT</t>
  </si>
  <si>
    <t>12/24 @ 6A INTEGERAL P/S BRD</t>
  </si>
  <si>
    <t>6A 12/24 VDC UL SPLY 115/230</t>
  </si>
  <si>
    <t>UL 12/24VDC 6A P/S W/2 PD8 INS</t>
  </si>
  <si>
    <t>UL 12/24VDC 6A P/S W/2 PD8ULCB</t>
  </si>
  <si>
    <t>UL PWRSPPY 12/24V,6A RED CABNT</t>
  </si>
  <si>
    <t>6A 4 ZONE NAC EXTENDER W/SYNC</t>
  </si>
  <si>
    <t>6. 5 A 24VDC EXPANDER IN J E</t>
  </si>
  <si>
    <t>6/12/24 VDC POWER SUPPLY/CHGR</t>
  </si>
  <si>
    <t>12VDC 1.2A P/S KIT W/4AH BAT</t>
  </si>
  <si>
    <t>12VDC 1.2A P/S CHGR KIT 7AH BT</t>
  </si>
  <si>
    <t>24VDC 750ma P/S CHGR KIT 4AH</t>
  </si>
  <si>
    <t>AL624 +BC100</t>
  </si>
  <si>
    <t>AL624 +BC100+TP1620</t>
  </si>
  <si>
    <t>6.5A NAC EXTENDER 4 CLASS A/B</t>
  </si>
  <si>
    <t>8 A 24VDC ADA EXPANDER</t>
  </si>
  <si>
    <t>8 A 24VDC EXPANDER IN J EN</t>
  </si>
  <si>
    <t>8 A NAC EXTENDER 4 CLASS A/B</t>
  </si>
  <si>
    <t>SIREN DRIVER</t>
  </si>
  <si>
    <t>LOW CURRENT SIREN DRIVER</t>
  </si>
  <si>
    <t>8- 12VDC 8- 24VAC 7A 16 OUT P/</t>
  </si>
  <si>
    <t>12VDC 2.5A/24VAC 4A 4 FUSE P/S</t>
  </si>
  <si>
    <t>12/24VDC 4A 8 FUSE CCTV P/S</t>
  </si>
  <si>
    <t>12/24 VDC 4A 16 FUSE CCTV P/S</t>
  </si>
  <si>
    <t>12/24 VDC 6A 16 FUSE CCTV P/S</t>
  </si>
  <si>
    <t>24VAC/8A/16OUT CCTV P/S</t>
  </si>
  <si>
    <t>ALTV2416300ULCBM- 24AC@12.5A/2</t>
  </si>
  <si>
    <t>24AC12.5A/28AC10A,16Fuse,UL,PS</t>
  </si>
  <si>
    <t>24AC12.5A/28AC10A,16PTC,UL,PS</t>
  </si>
  <si>
    <t>24VAC/14.A 28VAC/12A 16fuse PS</t>
  </si>
  <si>
    <t>24VAC/14A 28VAC/12A 16 PTC PS</t>
  </si>
  <si>
    <t>24VAC/28A 28VAC/24A 16 fuse PS</t>
  </si>
  <si>
    <t>24VAC/28A 28VAC/24A 16 PTC PS</t>
  </si>
  <si>
    <t>24AC25A/28AC20A,16Fuse,UL,PS</t>
  </si>
  <si>
    <t>24AC25A/28AC20A,16PTC,UL,PS</t>
  </si>
  <si>
    <t>24VAC/8A/16 PTC CCTV P/S</t>
  </si>
  <si>
    <t>24VAC @ 25A, 16 PTC ISD UL</t>
  </si>
  <si>
    <t>24VAC/7A/16 PTC UL CCTV P/S</t>
  </si>
  <si>
    <t>24VAC @ 25A, 16 Fuse ISD UL</t>
  </si>
  <si>
    <t>24VAC 7A 16 FUSE UL CCTV P/S</t>
  </si>
  <si>
    <t>24AC12.5A/28AC10A,32Fuse,UL,PS</t>
  </si>
  <si>
    <t>24AC12.5A/28AC10A,32PTC,UL,PS</t>
  </si>
  <si>
    <t>24VAC/14A 28VAC/12A 32 fuse PS</t>
  </si>
  <si>
    <t>24VAC/14A 28VAC/12A 32 PTC PS</t>
  </si>
  <si>
    <t>24VAC/28A 28VAC/24A 32 fuse PS</t>
  </si>
  <si>
    <t>24VAC/28A 28VAC/24A 32 PTC PS</t>
  </si>
  <si>
    <t>24AC25A/28AC20A,32Fuse,UL,PS</t>
  </si>
  <si>
    <t>24AC25A/28AC20A,32PTC,UL,PS</t>
  </si>
  <si>
    <t>24 VAC/4A/4 OUT CCTV P/S</t>
  </si>
  <si>
    <t>24 VAC /7.25A/4 OUT CCTV P/S</t>
  </si>
  <si>
    <t>24 VAC /7.25A/4 PTC CCTC P/S</t>
  </si>
  <si>
    <t>24VAC/7.25A/4 OUT UL CCTV P/S</t>
  </si>
  <si>
    <t>24VAC 4PTC OUTPUT UL CCTV P/S</t>
  </si>
  <si>
    <t>24VAC/12A/4 OUT CCTV P/S</t>
  </si>
  <si>
    <t>24VAC/12A/4 PTC CCTV P/S</t>
  </si>
  <si>
    <t>24VAC/4A/4 PTC CCTV P/S</t>
  </si>
  <si>
    <t>24VAC/3.5A/4 OUT UL CCTV P/S</t>
  </si>
  <si>
    <t>24VAC/3.5A/4 PTC UL CCTV P/S</t>
  </si>
  <si>
    <t>24VAC/4A/8 OUT CCTV P/S</t>
  </si>
  <si>
    <t>24AC@7A/28AC@6.25A, 8 Fus, UL</t>
  </si>
  <si>
    <t>24AC@7A/28AC@6.25A, 8 PTC, UL</t>
  </si>
  <si>
    <t>24VAC/14A 28VAC/12A 8 OUT  P/S</t>
  </si>
  <si>
    <t>24VAC/12/8 PTC CCTV P/S</t>
  </si>
  <si>
    <t>24AC12.5A/28AC10A,8Fuse,UL,PS</t>
  </si>
  <si>
    <t>24AC12.5A/28AC10A,8PTC,UL,PS</t>
  </si>
  <si>
    <t>24AC12.5A/28AC10A,8Fuse,UL,PS,</t>
  </si>
  <si>
    <t>24VAC/28A 28VAC/24A 8 fuse P/S</t>
  </si>
  <si>
    <t>24VAC/28A 28VAC/24A 8 PTC P/S</t>
  </si>
  <si>
    <t>24AC25A/28AC20A,8Fuse,UL,PS</t>
  </si>
  <si>
    <t>24AC25A/28AC20A,8PTC,UL,PS</t>
  </si>
  <si>
    <t>24VAC/4A/8 PTC CCTV P/S</t>
  </si>
  <si>
    <t>24 VAC/3.5A/8 OUT UL CCTV P/S</t>
  </si>
  <si>
    <t>24VAC @ 3.5A, 8 PTC, UL P/S</t>
  </si>
  <si>
    <t>24VAC @ 14A, 8 PTC ISD CCTV UL</t>
  </si>
  <si>
    <t>24VAC @ 12.5A, 8 Fuse ISD CCTV</t>
  </si>
  <si>
    <t>24VAC @ 12.5, 8 Fuse ISD UL Sm</t>
  </si>
  <si>
    <t>6-15VDC 10A 16 FUSE CCTV P/S</t>
  </si>
  <si>
    <t>6-15VDC 10A 16 PTC CCTV P/S</t>
  </si>
  <si>
    <t>ALTV615DC416ULCB, 6-15VDC, 4A,</t>
  </si>
  <si>
    <t>6-15VDC 16 FUSE 4A CCTV UL</t>
  </si>
  <si>
    <t>6-15 VDC 4OUT  2.5AMP CCTV P/S</t>
  </si>
  <si>
    <t>ALTV615DC616ULCB, 6-15VDC, 6A,</t>
  </si>
  <si>
    <t>6-15VDC 6A 16 FUSE CCTV UL</t>
  </si>
  <si>
    <t>6-15VDC @ 4A, 8 FUSE OUT UL</t>
  </si>
  <si>
    <t>6-15VDC @ 4A 8 PTC OUT UL</t>
  </si>
  <si>
    <t>4 ZONE ANNUAL EVENT TIMER</t>
  </si>
  <si>
    <t>365 DAY 4 OUT.TIMER BOARD ONLY</t>
  </si>
  <si>
    <t>SMALL BATTERY ENCLOSURE</t>
  </si>
  <si>
    <t>ENCL FITS ONE 12V 40AH BATTERY</t>
  </si>
  <si>
    <t>BATTERY CABINET W/SHELF</t>
  </si>
  <si>
    <t>LARGE BATTERY CABINET</t>
  </si>
  <si>
    <t>LARGE RED BATTERY CABINET</t>
  </si>
  <si>
    <t>X-LARGE GRAY BATTERY CABINET</t>
  </si>
  <si>
    <t>X-LARGE RED BATTERY CABINET</t>
  </si>
  <si>
    <t>BC400G W/BCS4G BATT.SHELF</t>
  </si>
  <si>
    <t>BC400R W/BCS4R BATT.SHELF</t>
  </si>
  <si>
    <t>JUMBO RED  BATTERY ENCLOSURE</t>
  </si>
  <si>
    <t>JUMBO GREY BATTERY ENCLOSURE</t>
  </si>
  <si>
    <t>MAXIM ENCLOSURE grey finish 19</t>
  </si>
  <si>
    <t>FITS MERCURY BOARDS &amp; ALTX PS</t>
  </si>
  <si>
    <t>BATTERY SHELF FOR BC 400G</t>
  </si>
  <si>
    <t>BATTERY SHELF FOR BC 400rR</t>
  </si>
  <si>
    <t>10A BLADE FUSE (RED) PK 25</t>
  </si>
  <si>
    <t>15A BLADE FUSE (BLUE) PK 25</t>
  </si>
  <si>
    <t>3A BLADE FUSE (VIOLET) PK25</t>
  </si>
  <si>
    <t>5A BLADE FUSE (BROWN) PKG 25</t>
  </si>
  <si>
    <t>PAIR RED&amp;BLACK 8"BAT LEADS</t>
  </si>
  <si>
    <t>RED&amp;BLACK 18"BAT LEADS</t>
  </si>
  <si>
    <t>18" RD/BK BATTERY &amp; 4 YL LEADS</t>
  </si>
  <si>
    <t>8" YELLOW BATTERY JUMPER</t>
  </si>
  <si>
    <t>68" RED &amp; BLACK BATTERY LEADS</t>
  </si>
  <si>
    <t>24"BNC MALE/MALE COAX JMPR CBL</t>
  </si>
  <si>
    <t>12V/12AH BATTERY</t>
  </si>
  <si>
    <t>12V/4AH BATTERY</t>
  </si>
  <si>
    <t>12VDC/40AH BATTERY</t>
  </si>
  <si>
    <t>12V/7.0AH BATTERY</t>
  </si>
  <si>
    <t>TRANSFORMER CABINET (GREY)</t>
  </si>
  <si>
    <t>CABINET LOCK</t>
  </si>
  <si>
    <t>2 PK ST3 DIN RAIL MOUNT CLIPS</t>
  </si>
  <si>
    <t>CONVERSION PLATE</t>
  </si>
  <si>
    <t>CONVERSION PLATE FOR BC400</t>
  </si>
  <si>
    <t>10" DIN RAIL BRACKET</t>
  </si>
  <si>
    <t>DIN RAIL MOUNTING CLIP, 35MM</t>
  </si>
  <si>
    <t>ST3 W / 2 DIN RAIL MOUNT CLIPS</t>
  </si>
  <si>
    <t>DOOR TIMER W/SOUNDER</t>
  </si>
  <si>
    <t>DOOR TIMER</t>
  </si>
  <si>
    <t>4 OUTPUT DIN DISTRIBUTION BD.</t>
  </si>
  <si>
    <t>6/12/24 VDC 1.2A P/S CHGR</t>
  </si>
  <si>
    <t>6/12/24 VDC 2.5A P/S CHGR DIN</t>
  </si>
  <si>
    <t>6,9,12,24 VDC 4A DIN P/S CHGR</t>
  </si>
  <si>
    <t>DIN RAIL MOUNT ANNUAL TIMER</t>
  </si>
  <si>
    <t>12/24VDC DIN MOUNT TIMER</t>
  </si>
  <si>
    <t>1CH EOC RCVR PASS POE+ 100MBPS</t>
  </si>
  <si>
    <t>EOC KIT PASSES POE+ 100MBPS</t>
  </si>
  <si>
    <t>EoC PoE+ RCV For EBRIDGE200WPM</t>
  </si>
  <si>
    <t>1CH EOC MIN TR PAS POE 100MBPS</t>
  </si>
  <si>
    <t>EOC MIN KIT PAS POE+ 100MBPS</t>
  </si>
  <si>
    <t>1CH EOC TRNS PASS POE+ 100MBPS</t>
  </si>
  <si>
    <t>16CH EOC RCV PASS POE+ 100MBPS</t>
  </si>
  <si>
    <t>16 OUTPUT ETHERNET/COAX RCVR</t>
  </si>
  <si>
    <t>16OUT IP/COAX PASS POE/POE+ RC</t>
  </si>
  <si>
    <t>16 OUTPUT IP/COAX POE/POE+ RCV</t>
  </si>
  <si>
    <t>ETHERNET/COAX RECVR</t>
  </si>
  <si>
    <t>ETHERNET/COAX RCVR + TRNSCVR</t>
  </si>
  <si>
    <t>ETHERNET/COAX TRNCVR</t>
  </si>
  <si>
    <t>IP/COAX RCVR W/POE</t>
  </si>
  <si>
    <t>IP/COAX PASS POE/POE+ RCVR</t>
  </si>
  <si>
    <t>IP/COAX PASS POE/POE+ RCVR/TRS</t>
  </si>
  <si>
    <t>IP/COAX RCVR/TRNSCVR W/POE</t>
  </si>
  <si>
    <t>IP/COAX w/POE/POE+ RCVR/TRSCR</t>
  </si>
  <si>
    <t>IP/COAX w/POE/POE+ RCVR</t>
  </si>
  <si>
    <t>IP/COAX TRNCVR W/POE</t>
  </si>
  <si>
    <t>IP/COAX w/POE/POE+ TRSCR</t>
  </si>
  <si>
    <t>IP&amp;POE+/COAX/MINI TRANS</t>
  </si>
  <si>
    <t>IP&amp;POE+/COAX, REC/MIN TRNS KIT</t>
  </si>
  <si>
    <t>EBRIDGE200WP w/MANAGEMENT</t>
  </si>
  <si>
    <t>EBRIDGE200WPM W/GLANDS</t>
  </si>
  <si>
    <t>4CH EOC RCVR PASS POE+ 100MBPS</t>
  </si>
  <si>
    <t>4OUT IP/COAX PASS THRU POE+ BD</t>
  </si>
  <si>
    <t>4 OUTPUT ETHERNET/COAX RCVR</t>
  </si>
  <si>
    <t>4OUT IP/COAX PASS POE/POE+ RCV</t>
  </si>
  <si>
    <t>4 OUTPUT IP/COAX POE/POE+ RCVR</t>
  </si>
  <si>
    <t>EBRIDGE100SPR/4SPT KIT</t>
  </si>
  <si>
    <t>EoC PoE+ 4 PORT TRANSCEIVER</t>
  </si>
  <si>
    <t>8PORT EOC RCVR POE+ SW 100MBPS</t>
  </si>
  <si>
    <t>8CH EOC RCVR PASS POE+ 100MBPS</t>
  </si>
  <si>
    <t>8PORT EOC RCVR POE+ SW 25MBPS</t>
  </si>
  <si>
    <t>8OUT IP/COAX PASS POE/POE+ RCV</t>
  </si>
  <si>
    <t>8 OUTPUT IP/COAX POE/POE+ RCV</t>
  </si>
  <si>
    <t>12VDC @ 10A, 2 OUT, FAI</t>
  </si>
  <si>
    <t>12VDC @ 10A, 16 FUSE, FAI</t>
  </si>
  <si>
    <t>12VDC @ 10A, 16 PTC, FAI</t>
  </si>
  <si>
    <t>12VDC @ 10A, 8 FUSE, FAI</t>
  </si>
  <si>
    <t>12VDC @ 10A, 8 PTC, FAI</t>
  </si>
  <si>
    <t>EFLOW102NX PWR SPLY W/ACM8</t>
  </si>
  <si>
    <t>EFLOW102NX PWR SPLY W/ACM8CB</t>
  </si>
  <si>
    <t>12VDC @ 10 amp BOARD</t>
  </si>
  <si>
    <t>12VDC @ 10A, 2 OUT, FAI XL ENC</t>
  </si>
  <si>
    <t>12VDC @ 10A, 16 FUSE, FAI XL E</t>
  </si>
  <si>
    <t>12VDC @ 10A, 8 FUSE, FAI XL EN</t>
  </si>
  <si>
    <t>12VDC @ 10A, 8 PTC, FAI XL</t>
  </si>
  <si>
    <t>24VDC @ 10A, 2 OUT, FAI</t>
  </si>
  <si>
    <t>24VDC @ 10A, 16 FUSE, FAI</t>
  </si>
  <si>
    <t>24VDC @ 10A, 16 PTC, FAI</t>
  </si>
  <si>
    <t>24VDC @ 10A, 8 FUSE, FAI</t>
  </si>
  <si>
    <t>24VDC @ 10A, 8 PTC, FAI</t>
  </si>
  <si>
    <t>EFLOW104NX PWR SPLY W/ACM8</t>
  </si>
  <si>
    <t>EFLOW104NX PWR SPLY W/ACM8CB</t>
  </si>
  <si>
    <t>24VDC @ 10 amp BOARD</t>
  </si>
  <si>
    <t>24VDC @ 10A, 2 OUT, FAI XL ENC</t>
  </si>
  <si>
    <t>24VDC @ 10A, 16 FUSE, FAI XL E</t>
  </si>
  <si>
    <t>24VDC @ 10A, 8 FUSE, FAI XL EN</t>
  </si>
  <si>
    <t>24VDC @ 10A, 8 PTC, FAI XL ENC</t>
  </si>
  <si>
    <t>12/24VDC @ 2A, 2 OUT, FAI</t>
  </si>
  <si>
    <t>12/24VDC @ 2A, 4 FUSE, FAI</t>
  </si>
  <si>
    <t>12/24VDC @ 2A, 4 PTC, FAI</t>
  </si>
  <si>
    <t>12VDC or 24VDC @ 2 amp BOARD</t>
  </si>
  <si>
    <t>12/24VDC @ 2A, 2 OUT, FAI XL E</t>
  </si>
  <si>
    <t>12/24VDC @ 2A, 4 FUSE, FAI XL</t>
  </si>
  <si>
    <t>12/24VDC @ 4A, 2 OUT, FAI</t>
  </si>
  <si>
    <t>12/24VDC @ 4A, 8 FUSE, FAI</t>
  </si>
  <si>
    <t>12/24VDC @ 4A, 8 PTC, FAI</t>
  </si>
  <si>
    <t>EFLOW4NX PWR SPLY W/ACM8</t>
  </si>
  <si>
    <t>EFLOW4NX PWR SPLY W/ACM8CB</t>
  </si>
  <si>
    <t>12VDC or 24VDC @ 4 amp BOARD</t>
  </si>
  <si>
    <t>12/24VDC @ 4A, 2 OUT, FAI XL E</t>
  </si>
  <si>
    <t>12/24VDC @ 4A, 8 FUSE, FAI XL</t>
  </si>
  <si>
    <t>12/24VDC @ 4A, 8 PTC, FAI XL E</t>
  </si>
  <si>
    <t>12/24VDC @ 6A, 2 OUT, FAI</t>
  </si>
  <si>
    <t>12/24VDC @ 6A, 16 FUSE, FAI</t>
  </si>
  <si>
    <t>12/24VDC @ 6A, 16 PTC, FAI</t>
  </si>
  <si>
    <t>12/24VDC @ 6A, 8 FUSE, FAI</t>
  </si>
  <si>
    <t>12/24VDC @ 6A, 8 PTC, FAI</t>
  </si>
  <si>
    <t>EFLOW6NX PWR SPLY W/ACM8</t>
  </si>
  <si>
    <t>EFLOW6NX PWR SPLY W/ACM8CB</t>
  </si>
  <si>
    <t>EFLOW6NX P/S W/ACM8CB, RED ENC</t>
  </si>
  <si>
    <t>12VDC or 24VDC @ 6 amp BOARD</t>
  </si>
  <si>
    <t>12/24VDC @ 6A, 2 OUT, FAI XL E</t>
  </si>
  <si>
    <t>12/24VDC @ 6A, 16 FUSE, FAI XL</t>
  </si>
  <si>
    <t>12/24VDC @ 6A, 16 PTC, FAI XL</t>
  </si>
  <si>
    <t>12/24VDC @ 6A, 8 FUSE, FAI XL</t>
  </si>
  <si>
    <t>IP ACCESS FACP REC/TRANS KIT</t>
  </si>
  <si>
    <t>10A MANAGED NAC EXTENDER</t>
  </si>
  <si>
    <t>3.5 AMP REPL. FUSES PK 100</t>
  </si>
  <si>
    <t>5.0 AMP REPL FUSES PK100</t>
  </si>
  <si>
    <t>10 AMP REPLACEMENT FUSES PK100</t>
  </si>
  <si>
    <t>1 AMP REPL. FUSES PK 100</t>
  </si>
  <si>
    <t>5AMP SLO BLOW FUSE PK 100</t>
  </si>
  <si>
    <t>GREEN GROUNDING LEAD</t>
  </si>
  <si>
    <t>HubSat4D 4 AC Balun/Combiner</t>
  </si>
  <si>
    <t>HubSat4DI 4 AC Balun/Comb, ISO</t>
  </si>
  <si>
    <t>HubSat4D 4 DC Balun/Combiner</t>
  </si>
  <si>
    <t>HubSat4DI 4 DC Balun/Comb, ISO</t>
  </si>
  <si>
    <t>4CH UTP Wall 750 Vid PTC,Pwr</t>
  </si>
  <si>
    <t>4CH UTP Wall 750 Vid Pwr, ISO</t>
  </si>
  <si>
    <t>HubSat8D 8 AC Balun/Combiner</t>
  </si>
  <si>
    <t>HubSat8D 8 AC Balun/Comb, ISO</t>
  </si>
  <si>
    <t>HubSat8D 8 DC Balun/Combiner</t>
  </si>
  <si>
    <t>HubSat8Di 8 DC Balun/Comb, ISO</t>
  </si>
  <si>
    <t>8CH UTP Wall 750 Vid PTC,Pwr</t>
  </si>
  <si>
    <t>8CH UTP Wall 750 Vid Pwr, ISO</t>
  </si>
  <si>
    <t>HubWay16CD w/16 AC Balun/Combi</t>
  </si>
  <si>
    <t>HubWay16D w/16 AC Balun/Combin</t>
  </si>
  <si>
    <t>HubWay16Di w/16 AC Balun/Combi</t>
  </si>
  <si>
    <t>HubWay16CD w/16 DC Balun/Combi</t>
  </si>
  <si>
    <t>HubWay16D w/16 DC Balun/Combin</t>
  </si>
  <si>
    <t>HubWay16Di w/16 DC Balun/Combi</t>
  </si>
  <si>
    <t>16CH UTP Hub 750 Vid PTC w/Pwr</t>
  </si>
  <si>
    <t>16CH UTP Hub 750' PTC,w/Isl Pw</t>
  </si>
  <si>
    <t>Hubway8CD w/8 AC HubWay Av Com</t>
  </si>
  <si>
    <t>Hubway8CDS w/8 AC HubWay Av Co</t>
  </si>
  <si>
    <t>Hubway8D w/8 AC HubWay Av Comb</t>
  </si>
  <si>
    <t>HubWay8Di w/8 AC Balun/Combine</t>
  </si>
  <si>
    <t>Hubway8DS w/8 AC HubWay Av Com</t>
  </si>
  <si>
    <t>HubWay8CD w/8 DC Video Balun C</t>
  </si>
  <si>
    <t>HubWay8CDS w/8 DC Video Balun</t>
  </si>
  <si>
    <t>HubWay8D w/8 DC Balun/Combiner</t>
  </si>
  <si>
    <t>HubWay8Di w/8 DC Balun/Combine</t>
  </si>
  <si>
    <t>HubWay8DS w/8 DC Video Balun C</t>
  </si>
  <si>
    <t>8CH UTP Hub 750 Vid PTC,w/Pwr</t>
  </si>
  <si>
    <t>8 Ch UTP PTC Pas Hub Vid-Data-</t>
  </si>
  <si>
    <t>8CH UTP Hub 750 Vid PTC,w/Isl</t>
  </si>
  <si>
    <t>AC VID BALUN VID/DATA/POWER</t>
  </si>
  <si>
    <t>SLIM VID BALUN VID/DATA/POWER</t>
  </si>
  <si>
    <t>8-PK BALUN 24VAC CAMERAS</t>
  </si>
  <si>
    <t>SLIM VID BALUN VID/POWER</t>
  </si>
  <si>
    <t>8-PK  BALUN 24VAC CAMERAS</t>
  </si>
  <si>
    <t>8-PK BALUN HUBWAYAVP</t>
  </si>
  <si>
    <t>DC VID BALUN VID/DATA/POWER</t>
  </si>
  <si>
    <t>DC BALUN ISOLATED</t>
  </si>
  <si>
    <t>8-PK BALUN ISO 12VDC CAMERAS</t>
  </si>
  <si>
    <t>8-PK BALUN 12VDC CAMERAS</t>
  </si>
  <si>
    <t>ACTIVE UTP MODULE 1 CAMERA</t>
  </si>
  <si>
    <t>ACTIVE UTP HUB 16 CAMERAS</t>
  </si>
  <si>
    <t>ACTIVE UTP HUB 16 CAM IND PORT</t>
  </si>
  <si>
    <t>ACTIVE UTP HUB 16 CAM W/INTGRL</t>
  </si>
  <si>
    <t>ACTIVE UTP HUB 32 CAMERAS</t>
  </si>
  <si>
    <t>POWER INJECTOR USE W/HUBWAY</t>
  </si>
  <si>
    <t>HubWayLD16CD 16 AC Balun/Combi</t>
  </si>
  <si>
    <t>HubWayLD16D 16 AC Balun/Combin</t>
  </si>
  <si>
    <t>HubWayLD16Di 16 AC Balun/Combi</t>
  </si>
  <si>
    <t>HubWayLD16CD 16 DC Balun/Combi</t>
  </si>
  <si>
    <t>HubWayLD16D 16 DC Balun/Combin</t>
  </si>
  <si>
    <t>HubWayLD16Di 16 DC Balun/Combi</t>
  </si>
  <si>
    <t>16CH UTP Hub 3000 Vid PTC</t>
  </si>
  <si>
    <t>16CH UTP Hub 3000 Isol PTC</t>
  </si>
  <si>
    <t>HubwayLD8CD w/8 AC HubWayAv Co</t>
  </si>
  <si>
    <t>HubwayLD8CDS w/8 AC HubWayAv C</t>
  </si>
  <si>
    <t>HubWayLD8D 8 AC Balun/Combiner</t>
  </si>
  <si>
    <t>HubWayLD8Di 8 AC Balun/Combine</t>
  </si>
  <si>
    <t>HubwayLD8DS w/8 AC HubWayAv Co</t>
  </si>
  <si>
    <t>HubwayLD8CD w/8 DC HubWayDv Co</t>
  </si>
  <si>
    <t>HubwayLD8CDS w/8 DC HubWayDv C</t>
  </si>
  <si>
    <t>HubWayLD8D 8 DC Balun/Combiner</t>
  </si>
  <si>
    <t>HubWayLD8Di 8 DC Balun/Combine</t>
  </si>
  <si>
    <t>HubwayLD8DS w/8 DC HubWayDv Co</t>
  </si>
  <si>
    <t>8CH UTP Hub 3000 Vid PTC, Pwr</t>
  </si>
  <si>
    <t>8 Ch UTP Act Hub PTC Vid-Data-</t>
  </si>
  <si>
    <t>8CH UTP 3000 Vid PTC, Isl Pwr</t>
  </si>
  <si>
    <t>16Ch UTP Active Hub Vid-Data</t>
  </si>
  <si>
    <t>8 Ch UTP Active Hub Vid-Data</t>
  </si>
  <si>
    <t>3 V LITHIUM BATT  AT4/PT724A</t>
  </si>
  <si>
    <t>2 CONDUCTOR LINE CORD</t>
  </si>
  <si>
    <t>3 CONDUCTOR LINE CORD</t>
  </si>
  <si>
    <t>3WIRE LINECORD W/STRAIN RELIEF</t>
  </si>
  <si>
    <t>EFLOW P/S NETWORK ADAPTER</t>
  </si>
  <si>
    <t>8 FUSE NETWORKED PWR DIST MOD</t>
  </si>
  <si>
    <t>8 PTC NETWORKED PWR DIST MOD</t>
  </si>
  <si>
    <t>12" JUMPER CABLE FOR LINQ2</t>
  </si>
  <si>
    <t>24" JUMPER CABLE FOR LINQ2</t>
  </si>
  <si>
    <t>LOW POWER DISCONNECT MODULE</t>
  </si>
  <si>
    <t>HI-TEMP LOW PWR DISCONNECT MOD</t>
  </si>
  <si>
    <t>LPS3 12/24V 2.5A PWR SPLY</t>
  </si>
  <si>
    <t>12/24 2.5A W/PWR FAIL</t>
  </si>
  <si>
    <t>12V,2.5A, PWR SPPY, LG CAB</t>
  </si>
  <si>
    <t>24V,2.5A,PwrSppy,LGCAB,</t>
  </si>
  <si>
    <t>12 VDC 2.5A WEATHERPROOF P/S</t>
  </si>
  <si>
    <t>24 VDC 2.5A WEATHERPROOF P/S</t>
  </si>
  <si>
    <t>3.5A 12VDC LINEAR P/S IN ENCL</t>
  </si>
  <si>
    <t>3.5 A 24 VDC LINEAR P/S IN ENC</t>
  </si>
  <si>
    <t>12VDC@8A/24VDC@6A 16 FUSED OUT</t>
  </si>
  <si>
    <t>12VDC@8A/24VDC@6A, 16 PTC OUT</t>
  </si>
  <si>
    <t>12VDC@8A/24VDC@6A, 2 OUT</t>
  </si>
  <si>
    <t>2-EFLOW4NB PWR SPLY &amp; 2-ACM8</t>
  </si>
  <si>
    <t>2-EFLOW4NB PWR SPLY &amp; 2-ACM8CB</t>
  </si>
  <si>
    <t>2-EFLOW4NB PWR SPLY</t>
  </si>
  <si>
    <t>12VDC@7A/24VDC@6A, 2 OUT</t>
  </si>
  <si>
    <t>EFLOW4NB &amp; EFLOW6NB PWR SPLY</t>
  </si>
  <si>
    <t>12VDC@4A/24VDC@3A, 16 FUSED OU</t>
  </si>
  <si>
    <t>12VDC@4A/24VDC@3A, 16 PTC OUT</t>
  </si>
  <si>
    <t>12VDC@4A/24VDC@3A, 8 FUSED OUT</t>
  </si>
  <si>
    <t>12VDC@4A/24VDC@3A, 8 PTC OUT R</t>
  </si>
  <si>
    <t>12VDC/24VDC@6A, 16 FUSED OUT</t>
  </si>
  <si>
    <t>12VDC@6A/24VDC@6A 16 FUSED OUT</t>
  </si>
  <si>
    <t>12VDC@6A/24VDC@6A, 16 PTC OUT</t>
  </si>
  <si>
    <t>12VDC@6A/24VDC@6A, 2 OUT</t>
  </si>
  <si>
    <t>2-EFLOW6NB PWR SPLY &amp; 2-ACM8</t>
  </si>
  <si>
    <t>2-EFLOW6NB PWR SPLY &amp; 2-ACM8CB</t>
  </si>
  <si>
    <t>2-EFLOW6NB PWR SPLY</t>
  </si>
  <si>
    <t>12VDC/24VDC@12A, 16 FUSED OUT</t>
  </si>
  <si>
    <t>12VDC/24VDC@12A, 16 PTC OUT, R</t>
  </si>
  <si>
    <t>12VDC@16A/24VDC@6A, 2 OUT</t>
  </si>
  <si>
    <t>EFLOW6NB &amp; EFLOW102NB PWR SPLY</t>
  </si>
  <si>
    <t>12VDC@6A/24VDC@16A, 2 OUT</t>
  </si>
  <si>
    <t>EFLOW6NB &amp; EFLOW104NB PWR SPLY</t>
  </si>
  <si>
    <t>12VDC/24VDC@6A, 16 PTC OUT</t>
  </si>
  <si>
    <t>EFLOW6NB PWR SPLY W/2-ACM8</t>
  </si>
  <si>
    <t>EFLOW6NB PWR SPLY W/2-ACM8CB</t>
  </si>
  <si>
    <t>12VDC/24VDC@6A, 16 FUSED OUT,</t>
  </si>
  <si>
    <t>12VDC/24VDC@6A, 16 PTC OUT, RA</t>
  </si>
  <si>
    <t>12VDC/24VDC@6A, 8 FUSED OUT, R</t>
  </si>
  <si>
    <t>12VDC/24VDC@6A, 8 PTC OUT, RAC</t>
  </si>
  <si>
    <t>12VDC@10A, 16 FUSED OUT</t>
  </si>
  <si>
    <t>12VDC@20A, 16 FUSED OUT</t>
  </si>
  <si>
    <t>12VDC@20A, 16 PTC OUT</t>
  </si>
  <si>
    <t>12VDC@20A, 2 OUT</t>
  </si>
  <si>
    <t>2-EFLOW102NB PWR SPLY &amp; 2-ACM8</t>
  </si>
  <si>
    <t>2-EFLOW102NB P/S &amp; 2-ACM8CB</t>
  </si>
  <si>
    <t>2-EFLOW102NB PWR SPLY</t>
  </si>
  <si>
    <t>12VDC@10A, 16 PTC OUT</t>
  </si>
  <si>
    <t>EFLOW102NB PWR SPLY W/2-ACM8</t>
  </si>
  <si>
    <t>EFLOW102NB PWR SPLY W/2-ACM8CB</t>
  </si>
  <si>
    <t>24VDC@10A, 16 FUSED OUT</t>
  </si>
  <si>
    <t>12VDC@10A/24VDC@10A 16 FUSED O</t>
  </si>
  <si>
    <t>12VDC@6A/24VDC@6A 16 PTC OUT</t>
  </si>
  <si>
    <t>12VDC@10A/24VDC@10A 2 OUT</t>
  </si>
  <si>
    <t>EFLOW102&amp;104NB PW SPY &amp; 2-ACM8</t>
  </si>
  <si>
    <t>EFLOW102&amp;104NB &amp; 2-ACM8CB</t>
  </si>
  <si>
    <t>EFLOW102&amp;104NB PWR SPLY</t>
  </si>
  <si>
    <t>24VDC@20A 16 FUSED OUT</t>
  </si>
  <si>
    <t>24VDC@20A 16 PTC OUT</t>
  </si>
  <si>
    <t>24VDC@20A 2 OUT</t>
  </si>
  <si>
    <t>2-EFLOW104NB PWR SPLY &amp; 2-ACM8</t>
  </si>
  <si>
    <t>2-EFLOW104NB P/S &amp; 2-ACM8CB</t>
  </si>
  <si>
    <t>2-EFLOW104NB PWR SPLY</t>
  </si>
  <si>
    <t>24VDC@10A 16 PTC OUT</t>
  </si>
  <si>
    <t>EFLOW104NB PWR SPLY W/2-ACM8</t>
  </si>
  <si>
    <t>EFLOW104NB PWR SPLY W/2-ACM8CB</t>
  </si>
  <si>
    <t>MULTI-OUTPUT P/S INTERFACE</t>
  </si>
  <si>
    <t>MULTI-OUT P/S INTERFACE W/CAB</t>
  </si>
  <si>
    <t>1 PORT MIDSPAN POE</t>
  </si>
  <si>
    <t>1 PORT MIDSPAN POE 12VDC</t>
  </si>
  <si>
    <t>POE SPLITTER 12V/15W</t>
  </si>
  <si>
    <t>16 PORT MIDSPAN POE</t>
  </si>
  <si>
    <t>16PORT MANAGE POE+ MIDSPN 480W</t>
  </si>
  <si>
    <t>16 PORT MANAGED MIDSPAN POE</t>
  </si>
  <si>
    <t>MIDSPAN POE/POE+/HI POE/56VDC</t>
  </si>
  <si>
    <t xml:space="preserve"> OUTDOOR HI-POE MIDSPAN</t>
  </si>
  <si>
    <t>OUT HI-POE MIDSPAN W/GLANDS</t>
  </si>
  <si>
    <t>1 PORT MIDSPAN POE &amp; POE +</t>
  </si>
  <si>
    <t>1 PORT MIDSPAN POE W/TP2440</t>
  </si>
  <si>
    <t>1 PORT MIDSPAN POE/POE+</t>
  </si>
  <si>
    <t>1 PORT MIDSPAN POE/POE+ &amp; XFMR</t>
  </si>
  <si>
    <t>POE SPLITTER 12V/30W</t>
  </si>
  <si>
    <t>4PORT POE+ SW 1G SFP BOARD</t>
  </si>
  <si>
    <t>4PORT POE+ SW 1G SFP BACKPLANE</t>
  </si>
  <si>
    <t>4-PORT MANAGED POE/POE+ SWITCH</t>
  </si>
  <si>
    <t>4-PORT MNGED POE/POE+ SWITCH K</t>
  </si>
  <si>
    <t>4PORT POE+ SW 1G SFP NEMA4</t>
  </si>
  <si>
    <t>4PT POE+ SW/NOPS 1G SFP NEMA4</t>
  </si>
  <si>
    <t>4PORT POE+ SW 1G SFP NEMA4 LG</t>
  </si>
  <si>
    <t>4PT FIMDCON/SFP/PS/LGNEMA4 CAM</t>
  </si>
  <si>
    <t>4PORT POE+ SW 1G SFP NEMA1</t>
  </si>
  <si>
    <t>8 PORT MIDSPAN POE</t>
  </si>
  <si>
    <t>8PORT MANAGED POE+ SWITCH 240W</t>
  </si>
  <si>
    <t>8PORT MANAGED POE+ MIDSPN 240W</t>
  </si>
  <si>
    <t>8 PORT MANAGED MIDSPAN POE</t>
  </si>
  <si>
    <t>16PORT FIBER MEDIA CONV, 1U</t>
  </si>
  <si>
    <t>MEDIA CONVERTER/REPEATER</t>
  </si>
  <si>
    <t>ETHER OVER FIBER MED CONV/INJ</t>
  </si>
  <si>
    <t>2PT ETHER OVER FIB MED CON/INJ</t>
  </si>
  <si>
    <t>3-PORT FIBER MEDIA CONVERTER</t>
  </si>
  <si>
    <t>3PORT FIBER MEDIA CONV/PS/BP</t>
  </si>
  <si>
    <t>3PORT POE+ SW 1G SFP NEMA4</t>
  </si>
  <si>
    <t>3-PORT FIBER MEDIA CONV/NEMA4</t>
  </si>
  <si>
    <t>3PT FIBER MED CONV/PS/NEMA4 LG</t>
  </si>
  <si>
    <t>3PT FIBER MEDIA CONV/PS/NEMA1</t>
  </si>
  <si>
    <t>4-PORT FIBER TRANSCEIVER, 1U</t>
  </si>
  <si>
    <t>4-PORT FIBER MEDIA CONV, 2SFP</t>
  </si>
  <si>
    <t>4-PORT FIBER TRANS/MIDSPAN, 1U</t>
  </si>
  <si>
    <t>4PT FIB MED CONV, CL 2, PS, 1U</t>
  </si>
  <si>
    <t>4PT FIBER MED CONV/2SFP/PS/BP</t>
  </si>
  <si>
    <t>4PT FIB MED CONV/2SFP/PS/NEMA4</t>
  </si>
  <si>
    <t>4PT FIBER MED CONV/2SFP/NEMA4</t>
  </si>
  <si>
    <t>4PT FI MED CON/2SFP/PS/LGNEMA4</t>
  </si>
  <si>
    <t>4PT FIB MED CONV/2SFP/PS/NEMA1</t>
  </si>
  <si>
    <t>8PORT FIBER MEDIA CONV, 1U</t>
  </si>
  <si>
    <t>8-PORT FIBER MEDIA CONV, 2SFP</t>
  </si>
  <si>
    <t>8PT FIBER MED CONV/2SFP/PS/BP</t>
  </si>
  <si>
    <t>8PT FIB MED CONV/2SFP/PS/NEMA4</t>
  </si>
  <si>
    <t>8PT FIBER MED CONV/2SFP/NEMA4</t>
  </si>
  <si>
    <t>8PT FI MED CON/2SFP/PS/LGNEMA4</t>
  </si>
  <si>
    <t>8PT FIMEDCON/2SFP/PS/LGBRNEMA4</t>
  </si>
  <si>
    <t>8PT FIB MED CONV/2SFP/PS/NEMA1</t>
  </si>
  <si>
    <t>ETHERNET REPEATER POE</t>
  </si>
  <si>
    <t>12/24VDC 4 AMP  OLS PS/CHGR BD</t>
  </si>
  <si>
    <t>1A@12V &amp; 2A@24V 115/230VAC</t>
  </si>
  <si>
    <t>1A@12V &amp; 2A@24V 115/230VAC, EN</t>
  </si>
  <si>
    <t>12/24 VDC 6 A OLS SUPPLY</t>
  </si>
  <si>
    <t>12 VDC 1A ,24 VDC 500mA P/S CH</t>
  </si>
  <si>
    <t>12 VDC 10 A OLS SUPPLY</t>
  </si>
  <si>
    <t>12VDC@1A OR 24VDC@.5A IN BC100</t>
  </si>
  <si>
    <t>24VDC 10A PWR SPLY BOARD</t>
  </si>
  <si>
    <t>12/24VDC 2.5AMP OLS BOARD</t>
  </si>
  <si>
    <t>SINGLE STR SFP, WORKS W/P1B2K</t>
  </si>
  <si>
    <t>P1A2K AND P1B2K BIDI SFP MOD</t>
  </si>
  <si>
    <t>SINGLE STR SFP, WORKS W/P1A2K</t>
  </si>
  <si>
    <t>MULTIMODE SFP 1.25GBPS</t>
  </si>
  <si>
    <t>SINGLEMODE SFP 10KM 1.25GBPS</t>
  </si>
  <si>
    <t>16CH IP EXTENDER RCVR 100MBPS</t>
  </si>
  <si>
    <t>IP EXT RCVR For EBRIDGE200WPM</t>
  </si>
  <si>
    <t>1CH IP EXTENDER RCVR 100MBPS</t>
  </si>
  <si>
    <t>IP&amp;POE+/EXTENDERS/UTP&amp;CAT5E</t>
  </si>
  <si>
    <t>1CH IP EXTENDER TRANS 100MBPS</t>
  </si>
  <si>
    <t>IP&amp;POE+/CAT5E/MINI TRANS</t>
  </si>
  <si>
    <t>IP&amp;POE+/CAT5E/REC&amp;MINI TRANS</t>
  </si>
  <si>
    <t>4CH IP EXTENDER RCVR 100MBPS</t>
  </si>
  <si>
    <t>8CH IP EXTENDER RCVR 100MBPS</t>
  </si>
  <si>
    <t>16 Fused Output Power Distribu</t>
  </si>
  <si>
    <t>16 PTC Output Power Distributi</t>
  </si>
  <si>
    <t>POWER DISTRIBUTION UNIT</t>
  </si>
  <si>
    <t>POWER DIST.BOARD W/CKT BKRS</t>
  </si>
  <si>
    <t>UL POWER DISTRIBUTION UNIT</t>
  </si>
  <si>
    <t>UL POWER DISTRIB UNIT W/CB</t>
  </si>
  <si>
    <t>POWR DISTRBUTN UNIT W/CKT BRKR</t>
  </si>
  <si>
    <t>UL 8 OUT POWER DISTRIB UNIT</t>
  </si>
  <si>
    <t>UL 8 OUT POWER DIST UNIT W/CB</t>
  </si>
  <si>
    <t>8 FUSED, 2 INPUT PWR DIST MOD</t>
  </si>
  <si>
    <t>8 PTC, 2 INPUT PWR DIST MOD</t>
  </si>
  <si>
    <t>VR6/PDS8CB KIT</t>
  </si>
  <si>
    <t>VR6/PDS8 KIT</t>
  </si>
  <si>
    <t>12VDC/1A SUPERVISED PS/CHGR</t>
  </si>
  <si>
    <t>24V 750ma SPRVISED PS/CHGR</t>
  </si>
  <si>
    <t>POLE MOUNT KIT OUTDOOR</t>
  </si>
  <si>
    <t>WP2 POLE MOUNT KIT OUTDOOR</t>
  </si>
  <si>
    <t>WP2 BRONZE POLE MT KIT OUTDOOR</t>
  </si>
  <si>
    <t>P/S FOR NETWAY4E SERIES</t>
  </si>
  <si>
    <t>365DAY 2 CHANNEL TMR</t>
  </si>
  <si>
    <t>365DAY 24HR TMR REPLACES PT724</t>
  </si>
  <si>
    <t>365DAY 24HR TMR  IN ENCL.</t>
  </si>
  <si>
    <t>12/24VDC 18A 16 PTC RACK</t>
  </si>
  <si>
    <t>24VAC @ 7A, 16 Outputs, UL</t>
  </si>
  <si>
    <t>24VAC @ 7A, 16 Out, PTC, UL</t>
  </si>
  <si>
    <t>RACK 24VAC @25A, 16 PTC ISOLAT</t>
  </si>
  <si>
    <t>RACK 24VAC @28A, 16 FUSE ISOLA</t>
  </si>
  <si>
    <t>24 VAC @ 3.5 Amp, 8 Out, UL</t>
  </si>
  <si>
    <t>RACK 24VAC @ 14A, 8 PTC ISOLAT</t>
  </si>
  <si>
    <t>RACK 24VAC @ 14A, 8 FUSE ISOLA</t>
  </si>
  <si>
    <t>6-15VDC 10A 16 FUSE RACK P/S</t>
  </si>
  <si>
    <t>6-15VDC 10A 16 PTC RACK P/S</t>
  </si>
  <si>
    <t>6-15 VDC 4A 16 FUSE RACK UL</t>
  </si>
  <si>
    <t>6-15VDC 4A 16 PTC RACK UL</t>
  </si>
  <si>
    <t>6-15VDC 6A 16 FUSE RACK P/S UL</t>
  </si>
  <si>
    <t>6-15VDC 6A 16 PTC RACK UL</t>
  </si>
  <si>
    <t>6-15VDC @ 4 A, 8 FUSE Out, UL</t>
  </si>
  <si>
    <t>6-15VDC @ 4 Amp, 8 PTC Out, UL</t>
  </si>
  <si>
    <t>RELAY120VAC COIL 16A CNTC/BASE</t>
  </si>
  <si>
    <t>24VAC DPDT RELAY AND BASE</t>
  </si>
  <si>
    <t>RELAY MODULE 12V/24 DPDT 5 AMP</t>
  </si>
  <si>
    <t>RELAY MODULE 12/24V SPDT 30AMP</t>
  </si>
  <si>
    <t>RELAY MODULE 6/12V, DPDT 5 AMP</t>
  </si>
  <si>
    <t>RELAY MODULE 24V, DPDT 5 AMP</t>
  </si>
  <si>
    <t>BREAK AWAY RELAY 6PACK</t>
  </si>
  <si>
    <t>SEVEN OUTPUT RELAY MODULE</t>
  </si>
  <si>
    <t>SEVEN OUTPUT INTERFACE MODULE</t>
  </si>
  <si>
    <t>RATCHET RELAY 12/24VDC</t>
  </si>
  <si>
    <t>SENSITIVE RELAY MOD 12V/24VDC</t>
  </si>
  <si>
    <t>ULTRA SENSITIVE RLY 1ma Trgr</t>
  </si>
  <si>
    <t>6/12/24V 2AMP RELAY MODULE</t>
  </si>
  <si>
    <t>12/24VDC UL LISTED SENS. RELAY</t>
  </si>
  <si>
    <t>12/24VDC UL LISTED RELAY</t>
  </si>
  <si>
    <t>12VDC 10 A DPDT RELAY W/BASE</t>
  </si>
  <si>
    <t>24VDC 10A DPDT RELAY W/BASE</t>
  </si>
  <si>
    <t>48VDC 10A DPDT RELAY W/BASE</t>
  </si>
  <si>
    <t>RACK BATTERY ENCLOSURE</t>
  </si>
  <si>
    <t>2.2K RESISTOR, 30 PCS/PACK</t>
  </si>
  <si>
    <t>CCTV UPS- 12-24AC@4A &amp; 4-12DC@</t>
  </si>
  <si>
    <t>UPS- 24AC@4A &amp; 12DC@2A WP2 ENC</t>
  </si>
  <si>
    <t>CCTV UPS- 16 Out, 24VAC @ 4A</t>
  </si>
  <si>
    <t>UPS- 16 Out, 24VAC @ 4A WP2</t>
  </si>
  <si>
    <t>CCTV UPS- 16 Out, 12DC @ 8A</t>
  </si>
  <si>
    <t>UPS- 16 Out, 12DC @ 8A WP2</t>
  </si>
  <si>
    <t>16OUT, 12VDC@8A, 220VAC UPS</t>
  </si>
  <si>
    <t>UPS- 24AC@4A &amp; 12DC@1A WP2 ENC</t>
  </si>
  <si>
    <t>BRACKET W/2 ROCKER SWITCHES</t>
  </si>
  <si>
    <t>18OUT 12VDC @ 11A PTC CCTV P/S</t>
  </si>
  <si>
    <t>18OUT 12VDC @ 5A PTC CCTV P/S</t>
  </si>
  <si>
    <t>36OUT 12VDC @ 11A PTC CCTV P/S</t>
  </si>
  <si>
    <t>4OUT 12VDC @ 5A PTC CCTV P/S</t>
  </si>
  <si>
    <t>9OUT 12VDC @ 5A PTC CCTV P/S</t>
  </si>
  <si>
    <t>12/24VDC,10A PS Board</t>
  </si>
  <si>
    <t>12VDC,10A Cab PS</t>
  </si>
  <si>
    <t>24VDC,10A Cab PS</t>
  </si>
  <si>
    <t>12/24VDC,10A Spvised PS Board</t>
  </si>
  <si>
    <t>12VDC,10A 16 Fuse Out Cab PS</t>
  </si>
  <si>
    <t>12VDC,10A 16 PTC Out Cab PS</t>
  </si>
  <si>
    <t>12VDC,10A 4 Fuse Out Cab PS</t>
  </si>
  <si>
    <t>12VDC,10A 4 PTC Out Cab PS</t>
  </si>
  <si>
    <t>12VDC 10A,8 Fuse Out Cab PS</t>
  </si>
  <si>
    <t>12VDC,10A 8 PTC Out Cab PS</t>
  </si>
  <si>
    <t>24VDC,10A 16 Fuse Out Cab PS</t>
  </si>
  <si>
    <t>24VDC,10A 16 PTC Out Cab P</t>
  </si>
  <si>
    <t>24VDC,10A 4 Fuse Out Cab PS</t>
  </si>
  <si>
    <t>24VDC 10A SPVD 4 PTC CAB PS</t>
  </si>
  <si>
    <t>24VDC 10A,8 Fuse Out Cab PS</t>
  </si>
  <si>
    <t>24VDC 10A,8 PTC Out Cab PS</t>
  </si>
  <si>
    <t>12VDC,10A Spvised Cab PS</t>
  </si>
  <si>
    <t>24VDC 10A P/S IN CAB W/SUPVIS</t>
  </si>
  <si>
    <t>6/12/24V 2.5A PS/CHGR</t>
  </si>
  <si>
    <t>SMP3 /TP1640/ 4 AH BATT</t>
  </si>
  <si>
    <t>SMP3 /TP1640/ 7 AH BATT</t>
  </si>
  <si>
    <t>12/24VDC 2.5A P/S IN BC300 CAB</t>
  </si>
  <si>
    <t>SMP3 W/ BC 100 CABINET</t>
  </si>
  <si>
    <t>SMP3 W/ BC100 &amp;TP1640</t>
  </si>
  <si>
    <t>12/24VDC, 2.5A SPRVSD PS/CHGR</t>
  </si>
  <si>
    <t>12/24V,2.5A,SUPV PS,LGCAB</t>
  </si>
  <si>
    <t>6/12/24V 4.0A PS/CHGR</t>
  </si>
  <si>
    <t>12/24VDC 4A P/S IN BC300 CABT</t>
  </si>
  <si>
    <t>12/24VDC, 4A SPRVSD PS/CHGR</t>
  </si>
  <si>
    <t>12/24V,4.0A SUPVS PS LG CAB</t>
  </si>
  <si>
    <t>12/24V, 6 AMP PS/CHGR</t>
  </si>
  <si>
    <t>SMP7 PS/CHGR W/LRG CBNT XFMR</t>
  </si>
  <si>
    <t>12/24VDC, 6A SPRVSD PS/CHGR</t>
  </si>
  <si>
    <t>12/24V,6.0A SUPVS PS LG CAB</t>
  </si>
  <si>
    <t>5/8"NYLON SPACER&amp;SCREWS  PK 25</t>
  </si>
  <si>
    <t>25 PK 5/8" MALE/FEMALE SPACER</t>
  </si>
  <si>
    <t>SNAPTRACK RB-5/SN/UL/30/ST/TTL</t>
  </si>
  <si>
    <t>SNAP-TRAC FOR RB7/RBOC7</t>
  </si>
  <si>
    <t>SNAPTRACK SMP3/5/624/6062/724A</t>
  </si>
  <si>
    <t>DUAL PANIC DEVICE P/S 16 A INR</t>
  </si>
  <si>
    <t>ONE OUTPUT PANIC DEVICE P/S UL</t>
  </si>
  <si>
    <t>DUAL LOW CURR LOCK HARD DEVICE</t>
  </si>
  <si>
    <t>16 VAC 100VA OPEN FRAME XFMRat</t>
  </si>
  <si>
    <t>16/18VAC@100VA, 115V IN, TRANS</t>
  </si>
  <si>
    <t>16/18VAC@300VA, 115V IN, TRANS</t>
  </si>
  <si>
    <t>16VAC/56VA OPEN FRAME XFMR</t>
  </si>
  <si>
    <t>TROVE1M1, 12/24VDC@4A, FUSED</t>
  </si>
  <si>
    <t>TROVE1M1, 12/24VDC@4A, PTC</t>
  </si>
  <si>
    <t>T1MK1F4D FOR CONVERGINT</t>
  </si>
  <si>
    <t>24VAC/100VA 110/220V IN   XFM</t>
  </si>
  <si>
    <t>24VAC or 28VAC 100Va Xfmr</t>
  </si>
  <si>
    <t>24/28VAC 100/85VA XFMR IN ENC</t>
  </si>
  <si>
    <t>24VAC/7.25A, 28VAC/6.25A  XFMR</t>
  </si>
  <si>
    <t>24/28VAC/175VA,  XFMR IN CABT</t>
  </si>
  <si>
    <t>24 / 28 VAC 300W /  280W XFMR</t>
  </si>
  <si>
    <t>24/28 VAC 12. A  XFMR IN ENCL</t>
  </si>
  <si>
    <t>110/220 VAC TRANSFORMER</t>
  </si>
  <si>
    <t>28VAC/56VA, 120VAC input</t>
  </si>
  <si>
    <t>28 VAC 56VA XFMR IN ENCL.</t>
  </si>
  <si>
    <t>28VAC/100VA OPEN FRAME XFMR</t>
  </si>
  <si>
    <t>TROVE2CV2, 10-DR, 12A, PTC</t>
  </si>
  <si>
    <t>TROVE2CV2, 10-DR, 12A,PTC,LQ2</t>
  </si>
  <si>
    <t>TROVE2KA2, 8-DR, 6A, FUSE</t>
  </si>
  <si>
    <t>TROVE2KA2, 8-DR, 6A, PTC</t>
  </si>
  <si>
    <t>TROVE2KA2, 8-DR, 6A, PTC, LQ2</t>
  </si>
  <si>
    <t>TROVE2KA2, 8-DR, 6A, FUSE, LQ2</t>
  </si>
  <si>
    <t>TROVE2M2, 4-DR, 6A, FUSED</t>
  </si>
  <si>
    <t>TROVE2M2, 4-DR, 6A, PTC</t>
  </si>
  <si>
    <t>TROVE2M2, 4-DR, 6A, PTC, LQ2</t>
  </si>
  <si>
    <t>TROVE2M2, 4-DR, 6A, FUSE, LQ2</t>
  </si>
  <si>
    <t>TROVE2M2, 8-DR, 6A, FUSED</t>
  </si>
  <si>
    <t>TROVE2M2, 8-DR, 6A, PTC</t>
  </si>
  <si>
    <t>T2MK3F8D FOR CONVERGINT</t>
  </si>
  <si>
    <t>TROVE2M2, 8-DR, 6A, PTC, LQ2</t>
  </si>
  <si>
    <t>TROVE2M2, 8-DR, 6A, FUSE, LQ2</t>
  </si>
  <si>
    <t>T2M2, 8DR, 6A, FUSE, LQ2</t>
  </si>
  <si>
    <t>TROVE2M2, 12/24VDC, 20A, FUSED</t>
  </si>
  <si>
    <t>TROVE2M2, 12/24VDC, 20A, PTC</t>
  </si>
  <si>
    <t>TROVE2M2, 12/24, 20A, PTC, LQ</t>
  </si>
  <si>
    <t>TROVE2M2, 12/24, 20A, FUSE, LQ</t>
  </si>
  <si>
    <t>TROVE2M2, 16-DR, 20A, FUSED</t>
  </si>
  <si>
    <t>TROVE2M2, 16-DR, 20A, PTC</t>
  </si>
  <si>
    <t>TROVE2M2, 16-DR, 20A, PTC, LQ2</t>
  </si>
  <si>
    <t>TROVE2M2, 16-DR/20A, FUSE, LQ2</t>
  </si>
  <si>
    <t>TROVE2M2, MERC 4-DR, 10A PTC</t>
  </si>
  <si>
    <t>TROVE2M2, 8-DR, 10A, FUSED</t>
  </si>
  <si>
    <t>TROVE2M2, 8-DR, 10A, PTC</t>
  </si>
  <si>
    <t>TROVE2M2, 8-DR, 10A, PTC, LQ2</t>
  </si>
  <si>
    <t>TROVE2M2, 24, 10A, FUSE, LQ8PD</t>
  </si>
  <si>
    <t>TROVE2M2, 8-DR, 10A, FUSE, LQ2</t>
  </si>
  <si>
    <t>TROVE2SH2, FUSED 8-DR</t>
  </si>
  <si>
    <t>TROVE2SH2, PTC 8-DR</t>
  </si>
  <si>
    <t>TROVE2V2, 4-DR, 10A, FUSED</t>
  </si>
  <si>
    <t>TROVE3M3, MERCURY 16-DR, FUSED</t>
  </si>
  <si>
    <t>TROVE3M3, MERCURY 16-DR, PTC</t>
  </si>
  <si>
    <t>T3MK75F16DCT FOR CONVERGINT</t>
  </si>
  <si>
    <t>TROVE3M3, TMV2, MERC 16-DR PTC</t>
  </si>
  <si>
    <t>TROVE3SH3, SOFTWAREHOUSE 16-DR</t>
  </si>
  <si>
    <t>TROVE3SH3, SOFTWAREHOUSE 8-DR</t>
  </si>
  <si>
    <t>AMAG BACKPLANE FITS TROVE2</t>
  </si>
  <si>
    <t>ADHESIVE PADS PK25</t>
  </si>
  <si>
    <t>TROVE2 ALTRONIX/BOSCH BKPLANE</t>
  </si>
  <si>
    <t>TROVE2 BLANK BACKPLANE</t>
  </si>
  <si>
    <t>TROVE3 BLANK BACKPLANE</t>
  </si>
  <si>
    <t>CDVI BACKPLANE FITS TROVE1</t>
  </si>
  <si>
    <t>CDVI BACKPLANE FITS TROVE2</t>
  </si>
  <si>
    <t>TROVE3 ALTRONIX/CDVI BACKPLANE</t>
  </si>
  <si>
    <t>TROVE1 ALTRONIX/DMP BACKPLANE</t>
  </si>
  <si>
    <t>TROVE2 ALTRONIX/DMP BACKPLANE</t>
  </si>
  <si>
    <t>DIGITAL TEST/TRIGGER TIMER</t>
  </si>
  <si>
    <t>TROVE2 ALTRONIX/HN BACKPLANE</t>
  </si>
  <si>
    <t>TROVE2 ALTRONIX/HW BACKPLANE</t>
  </si>
  <si>
    <t>TROVE3 ALTRONIX/HW BACKPLANE</t>
  </si>
  <si>
    <t>KEYSCAN BACKPLANE FITS TROVE2</t>
  </si>
  <si>
    <t>TROVE2 ALTRONIX/KANTECH BPLANE</t>
  </si>
  <si>
    <t>MERCURY BACKPLANE FITS TROVE1</t>
  </si>
  <si>
    <t>MERCURY BACKPLANE FITS TROVE2</t>
  </si>
  <si>
    <t>TROVE3 ALTRONIX/MERC BACKPLANE</t>
  </si>
  <si>
    <t>MERCURY BOARD ENCLOSURE</t>
  </si>
  <si>
    <t>MERCURY/VERTX DOOR BACKPLANE F</t>
  </si>
  <si>
    <t>12VAC/20VA PLUGABLE XFMR</t>
  </si>
  <si>
    <t>16VAC/20VA PLUGABLE XFMR</t>
  </si>
  <si>
    <t>16VAC/40VA PLUG IN XFMR</t>
  </si>
  <si>
    <t>16VAC 50VA PLUG IN XFMR</t>
  </si>
  <si>
    <t>24VAC/20VA PLUGABLE XFMR</t>
  </si>
  <si>
    <t>24VAC 40VA PLUG-IN XFMR</t>
  </si>
  <si>
    <t>24VAC 50 VA PLUG IN XFMR</t>
  </si>
  <si>
    <t>TROVE1 ALTRONIX/PDK BACKPLANE</t>
  </si>
  <si>
    <t>TROVE2 ALTRONIX/PAXT BACKPLANE</t>
  </si>
  <si>
    <t>TROVE1VR, 12/24VDC@4A, LINQ</t>
  </si>
  <si>
    <t>TROVE1 ACCESS ENCLOSURE ONLY</t>
  </si>
  <si>
    <t>TROVE1 &amp; CDVI BACKPLANE</t>
  </si>
  <si>
    <t>TROVE1 W/DMP BACKPLANE</t>
  </si>
  <si>
    <t>TROVE1 &amp; MERCURY BACKPLANE</t>
  </si>
  <si>
    <t>WP2 WITH MERCURY BACKPLANE</t>
  </si>
  <si>
    <t>TROVE1 W/PDK BACKPLANE</t>
  </si>
  <si>
    <t>TROVE1 W/SALTO BACKPLANE</t>
  </si>
  <si>
    <t>TROVE1 &amp; VERTX BACKPLANE</t>
  </si>
  <si>
    <t>TROVE2 ACCESS ENCLOSURE ONLY</t>
  </si>
  <si>
    <t>TROVE2 &amp; AMAG BACKPLANE</t>
  </si>
  <si>
    <t>TROVE2 W/BOSCH BACKPLANE</t>
  </si>
  <si>
    <t>TROVE2 W/TBL2 BACKPLANE</t>
  </si>
  <si>
    <t>TROVE2 &amp; CDVI BACKPLANE</t>
  </si>
  <si>
    <t>TROVE2 W/DMP BACKPLANE</t>
  </si>
  <si>
    <t>TROVE2 W/HW NETAXS BACKPLANE</t>
  </si>
  <si>
    <t>TROVE2 W/HONEYWELL BACKPLANE</t>
  </si>
  <si>
    <t>TROVE2 &amp; KEYSPAN BACKPLANE</t>
  </si>
  <si>
    <t>TROVE2 W/KANTECH BACKPLANE</t>
  </si>
  <si>
    <t>LINX TROVE2 ENCLOSURE</t>
  </si>
  <si>
    <t>TROVE2 &amp; MERCURY BACKPLANE</t>
  </si>
  <si>
    <t>LINX TROVE2 W/MERC BACKPLANE</t>
  </si>
  <si>
    <t>TROVE2 W/PAXTON BACKPLANE</t>
  </si>
  <si>
    <t>TROVE2 &amp; SOFTWRE HSE BACKPLANE</t>
  </si>
  <si>
    <t>TROVE2 &amp; VERTX BACKPLANE</t>
  </si>
  <si>
    <t>TROVE2 W/ZKTECO BACKPLANE</t>
  </si>
  <si>
    <t>LG ENCL FOR VARIOUS BACKPLANES</t>
  </si>
  <si>
    <t>TROVE3 W/ TBL3 BACKPLANE</t>
  </si>
  <si>
    <t>TROVE3 W/ TCV3 BACKPLANE</t>
  </si>
  <si>
    <t>TROVE3 W/ THW3 BACKPLANE</t>
  </si>
  <si>
    <t>TROVE3 W/ TM3 BACKPLANE</t>
  </si>
  <si>
    <t>TROVE3 W/ TSH3 BACKPLANE</t>
  </si>
  <si>
    <t>TROVE3 W/ TV3 BACKPLANE</t>
  </si>
  <si>
    <t>TROVE1 ALTRONIX/SALTO BACKPLNE</t>
  </si>
  <si>
    <t>SOFT HSE  BACKPLANE FITS TROVE</t>
  </si>
  <si>
    <t>TROVE3 ALTRONIX/SWH BACKPLANE</t>
  </si>
  <si>
    <t>VERTX BACKPLANE FITS TROVE1</t>
  </si>
  <si>
    <t>VERTX BACKPLANE FITS TROVE2</t>
  </si>
  <si>
    <t>TROVE3 ALTRNIX/VERTX BACKPLANE</t>
  </si>
  <si>
    <t>TROVE2 ALTRONIX/ZKT BACKPLANE</t>
  </si>
  <si>
    <t>12-24VDC to 24VDC .75A</t>
  </si>
  <si>
    <t>12-24VDC to 24VDC .75A, Term B</t>
  </si>
  <si>
    <t>24VAC/VDC to 2- 56VDC OUT</t>
  </si>
  <si>
    <t>REPLACE BD VERTILINE 12VDC 230</t>
  </si>
  <si>
    <t>16Out @ 10A, 24/28VAC, 1U Fuse</t>
  </si>
  <si>
    <t>16Out @ 14A, 24/28VAC, 1U Fuse</t>
  </si>
  <si>
    <t>16Out @ 14A, 24/28VAC, 1U PTC</t>
  </si>
  <si>
    <t>16Out @ 10A, 24/28VAC, 1U PTC</t>
  </si>
  <si>
    <t>16 Out 16A, 24/28V,1U PTC Iso</t>
  </si>
  <si>
    <t>16 Out 16A, 24/28V,1U Fuse Iso</t>
  </si>
  <si>
    <t>24Out @ 10A, 24/28VAC, 1U Fuse</t>
  </si>
  <si>
    <t>24Out @ 17A, 24/28VAC, 1U Fuse</t>
  </si>
  <si>
    <t>24Out @ 14A, 24/28VAC, 1U PTC</t>
  </si>
  <si>
    <t>24Out @ 17A, 24/28VAC, 1U PTC</t>
  </si>
  <si>
    <t>24Out @ 10A, 24/28VAC, 1U PTC</t>
  </si>
  <si>
    <t>16 Out @ 8A, 12VDC, 1U PTC</t>
  </si>
  <si>
    <t>16 Out @ 16A, 12VDC, 1U PTC</t>
  </si>
  <si>
    <t>8 Out @ 8A, 12VDC, 1U PTC</t>
  </si>
  <si>
    <t>56VDC RACK P/S BATTERY/CHARGER</t>
  </si>
  <si>
    <t>16 Out @ 8A, 24VDC, 1U PTC</t>
  </si>
  <si>
    <t>16 Out @ 16A, 24VDC, 1U PTC</t>
  </si>
  <si>
    <t>8 Out @ 8A, 24VDC, 1U PTC</t>
  </si>
  <si>
    <t>8 Out @ 5A, 24/28VAC, 1U Fuse</t>
  </si>
  <si>
    <t>8 Out @ 10A, 24/28VAC, 1U Fuse</t>
  </si>
  <si>
    <t>8 Out @ 10A, 24/28VAC, 1U PTC</t>
  </si>
  <si>
    <t>8 Out @ 5A, 24/28VAC, 1U PTC</t>
  </si>
  <si>
    <t>8 Out 5A, 24/28V, 1U PTC Iso</t>
  </si>
  <si>
    <t>8 Out 5A, 24/28V, 1U Fuse Iso</t>
  </si>
  <si>
    <t>24VAC/VDC - 12VDC@1A CABLE</t>
  </si>
  <si>
    <t>24VAC/VDC - 12VDC@1A TERMINL</t>
  </si>
  <si>
    <t>24VAC/VDC - 5VDC@1A TERMINL</t>
  </si>
  <si>
    <t>24VAC/VDC - 12VDC@0.5A TERMINL</t>
  </si>
  <si>
    <t>24VDC - 12VDC@2A TERMINL</t>
  </si>
  <si>
    <t>24VDC - 12VDC@3A TERMINL</t>
  </si>
  <si>
    <t>24VAC/VDC-12VDC@3A CHG TERMINL</t>
  </si>
  <si>
    <t>24VAC/VDC - 12VDC@3A TERMINL</t>
  </si>
  <si>
    <t>24VDC IN - 5VDC / 12VDC@6A OUT</t>
  </si>
  <si>
    <t>PWR SPLY 12VDC @ 10A,OUT ENCL</t>
  </si>
  <si>
    <t>24/28AC @ 4/3.5A, NEMA 4/4X, 1</t>
  </si>
  <si>
    <t>24/28AC@4/3.5A, 4 PTC, NEMA4X</t>
  </si>
  <si>
    <t>24/28AC@4/3.5A, 4 FUSE, NEMA4X</t>
  </si>
  <si>
    <t>24/28AC@4/3.5A, 8 PTC, NEMA4X</t>
  </si>
  <si>
    <t>24/28AC@4/3.5A, 8 FUSE, NEMA4X</t>
  </si>
  <si>
    <t>24/28AC@4/3.5A, PTC, NEMA4/4X</t>
  </si>
  <si>
    <t>24/28AC@7.25/6.25A,4PTC,UL,OUT</t>
  </si>
  <si>
    <t>24/28AC@7.25/6.25A,4Fuse,UL,OU</t>
  </si>
  <si>
    <t>8OUT/24/28AC@7.25/6.25A,NEMA4X</t>
  </si>
  <si>
    <t>24/28AC@7.25/6.25A, NEMA 4/4X</t>
  </si>
  <si>
    <t>12/24VDC @ 2.5A, NEMA 4/4X, 11</t>
  </si>
  <si>
    <t>2 OUT 24/28AC @ 12.5/10A, NEMA</t>
  </si>
  <si>
    <t>24/28AC @ 12.5/10A, NEMA 4/4X,</t>
  </si>
  <si>
    <t>24/28AC@12.5/10A,4PTC,UL,OUTDO</t>
  </si>
  <si>
    <t>24/28AC@12.5/10A,4FUSE,UL,OUTD</t>
  </si>
  <si>
    <t>24/28AC@12.5/10A,8PTC,UL,OUTDO</t>
  </si>
  <si>
    <t>24/28AC@12.5/10A,8FUSE,UL,OUTD</t>
  </si>
  <si>
    <t>24/28AC@12.5/10A, NEMA 4/4X</t>
  </si>
  <si>
    <t>12/24VDC @ 4A, NEMA 4/4X, 115/</t>
  </si>
  <si>
    <t>48VDC@2A, BAT CHARGE, NEMA4/4X</t>
  </si>
  <si>
    <t>12/24VDC @ 6A, NEMA 4/4X, 115V</t>
  </si>
  <si>
    <t>MAGNETIC CABLE MOUNT, 25PK</t>
  </si>
  <si>
    <t>MAGNETIC CABLE MOUNT, 5PK</t>
  </si>
  <si>
    <t>WEATHERPROOF NEMA 4 CABINET</t>
  </si>
  <si>
    <t>OUTDOOR ENCL- NEMA 4 &amp; 12/IP66</t>
  </si>
  <si>
    <t>OUTDOOR ENCLOSURE NEMA 4-4X/IP</t>
  </si>
  <si>
    <t>LOCK FOR WP1 ENCLOSURE</t>
  </si>
  <si>
    <t>LOCK FOR WP2 ENCLOSURE</t>
  </si>
  <si>
    <t>24AC@7A/28AC@6.25A,4Fuse,UL,OU</t>
  </si>
  <si>
    <t>24AC@12.5A/28AC@10A,4Fuse,UL,O</t>
  </si>
  <si>
    <t>24AC@7A/28AC@6.25A,8Fuse,UL,OU</t>
  </si>
  <si>
    <t>24AC@7A,28AC@6.25A,8PTC,UL,OUT</t>
  </si>
  <si>
    <t>24AC@12.5A/28AC@10A,8Fuse,UL,O</t>
  </si>
  <si>
    <t>24AC@12.5A/28AC@10A,8PTC,UL,OU</t>
  </si>
  <si>
    <t>24VAC,3.5A,8 FSE UL OUTDOOR PS</t>
  </si>
  <si>
    <t>24VAC,3.5A,8 PTC UL OUTDOOR PS</t>
  </si>
  <si>
    <t>Altronix</t>
  </si>
  <si>
    <t>DS-2CD5026G0-AP</t>
  </si>
  <si>
    <t>DS-2CD5046G0-AP</t>
  </si>
  <si>
    <t>DS-2CD5065G0-AP</t>
  </si>
  <si>
    <t>DS-2CD5085G0-AP</t>
  </si>
  <si>
    <t>DS-2CD50C5G0-AP</t>
  </si>
  <si>
    <t>DS-2CD5126G0-IZS</t>
  </si>
  <si>
    <t>DS-2CD5146G0-IZS</t>
  </si>
  <si>
    <t>DS-2CD5165G0-IZS</t>
  </si>
  <si>
    <t>DS-2CD5185G0-IZS</t>
  </si>
  <si>
    <t>DS-2CD51C5G0-IZS</t>
  </si>
  <si>
    <t>DS-2CD5A26G0-IZHS</t>
  </si>
  <si>
    <t>DS-2CD5A26G0-IZHS8</t>
  </si>
  <si>
    <t>DS-2CD5A46G0-IZHS</t>
  </si>
  <si>
    <t>DS-2CD5A46G0-IZHS8</t>
  </si>
  <si>
    <t>DS-2CD5A65G0-IZHS</t>
  </si>
  <si>
    <t>DS-2CD5A85G0-IZHS</t>
  </si>
  <si>
    <t>DS-2CD5A85G0-IZHS8</t>
  </si>
  <si>
    <t>DS-2CD5AC5G0-IZHS</t>
  </si>
  <si>
    <t>DS-2CD5526G0-IZHS</t>
  </si>
  <si>
    <t>DS-2CD5526G0-IZHS8</t>
  </si>
  <si>
    <t>DS-2CD5546G0-IZHS</t>
  </si>
  <si>
    <t>DS-2CD5546G0-IZHS8</t>
  </si>
  <si>
    <t>DS-2CD5565G0-IZHS</t>
  </si>
  <si>
    <t>DS-2CD5585G0-IZHS</t>
  </si>
  <si>
    <t>DS-2CD5585G0-IZHS8</t>
  </si>
  <si>
    <t>DS-2CD55C5G0-IZHS</t>
  </si>
  <si>
    <t>DS-2CD4A24FWD-IZH</t>
  </si>
  <si>
    <t>DS-2CD5028G0/E-HI</t>
  </si>
  <si>
    <t>iDS-2CD6810F/C-2MM</t>
  </si>
  <si>
    <t>iDS-2CD6810F/C 2.8MM</t>
  </si>
  <si>
    <t>iDS-2CD6810F/C 4MM</t>
  </si>
  <si>
    <t>DS-2CD4A26FWD-IZHS/P</t>
  </si>
  <si>
    <t>DS-2CD4A26FWD-IZHS8/P</t>
  </si>
  <si>
    <t>DS-2CD7A26G0/P-IZHS</t>
  </si>
  <si>
    <t>DS-2CD7A26G0/P-IZHS8</t>
  </si>
  <si>
    <t>DS-2CD6W32FWD-IVS</t>
  </si>
  <si>
    <t>DS-2CD6W32FWD-IVSC</t>
  </si>
  <si>
    <t>DS-2CD6332FWD-I</t>
  </si>
  <si>
    <t>DS-2CD6332FWD-IV</t>
  </si>
  <si>
    <t>DS-2CD6362F-I</t>
  </si>
  <si>
    <t>DS-2CD6362F-IV</t>
  </si>
  <si>
    <t>DS-2CD63C2F-IV</t>
  </si>
  <si>
    <t>DS-2CD6412FWD-C2</t>
  </si>
  <si>
    <t>DS-2CD6412FWD-L10</t>
  </si>
  <si>
    <t>DS-2CD6412FWD-L20</t>
  </si>
  <si>
    <t>DS-2CD6412FWD-L30 2.8MM</t>
  </si>
  <si>
    <t>DS-2CD6412FWD-L30 4MM</t>
  </si>
  <si>
    <t>DS-2CD6424FWD-10</t>
  </si>
  <si>
    <t>DS-2CD6424FWD-20</t>
  </si>
  <si>
    <t>DS-2CD6424FWD-30</t>
  </si>
  <si>
    <t>DS-2CD6424FWD-40/E1</t>
  </si>
  <si>
    <t>DS-2CD6424FWD-40/E2</t>
  </si>
  <si>
    <t>DS-2CD6424FWD-20/E</t>
  </si>
  <si>
    <t>DS-2CD7026G0-AP</t>
  </si>
  <si>
    <t>DS-2CD7046G0-AP</t>
  </si>
  <si>
    <t>DS-2CD7085G0-AP</t>
  </si>
  <si>
    <t>DS-2CD7126G0-IZS</t>
  </si>
  <si>
    <t>DS-2CD7126G0-IZS8</t>
  </si>
  <si>
    <t>DS-2CD7146G0-IZS</t>
  </si>
  <si>
    <t>DS-2CD7146G0-IZS8</t>
  </si>
  <si>
    <t>DS-2CD7185G0-IZS</t>
  </si>
  <si>
    <t>DS-2CD7185G0-IZS8</t>
  </si>
  <si>
    <t>DS-2CD7A26G0-IZHS</t>
  </si>
  <si>
    <t>DS-2CD7A26G0-IZHS8</t>
  </si>
  <si>
    <t>DS-2CD7A46G0-IZHS</t>
  </si>
  <si>
    <t>DS-2CD7A46G0-IZHS8</t>
  </si>
  <si>
    <t>DS-2CD7A85G0-IZHS</t>
  </si>
  <si>
    <t>DS-2CD7A85G0-IZHS8</t>
  </si>
  <si>
    <t>DS-2CD7526G0-IZHS</t>
  </si>
  <si>
    <t>DS-2CD7526G0-IZHS8</t>
  </si>
  <si>
    <t>DS-2CD7546G0-IZHS</t>
  </si>
  <si>
    <t>DS-2CD7546G0-IZS8</t>
  </si>
  <si>
    <t>DS-2CD7585G0-IZHS</t>
  </si>
  <si>
    <t>DS-2CD7585G0-IZS8</t>
  </si>
  <si>
    <t>DS-2CD7126G0/L-IZS</t>
  </si>
  <si>
    <t>iDS-2CD8426G0/F-I</t>
  </si>
  <si>
    <t>DS-2CD6D54FWD-IZHS</t>
  </si>
  <si>
    <t>DS-2CD6D54FWD-Z</t>
  </si>
  <si>
    <t>DS-2CD6D24FWD-IZHS</t>
  </si>
  <si>
    <t>DS-2CD6D24FWD-Z</t>
  </si>
  <si>
    <t>DS-2CD6924F-IS</t>
  </si>
  <si>
    <t>DS-2CD6984F-IS</t>
  </si>
  <si>
    <t>DS-2XC6122FWD-IS 2.8MM</t>
  </si>
  <si>
    <t>DS-2XC6122FWD-IS 4MM</t>
  </si>
  <si>
    <t>DS-2XC6122FWD-IS 6MM</t>
  </si>
  <si>
    <t>DS-2XC6142FWD-IS 4MM</t>
  </si>
  <si>
    <t>DS-2XC6142FWD-IS 6MM</t>
  </si>
  <si>
    <t>DS-2CD6626DS-IZHS</t>
  </si>
  <si>
    <t>DS-2CD6626BS-R</t>
  </si>
  <si>
    <t>DS-2CD6626B/E-HIR5</t>
  </si>
  <si>
    <t>DS-2CD6626B/E-HIRA</t>
  </si>
  <si>
    <t>DS-2CD6W32FWD-IVSD</t>
  </si>
  <si>
    <t>DS-2XE6222F-IS 4MM</t>
  </si>
  <si>
    <t>DS-2XE6222F-IS 6MM</t>
  </si>
  <si>
    <t>DS-2XE6222F-IS 8MM</t>
  </si>
  <si>
    <t>DS-2XE6222F-IS 12MM</t>
  </si>
  <si>
    <t>DS-2XE6222F-IS 16MM</t>
  </si>
  <si>
    <t>DS-2CD2025FHWD-I 2.8MM</t>
  </si>
  <si>
    <t>DS-2CD2025FHWD-I 4MM</t>
  </si>
  <si>
    <t>DS-2CD2025FHWD-I 6MM</t>
  </si>
  <si>
    <t>DS-2CD2025FHWD-I 8MM</t>
  </si>
  <si>
    <t>DS-2CD2045FWD-I 2.8MM</t>
  </si>
  <si>
    <t>DS-2CD2045FWD-I 4MM</t>
  </si>
  <si>
    <t>DS-2CD2045FWD-I 6MM</t>
  </si>
  <si>
    <t>DS-2CD2065G1-I 2.8MM</t>
  </si>
  <si>
    <t>DS-2CD2065G1-I 4MM</t>
  </si>
  <si>
    <t>DS-2CD2065G1-I 6MM</t>
  </si>
  <si>
    <t>DS-2CD2085G1-I 2.8MM</t>
  </si>
  <si>
    <t>DS-2CD2085G1-I 4MM</t>
  </si>
  <si>
    <t>DS-2CD2085G1-I 6MM</t>
  </si>
  <si>
    <t>DS-2CD2125FHWD-I 2.8MM</t>
  </si>
  <si>
    <t>DS-2CD2125FHWD-I 4MM</t>
  </si>
  <si>
    <t>DS-2CD2125FHWD-I 6MM</t>
  </si>
  <si>
    <t>DS-2CD2125FHWD-I 8MM</t>
  </si>
  <si>
    <t>DS-2CD2145FWD-I 2.8MM</t>
  </si>
  <si>
    <t>DS-2CD2145FWD-I 4MM</t>
  </si>
  <si>
    <t>DS-2CD2145FWD-I 6MM</t>
  </si>
  <si>
    <t>DS-2CD2165G0-I 2.8MM</t>
  </si>
  <si>
    <t>DS-2CD2165G0-I 4MM</t>
  </si>
  <si>
    <t>DS-2CD2165G0-I 6MM</t>
  </si>
  <si>
    <t>DS-2CD2185FWD-I 2.8MM</t>
  </si>
  <si>
    <t>DS-2CD2185FWD-I 4MM</t>
  </si>
  <si>
    <t>DS-2CD2185FWD-I 6MM</t>
  </si>
  <si>
    <t>DS-2CD2185FWD-I 8MM</t>
  </si>
  <si>
    <t>DS-2CD2325FHWD-I 2.8MM</t>
  </si>
  <si>
    <t>DS-2CD2325FHWD-I 4MM</t>
  </si>
  <si>
    <t>DS-2CD2325FHWD-I 6MM</t>
  </si>
  <si>
    <t>DS-2CD2325FHWD-I 8MM</t>
  </si>
  <si>
    <t>DS-2CD2345FWD-I 2.8MM</t>
  </si>
  <si>
    <t>DS-2CD2345FWD-I 4MM</t>
  </si>
  <si>
    <t>DS-2CD2345FWD-I 6MM</t>
  </si>
  <si>
    <t>DS-2CD2365G1-I 2.8MM</t>
  </si>
  <si>
    <t>DS-2CD2365G1-I 4MM</t>
  </si>
  <si>
    <t>DS-2CD2365G1-I 6MM</t>
  </si>
  <si>
    <t>DS-2CD2385G1-I 2.8MM</t>
  </si>
  <si>
    <t>DS-2CD2385G1-I 4MM</t>
  </si>
  <si>
    <t>DS-2CD2385G1-I 6MM</t>
  </si>
  <si>
    <t>DS-2CD2H25FHWD-IZS</t>
  </si>
  <si>
    <t>DS-2CD2H45FWD-IZS</t>
  </si>
  <si>
    <t>DS-2CD2H85FWD-IZS</t>
  </si>
  <si>
    <t>DS-2CD2425FWD-IW 2.8MM</t>
  </si>
  <si>
    <t>DS-2CD2455FWD-IW 2.8MM</t>
  </si>
  <si>
    <t>DS-2CD2525FWD-IS 2.8MM</t>
  </si>
  <si>
    <t>DS-2CD2525FWD-IS 4MM</t>
  </si>
  <si>
    <t>DS-2CD2525FWD-IS 6MM</t>
  </si>
  <si>
    <t>DS-2CD2545FWD-IS 2.8MM</t>
  </si>
  <si>
    <t>DS-2CD2545FWD-IS 4MM</t>
  </si>
  <si>
    <t>DS-2CD2545FWD-IS 6MM</t>
  </si>
  <si>
    <t>DS-2CD2555FWD-IS 2.8MM</t>
  </si>
  <si>
    <t>DS-2CD2555FWD-IS 4MM</t>
  </si>
  <si>
    <t>DS-2CD2555FWD-IS 6MM</t>
  </si>
  <si>
    <t>DS-2CD2625FHWD-IZS</t>
  </si>
  <si>
    <t>DS-2CD2645FWD-IZS</t>
  </si>
  <si>
    <t>DS-2CD2665G0-IZS</t>
  </si>
  <si>
    <t>DS-2CD2685G0-IZS</t>
  </si>
  <si>
    <t>DS-2CD2725FHWD-IZS</t>
  </si>
  <si>
    <t>DS-2CD2745FWD-IZS</t>
  </si>
  <si>
    <t>DS-2CD2765G0-IZS</t>
  </si>
  <si>
    <t>DS-2CD2785G0-IZS</t>
  </si>
  <si>
    <t>DS-2CD2T25FHWD-I5 2.8MM</t>
  </si>
  <si>
    <t>DS-2CD2T25FHWD-I5 4MM</t>
  </si>
  <si>
    <t>DS-2CD2T25FHWD-I5 6MM</t>
  </si>
  <si>
    <t>DS-2CD2T25FHWD-I5 8MM</t>
  </si>
  <si>
    <t>DS-2CD2T45FWD-I 2.8MM</t>
  </si>
  <si>
    <t>DS-2CD2T45FWD-I 4MM</t>
  </si>
  <si>
    <t>DS-2CD2T45FWD-I 6MM</t>
  </si>
  <si>
    <t>DS-2CD2T45FWD-I 8MM</t>
  </si>
  <si>
    <t>DS-2CD2T65G1-I5 2.8MM</t>
  </si>
  <si>
    <t>DS-2CD2T65G1-I5 4MM</t>
  </si>
  <si>
    <t>DS-2CD2T65G1-I5 6MM</t>
  </si>
  <si>
    <t>DS-2CD2T85G1-I5 2.8MM</t>
  </si>
  <si>
    <t>DS-2CD2T85G1-I5 4MM</t>
  </si>
  <si>
    <t>DS-2CD2T85G1-I5 6MM</t>
  </si>
  <si>
    <t>DS-2CD2935FWD-IS</t>
  </si>
  <si>
    <t>DS-2CD2955FWD-IS</t>
  </si>
  <si>
    <t>DS-2CD2023G0-I 2.8MM</t>
  </si>
  <si>
    <t>DS-2CD2023G0-I 4MM</t>
  </si>
  <si>
    <t>DS-2CD2043G0-I 2.8MM</t>
  </si>
  <si>
    <t>DS-2CD2043G0-I 4MM</t>
  </si>
  <si>
    <t>DS-2CD2063G0-I 2.8MM</t>
  </si>
  <si>
    <t>DS-2CD2063G0-I 4MM</t>
  </si>
  <si>
    <t>DS-2CD2083G0-I 2.8MM</t>
  </si>
  <si>
    <t>DS-2CD2083G0-I 4MM</t>
  </si>
  <si>
    <t>DS-2CD2123G0-I 2.8MM</t>
  </si>
  <si>
    <t>DS-2CD2123G0-I 4MM</t>
  </si>
  <si>
    <t>DS-2CD2143G0-I 2.8MM</t>
  </si>
  <si>
    <t>DS-2CD2143G0-I 4MM</t>
  </si>
  <si>
    <t>DS-2CD2163G0-I 2.8MM</t>
  </si>
  <si>
    <t>DS-2CD2163G0-I 4MM</t>
  </si>
  <si>
    <t>DS-2CD2183G0-I 2.8MM</t>
  </si>
  <si>
    <t>DS-2CD2183G0-I 4MM</t>
  </si>
  <si>
    <t>DS-2CD2323G0-I 2.8MM</t>
  </si>
  <si>
    <t>DS-2CD2323G0-I 4MM</t>
  </si>
  <si>
    <t>DS-2CD2343G0-I 2.8MM</t>
  </si>
  <si>
    <t>DS-2CD2343G0-I 4MM</t>
  </si>
  <si>
    <t>DS-2CD2363G0-I 2.8MM</t>
  </si>
  <si>
    <t>DS-2CD2363G0-I 4MM</t>
  </si>
  <si>
    <t>DS-2CD2383G0-I 2.8MM</t>
  </si>
  <si>
    <t>DS-2CD2383G0-I 4MM</t>
  </si>
  <si>
    <t>DS-2CD2523G0-IS 2.8MM</t>
  </si>
  <si>
    <t>DS-2CD2523G0-IS 4MM</t>
  </si>
  <si>
    <t>DS-2CD2543G0-IS 2.8MM</t>
  </si>
  <si>
    <t>DS-2CD2543G0-IS 4MM</t>
  </si>
  <si>
    <t>DS-2CD2563G0-IS 2.8MM</t>
  </si>
  <si>
    <t>DS-2CD2563G0-IS 4MM</t>
  </si>
  <si>
    <t>DS-2CD2623G1-IZS</t>
  </si>
  <si>
    <t>DS-2CD2643G1-IZS</t>
  </si>
  <si>
    <t>DS-2CD2663G1-IZS</t>
  </si>
  <si>
    <t>DS-2CD2683G1-IZS</t>
  </si>
  <si>
    <t>DS-2CD2723G1-IZS</t>
  </si>
  <si>
    <t>DS-2CD2743G1-IZS</t>
  </si>
  <si>
    <t>DS-2CD2763G1-IZS</t>
  </si>
  <si>
    <t>DS-2CD2783G1-IZS</t>
  </si>
  <si>
    <t>DS-2CD2E10F 2.8MM</t>
  </si>
  <si>
    <t>DS-2CD2E10F 4MM</t>
  </si>
  <si>
    <t>DS-2CD2E20F 2.8MM</t>
  </si>
  <si>
    <t>DS-2CD2E20F 4MM</t>
  </si>
  <si>
    <t>DS-2CD2D21G0-D/NF-3.7MM</t>
  </si>
  <si>
    <t>DS-2CD2D21G0/M-D/NF 2.8MM</t>
  </si>
  <si>
    <t>DS-2CD2D21G0/M-D/NF 4MM</t>
  </si>
  <si>
    <t>DS-2CD2146G1-IS 2.8MM</t>
  </si>
  <si>
    <t>DS-2CD2146G1-IS 4MM</t>
  </si>
  <si>
    <t>DS-2CD2346G1-I 2.8MM</t>
  </si>
  <si>
    <t>DS-2CD2346G1-I 4MM</t>
  </si>
  <si>
    <t>DS-2CD2T46G1-4I 2.8MM</t>
  </si>
  <si>
    <t>DS-2CD2T46G1-4I 4MM</t>
  </si>
  <si>
    <t>DS-2CD2T46G1-4I 6MM</t>
  </si>
  <si>
    <t>DS-2CD2T46G1-4I 8MM</t>
  </si>
  <si>
    <t>DS-2CD2646G1-IZS</t>
  </si>
  <si>
    <t>DS-2CD2746G1-IZS</t>
  </si>
  <si>
    <t>ECI-D12F2</t>
  </si>
  <si>
    <t>ECI-D12F4</t>
  </si>
  <si>
    <t>ECI-D12F6</t>
  </si>
  <si>
    <t>ECI-D14F2</t>
  </si>
  <si>
    <t>ECI-D14F4</t>
  </si>
  <si>
    <t>ECI-D14F6</t>
  </si>
  <si>
    <t>ECI-T22F2</t>
  </si>
  <si>
    <t>ECI-T22F4</t>
  </si>
  <si>
    <t>ECI-T22F6</t>
  </si>
  <si>
    <t>ECI-T24F2</t>
  </si>
  <si>
    <t>ECI-T24F4</t>
  </si>
  <si>
    <t>ECI-T24F6</t>
  </si>
  <si>
    <t>ECI-B12F2</t>
  </si>
  <si>
    <t>ECI-B12F4</t>
  </si>
  <si>
    <t>ECI-B12F6</t>
  </si>
  <si>
    <t>ECI-B14F2</t>
  </si>
  <si>
    <t>ECI-B14F4</t>
  </si>
  <si>
    <t>ECI-B14F6</t>
  </si>
  <si>
    <t>ECI-D62Z2</t>
  </si>
  <si>
    <t>ECI-D64Z2</t>
  </si>
  <si>
    <t>ECI-B62Z2</t>
  </si>
  <si>
    <t>ECI-B64Z2</t>
  </si>
  <si>
    <t>Box</t>
  </si>
  <si>
    <t>Dome</t>
  </si>
  <si>
    <t>Bullet</t>
  </si>
  <si>
    <t>Wedge</t>
  </si>
  <si>
    <t>Fisheye</t>
  </si>
  <si>
    <t>Base Unit</t>
  </si>
  <si>
    <t>Covert</t>
  </si>
  <si>
    <t>Height Strip</t>
  </si>
  <si>
    <t>Dual Facial</t>
  </si>
  <si>
    <t>Multi-Lens</t>
  </si>
  <si>
    <t>Turret</t>
  </si>
  <si>
    <t>Cube</t>
  </si>
  <si>
    <t>Compact Dome</t>
  </si>
  <si>
    <t>Recessed Dome</t>
  </si>
  <si>
    <t>DS-2TD2117-3/V1</t>
  </si>
  <si>
    <t>DS-2TD2117-6/V1</t>
  </si>
  <si>
    <t>DS-2TD2136-7</t>
  </si>
  <si>
    <t>DS-2TD2136 10</t>
  </si>
  <si>
    <t>DS-2TD2136-15</t>
  </si>
  <si>
    <t>DS-2TD2136-25</t>
  </si>
  <si>
    <t>DS-2TD2136-35</t>
  </si>
  <si>
    <t>DS-2TD2166-7</t>
  </si>
  <si>
    <t>DS-2TD2166-15</t>
  </si>
  <si>
    <t>DS-2TD2166-25</t>
  </si>
  <si>
    <t>DS-2TD2166-35</t>
  </si>
  <si>
    <t>DS-2TD2336-50</t>
  </si>
  <si>
    <t>DS-2TD2336-75</t>
  </si>
  <si>
    <t>DS-2TD2336-100</t>
  </si>
  <si>
    <t>DS-2TD2366-50</t>
  </si>
  <si>
    <t>DS-2TD2366-75</t>
  </si>
  <si>
    <t>DS-2TD2366-100</t>
  </si>
  <si>
    <t>DS-2TD2136T 10</t>
  </si>
  <si>
    <t>DS-2TD2136T-15</t>
  </si>
  <si>
    <t>DS-2TD2136T-25</t>
  </si>
  <si>
    <t>DS-2TD2166T-15</t>
  </si>
  <si>
    <t>DS-2TD2166T-25</t>
  </si>
  <si>
    <t>DS-2TD2466-25Y</t>
  </si>
  <si>
    <t>DS-2TD2466-50Y</t>
  </si>
  <si>
    <t>DS-2TD1217-2/V1</t>
  </si>
  <si>
    <t>DS-2TD1217-3/V1</t>
  </si>
  <si>
    <t>DS-2TD1217-6/V1</t>
  </si>
  <si>
    <t>DS-2TD2617-3/V1</t>
  </si>
  <si>
    <t>DS-2TD2617-6/V1</t>
  </si>
  <si>
    <t>DS-2TD2636 10</t>
  </si>
  <si>
    <t>DS-2TD2636-15</t>
  </si>
  <si>
    <t>DS-2TD2866-25</t>
  </si>
  <si>
    <t>DS-2TD2866-50</t>
  </si>
  <si>
    <t>DS-2TD2235D-25</t>
  </si>
  <si>
    <t>DS-2TD2235D-50</t>
  </si>
  <si>
    <t>DS-2TD4136-25</t>
  </si>
  <si>
    <t>DS-2TD4136-50</t>
  </si>
  <si>
    <t>DS-2TD4166-25</t>
  </si>
  <si>
    <t>DS-2TD4166-50</t>
  </si>
  <si>
    <t>DS-2TD6135-50B2L</t>
  </si>
  <si>
    <t>DS-2TD6236-75C2L</t>
  </si>
  <si>
    <t>DS-2TD6166-50B2L</t>
  </si>
  <si>
    <t>DS-2TD6166-75B2L</t>
  </si>
  <si>
    <t>DS-2TS03-15UF/W</t>
  </si>
  <si>
    <t>DS-2TS03-25UF/W</t>
  </si>
  <si>
    <t>DS-2TS03-35UF/W</t>
  </si>
  <si>
    <t>DS-2TS16-35VI/W</t>
  </si>
  <si>
    <t>DS-2TS16-50VI/W</t>
  </si>
  <si>
    <t>DS-2TR03-35UM/W</t>
  </si>
  <si>
    <t>DS-2TR03-50UM/W</t>
  </si>
  <si>
    <t>DS-2TP31-03AUF</t>
  </si>
  <si>
    <t>DS-2TP23-10VM/W</t>
  </si>
  <si>
    <t>PTZ</t>
  </si>
  <si>
    <t>Upright PTZ</t>
  </si>
  <si>
    <t>Handheld</t>
  </si>
  <si>
    <t>DS-2DF5232X-AE3</t>
  </si>
  <si>
    <t>DS-2DF5232X-AEL</t>
  </si>
  <si>
    <t>DS-2DF6225X-AEL</t>
  </si>
  <si>
    <t>DS-2DF6A225X-AEL</t>
  </si>
  <si>
    <t>DS-2DF6A236X-AEL</t>
  </si>
  <si>
    <t>DS-2DF6A436X-AEL</t>
  </si>
  <si>
    <t>DS-2DF6A836X-AEL</t>
  </si>
  <si>
    <t>DS-2DF7232IX-AELW</t>
  </si>
  <si>
    <t>DS-2DF8236IX-AELW</t>
  </si>
  <si>
    <t>DS-2DF8236I5X-AELW</t>
  </si>
  <si>
    <t>DS-2DF8250I5X-AELW</t>
  </si>
  <si>
    <t>DS-2DF8436IX-AELW</t>
  </si>
  <si>
    <t>DS-2DF8436I5X-AELW</t>
  </si>
  <si>
    <t>DS-2DF8836IX-AELW</t>
  </si>
  <si>
    <t>DS-2DF8836I5X-AELW</t>
  </si>
  <si>
    <t>DS-2DF8225IH-AELW</t>
  </si>
  <si>
    <t>DS-2PT5326IZ-DE</t>
  </si>
  <si>
    <t>DS-2PT3326IZ-DE3</t>
  </si>
  <si>
    <t>DS-2DP1636ZIX-D</t>
  </si>
  <si>
    <t>DS-2DP0818ZIX-D</t>
  </si>
  <si>
    <t>DS-2DY5223IW-AE</t>
  </si>
  <si>
    <t>DS-2DY9236X-A</t>
  </si>
  <si>
    <t>DS-2DY9236IX-A</t>
  </si>
  <si>
    <t>DS-2DY9236I8X-A</t>
  </si>
  <si>
    <t>DS-2DY9250X-A</t>
  </si>
  <si>
    <t>DS-2DY9250IAX-A</t>
  </si>
  <si>
    <t>DS-2DF6223-CX</t>
  </si>
  <si>
    <t>DS-2DT6223-AELY</t>
  </si>
  <si>
    <t>DS-2DE2204IW-DE3/W</t>
  </si>
  <si>
    <t>DS-2DE2204IW-DE3</t>
  </si>
  <si>
    <t>DS-2DE1A200IW-DE3</t>
  </si>
  <si>
    <t>DS-2DE1A400IW-DE3</t>
  </si>
  <si>
    <t>DS-2DE2A204IW-DE3</t>
  </si>
  <si>
    <t>DS-2DE2A204W-DE3</t>
  </si>
  <si>
    <t>DS-2DE2A404IW-DE3</t>
  </si>
  <si>
    <t>DS-2DE2A404W-DE3</t>
  </si>
  <si>
    <t>DS-2DE4225W-DE3</t>
  </si>
  <si>
    <t>DS-2DE4A204IW-DE</t>
  </si>
  <si>
    <t>DS-2DE4A225IW-DE</t>
  </si>
  <si>
    <t>DS-2DE4A404IW-DE</t>
  </si>
  <si>
    <t>DS-2DE4A425IW-DE</t>
  </si>
  <si>
    <t>DS-2DE3304W-DE</t>
  </si>
  <si>
    <t>DS-2DY3220IW-DE</t>
  </si>
  <si>
    <t>DS-2DY3220IW-DE4</t>
  </si>
  <si>
    <t>DS-2DE4225W-DE</t>
  </si>
  <si>
    <t>DS-2DE5232W-AE</t>
  </si>
  <si>
    <t>DS-2DE5225W-AE</t>
  </si>
  <si>
    <t>DS-2DE5330W-AE</t>
  </si>
  <si>
    <t>DS-2DE5225IW-AE</t>
  </si>
  <si>
    <t>DS-2DE7232IW-AE</t>
  </si>
  <si>
    <t>DS-2DE7330IW-AE</t>
  </si>
  <si>
    <t>DS-2DE7430IW-AE</t>
  </si>
  <si>
    <t>DS-2DE7530IW-AE</t>
  </si>
  <si>
    <t>DS-2AE7232TI-A</t>
  </si>
  <si>
    <t>DS-2AE5232T-A3</t>
  </si>
  <si>
    <t>DS-2AE5232T-A</t>
  </si>
  <si>
    <t>DS-2AE5225T-A3</t>
  </si>
  <si>
    <t>DS-2AE5225T-A</t>
  </si>
  <si>
    <t>DS-2AE5123T-A</t>
  </si>
  <si>
    <t>DS-2AE5123TI-A</t>
  </si>
  <si>
    <t>DS-2AE4225T-A3</t>
  </si>
  <si>
    <t>DS-2AE4225T-A</t>
  </si>
  <si>
    <t>EPT-4215-D3</t>
  </si>
  <si>
    <t>EPT-4215I-D</t>
  </si>
  <si>
    <t>PTZ / 3 Lens</t>
  </si>
  <si>
    <t>PTZ / 360</t>
  </si>
  <si>
    <t>PTZ / 180</t>
  </si>
  <si>
    <t>Pan-Tilt</t>
  </si>
  <si>
    <t>DS-2CE72DFT-F 3.6MM</t>
  </si>
  <si>
    <t>DS-2CE72DFT-F 6MM</t>
  </si>
  <si>
    <t>DS-2CE79U8T-IT3Z</t>
  </si>
  <si>
    <t>DS-2CE78U8T-IT3 2.8MM</t>
  </si>
  <si>
    <t>DS-2CE78U8T-IT3 3.6MM</t>
  </si>
  <si>
    <t>DS-2CE78U8T-IT3 6MM</t>
  </si>
  <si>
    <t>DS-2CE56H0T-ITMF 2.8MM</t>
  </si>
  <si>
    <t>DS-2CE56H0T-ITMF 3.6MM</t>
  </si>
  <si>
    <t>DS-2CE56H0T-ITMF 6MM</t>
  </si>
  <si>
    <t>DS-2CE56H0T-IT3F 2.8MM</t>
  </si>
  <si>
    <t>DS-2CE56H0T-IT3F 3.6MM</t>
  </si>
  <si>
    <t>DS-2CE56H0T-IT3F 6MM</t>
  </si>
  <si>
    <t>DS-2CE56H0T-IT3F 8MM</t>
  </si>
  <si>
    <t>DS-2CE56H0T-IT3F 12MM</t>
  </si>
  <si>
    <t>DS-2CE56H0T-IT3ZF</t>
  </si>
  <si>
    <t>DS-2CE71H0T-PIRL 2.8MM</t>
  </si>
  <si>
    <t>DS-2CE71H0T-PIRL 3.6MM</t>
  </si>
  <si>
    <t>DS-2CE71D8T-PIRL 2.8MM</t>
  </si>
  <si>
    <t>DS-2CE71D8T-PIRL 3.6MM</t>
  </si>
  <si>
    <t>DS-2CE56D8T-ITM 2.8MM</t>
  </si>
  <si>
    <t>DS-2CE56D8T-ITM 3.6MM</t>
  </si>
  <si>
    <t>DS-2CE56D8T-ITM 6MM</t>
  </si>
  <si>
    <t>DS-2CE56D8T-ITMB 2.8MM</t>
  </si>
  <si>
    <t>DS-2CE56D8T-ITMB 3.6MM</t>
  </si>
  <si>
    <t>DS-2CE56D8T-ITMB 6MM</t>
  </si>
  <si>
    <t>DS-2CE56D8T-IT3 2.8MM</t>
  </si>
  <si>
    <t>DS-2CE56D8T-IT3 3.6MM</t>
  </si>
  <si>
    <t>DS-2CE56D8T-IT3 6MM</t>
  </si>
  <si>
    <t>DS-2CE56D8T-IT3 8MM</t>
  </si>
  <si>
    <t>DS-2CE56D8T-IT3 12MM</t>
  </si>
  <si>
    <t>DS-2CE56D8T-IT3Z</t>
  </si>
  <si>
    <t>DS-2CE76D3T-ITMF 2.8MM</t>
  </si>
  <si>
    <t>DS-2CE76D3T-ITMF 3.6MM</t>
  </si>
  <si>
    <t>DS-2CE76D3T-ITMF 6MM</t>
  </si>
  <si>
    <t>DS-2CE78D3T-IT3F 2.8MM</t>
  </si>
  <si>
    <t>DS-2CE78D3T-IT3F 3.6MM</t>
  </si>
  <si>
    <t>DS-2CE78D3T-IT3F 6MM</t>
  </si>
  <si>
    <t>DS-2CE79D3T-IT3ZF</t>
  </si>
  <si>
    <t>DS-2CE71D0T-PIRL 2.8MM</t>
  </si>
  <si>
    <t>DS-2CE71D0T-PIRL 3.6MM</t>
  </si>
  <si>
    <t>DS-2CE59U8T-AVPIT3Z</t>
  </si>
  <si>
    <t>DS-2CE57U8T-VPIT 2.8MM</t>
  </si>
  <si>
    <t>DS-2CE57U8T-VPIT 3.6MM</t>
  </si>
  <si>
    <t>DS-2CE57U8T-VPIT 6MM</t>
  </si>
  <si>
    <t>DS-2CE56H0T-VPITF 2.8MM</t>
  </si>
  <si>
    <t>DS-2CE56H0T-VPITF 3.6MM</t>
  </si>
  <si>
    <t>DS-2CE56H0T-VPITF 6MM</t>
  </si>
  <si>
    <t>DS-2CE56H0T-AITZF</t>
  </si>
  <si>
    <t>DS-2CE56H0T-AVPIT3ZF</t>
  </si>
  <si>
    <t>DS-2CE56D8T-VPIT 2.8MM</t>
  </si>
  <si>
    <t>DS-2CE56D8T-VPIT 3.6MM</t>
  </si>
  <si>
    <t>DS-2CE56D8T-VPIT 6MM</t>
  </si>
  <si>
    <t>DS-2CE56D8T-VPITB 2.8MM</t>
  </si>
  <si>
    <t>DS-2CE56D8T-VPITB 3.6MM</t>
  </si>
  <si>
    <t>DS-2CE56D8T-VPITB 6MM</t>
  </si>
  <si>
    <t>DS-2CE56D8T-AVPIT3Z</t>
  </si>
  <si>
    <t>DS-2CE56D8T-AVPIT3ZB</t>
  </si>
  <si>
    <t>DS-2CE56D8T-AITZ</t>
  </si>
  <si>
    <t>DS-2CE57D3T-VPITF 2.8MM</t>
  </si>
  <si>
    <t>DS-2CE57D3T-VPITF 3.6MM</t>
  </si>
  <si>
    <t>DS-2CE57D3T-VPITF 6MM</t>
  </si>
  <si>
    <t>DS-2CE5AD3T-AVPIT3ZF</t>
  </si>
  <si>
    <t>DS-2CE56D5T-AVPIR3ZH</t>
  </si>
  <si>
    <t>DS-2CE10DFT-F 3.6MM</t>
  </si>
  <si>
    <t>DS-2CE10DFT-F 6MM</t>
  </si>
  <si>
    <t>DS-2CE12DFT-F 3.6MM</t>
  </si>
  <si>
    <t>DS-2CE12DFT-F 6MM</t>
  </si>
  <si>
    <t>DS-2CE19U8T-AIT3Z</t>
  </si>
  <si>
    <t>DS-2CE18U8T-IT3 2.8MM</t>
  </si>
  <si>
    <t>DS-2CE18U8T-IT3 3.6MM</t>
  </si>
  <si>
    <t>DS-2CE18U8T-IT3 6MM</t>
  </si>
  <si>
    <t>DS-2CE17U8T-IT 2.8MM</t>
  </si>
  <si>
    <t>DS-2CE17U8T-IT 3.6MM</t>
  </si>
  <si>
    <t>DS-2CE17U8T-IT 6MM</t>
  </si>
  <si>
    <t>DS-2CE16H0T-IT3F 2.8MM</t>
  </si>
  <si>
    <t>DS-2CE16H0T-IT3F 3.6MM</t>
  </si>
  <si>
    <t>DS-2CE16H0T-IT3F 6MM</t>
  </si>
  <si>
    <t>DS-2CE16H0T-IT5F 2.8MM</t>
  </si>
  <si>
    <t>DS-2CE16H0T-IT5F 3.6MM</t>
  </si>
  <si>
    <t>DS-2CE16H0T-IT5F 6MM</t>
  </si>
  <si>
    <t>DS-2CE16H0T-IT5F 8MM</t>
  </si>
  <si>
    <t>DS-2CE16H0T-IT5F 12MM</t>
  </si>
  <si>
    <t>DS-2CE16H0T-AIT3ZF</t>
  </si>
  <si>
    <t>DS-2CE16D9T-AIRAZH</t>
  </si>
  <si>
    <t>DS-2CE11D8T-PIRL 2.8MM</t>
  </si>
  <si>
    <t>DS-2CE11D8T-PIRL 3.6MM</t>
  </si>
  <si>
    <t>DS-2CE12D8T-PIRL 2.8MM</t>
  </si>
  <si>
    <t>DS-2CE12D8T-PIRL 3.6MM</t>
  </si>
  <si>
    <t>DS-2CE16D8T-AIT3Z</t>
  </si>
  <si>
    <t>DS-2CE16D8T-IT 2.8MM</t>
  </si>
  <si>
    <t>DS-2CE16D8T-IT 3.6MM</t>
  </si>
  <si>
    <t>DS-2CE16D8T-IT 6MM</t>
  </si>
  <si>
    <t>DS-2CE16D8T-IT3 2.8MM</t>
  </si>
  <si>
    <t>DS-2CE16D8T-IT3 3.6MM</t>
  </si>
  <si>
    <t>DS-2CE16D8T-IT3 6MM</t>
  </si>
  <si>
    <t>DS-2CE16D8T-IT3 8MM</t>
  </si>
  <si>
    <t>DS-2CE16D8T-IT3 12MM</t>
  </si>
  <si>
    <t>DS-2CE16D8T-IT5 3.6MM</t>
  </si>
  <si>
    <t>DS-2CE16D8T-IT5 6MM</t>
  </si>
  <si>
    <t>DS-2CE16D8T-IT5 8MM</t>
  </si>
  <si>
    <t>DS-2CE16D8T-IT5 12MM</t>
  </si>
  <si>
    <t>DS-2CE16D8T-ITP 2.8MM</t>
  </si>
  <si>
    <t>DS-2CE16D8T-ITP 3.6MM</t>
  </si>
  <si>
    <t>DS-2CE16D8T-ITP 6MM</t>
  </si>
  <si>
    <t>DS-2CE16D5T-AIR3ZH</t>
  </si>
  <si>
    <t>DS-2CE16D3T-I3F 2.8MM</t>
  </si>
  <si>
    <t>DS-2CE16D3T-I3F 3.6MM</t>
  </si>
  <si>
    <t>DS-2CE16D3T-IT3F 2.8MM</t>
  </si>
  <si>
    <t>DS-2CE16D3T-IT3F 3.6MM</t>
  </si>
  <si>
    <t>DS-2CE16D3T-ITF 2.8MM</t>
  </si>
  <si>
    <t>DS-2CE16D3T-ITF 3.6MM</t>
  </si>
  <si>
    <t>DS-2CE16D3T-ITF 6MM</t>
  </si>
  <si>
    <t>DS-2CE19D3T-AIT3ZF</t>
  </si>
  <si>
    <t>DS-2CE11D0T-PIRL 2.8MM</t>
  </si>
  <si>
    <t>DS-2CE11D0T-PIRL 3.6MM</t>
  </si>
  <si>
    <t>DS-2CE11H0T-PIRL 2.8MM</t>
  </si>
  <si>
    <t>DS-2CE11H0T-PIRL 3.6MM</t>
  </si>
  <si>
    <t>DS-2CE12H0T-PIRL 2.8MM</t>
  </si>
  <si>
    <t>DS-2CE12H0T-PIRL 3.6MM</t>
  </si>
  <si>
    <t>DS-2CE12D0T-PIRL 2.8MM</t>
  </si>
  <si>
    <t>DS-2CE12D0T-PIRL 3.6MM</t>
  </si>
  <si>
    <t>DS-2CE37U8T-A</t>
  </si>
  <si>
    <t>DS-2CC52H1T-FITS</t>
  </si>
  <si>
    <t>DS-2CC12D8T-AMM</t>
  </si>
  <si>
    <t>DS-2CE38D8T-PIR 2.8MM</t>
  </si>
  <si>
    <t>DS-2CE38D8T-PIR 3.6MM</t>
  </si>
  <si>
    <t>DS-2CE56H5T-VPITE 2.8MM</t>
  </si>
  <si>
    <t>DS-2CE56H5T-VPITE 3.6MM</t>
  </si>
  <si>
    <t>DS-2CE56H5T-VPITE 6MM</t>
  </si>
  <si>
    <t>DS-2CE56H5T-VPITEB 2.8MM</t>
  </si>
  <si>
    <t>DS-2CE56H5T-VPITEB 3.6MM</t>
  </si>
  <si>
    <t>DS-2CE56H5T-VPITEB 6MM</t>
  </si>
  <si>
    <t>DS-2CE56H5T-VPIT3ZE</t>
  </si>
  <si>
    <t>DS-2CE16H5T-IT1E 2.8MM</t>
  </si>
  <si>
    <t>DS-2CE16H5T-IT1E 3.6MM</t>
  </si>
  <si>
    <t>DS-2CE16H5T-IT1E 6MM</t>
  </si>
  <si>
    <t>DS-2CE16H5T-IT3E 2.8MM</t>
  </si>
  <si>
    <t>DS-2CE16H5T-IT3E 3.6MM</t>
  </si>
  <si>
    <t>DS-2CE16H5T-IT3E 6MM</t>
  </si>
  <si>
    <t>DS-2CE16H5T-IT3E 8MM</t>
  </si>
  <si>
    <t>DS-2CE16H5T-IT3E 12MM</t>
  </si>
  <si>
    <t>DS-2CE16H5T-IT5E 3.6MM</t>
  </si>
  <si>
    <t>DS-2CE16H5T-IT5E 6MM</t>
  </si>
  <si>
    <t>DS-2CE16H5T-IT5E 8MM</t>
  </si>
  <si>
    <t>DS-2CE16H5T-IT5E 12MM</t>
  </si>
  <si>
    <t>DS-2CE56H5T-IT3ZE</t>
  </si>
  <si>
    <t>DS-2CE56H5T-IT3ZEB</t>
  </si>
  <si>
    <t>DS-2CE56H5T-ITME 2.8MM</t>
  </si>
  <si>
    <t>DS-2CE56H5T-ITME 3.6MM</t>
  </si>
  <si>
    <t>DS-2CE56H5T-ITME 6MM</t>
  </si>
  <si>
    <t>DS-2CE56H5T-ITMEB 2.8MM</t>
  </si>
  <si>
    <t>DS-2CE56H5T-ITMEB 3.6MM</t>
  </si>
  <si>
    <t>DS-2CE56H5T-ITMEB 6MM</t>
  </si>
  <si>
    <t>DS-2CE16H5T-ITE 2.8MM</t>
  </si>
  <si>
    <t>DS-2CE16H5T-ITE 3.6MM</t>
  </si>
  <si>
    <t>DS-2CE16H5T-ITE 6MM</t>
  </si>
  <si>
    <t>DS-2CE56H5T-IT1E 2.8MM</t>
  </si>
  <si>
    <t>DS-2CE56H5T-IT1E 3.6MM</t>
  </si>
  <si>
    <t>DS-2CE56H5T-IT1E 6MM</t>
  </si>
  <si>
    <t>DS-2CE56H5T-IT3E 2.8MM</t>
  </si>
  <si>
    <t>DS-2CE56H5T-IT3E 3.6MM</t>
  </si>
  <si>
    <t>DS-2CE56H5T-IT3E 6MM</t>
  </si>
  <si>
    <t>DS-2CE56H5T-IT3E 8MM</t>
  </si>
  <si>
    <t>DS-2CE56H5T-IT3E 12MM</t>
  </si>
  <si>
    <t>DS-2CC12D9T-AIT3ZE</t>
  </si>
  <si>
    <t>DS-2CC12D9T-IT3E 2.8MM</t>
  </si>
  <si>
    <t>DS-2CC12D9T-IT3E 3.6MM</t>
  </si>
  <si>
    <t>DS-2CC12D9T-IT3E 6MM</t>
  </si>
  <si>
    <t>DS-2CC12D9T-IT5E 2.8MM</t>
  </si>
  <si>
    <t>DS-2CC12D9T-IT5E 3.6MM</t>
  </si>
  <si>
    <t>DS-2CC12D9T-IT5E 6MM</t>
  </si>
  <si>
    <t>DS-2CC52D9T-AITZE</t>
  </si>
  <si>
    <t>DS-2CC52D9T-AVPIT3ZE</t>
  </si>
  <si>
    <t>DS-2CC52D9T-AVPIT3ZEB</t>
  </si>
  <si>
    <t>ECT-T12F2</t>
  </si>
  <si>
    <t>ECT-T12F3</t>
  </si>
  <si>
    <t>ECT-T12F6</t>
  </si>
  <si>
    <t>ECT-B12F2</t>
  </si>
  <si>
    <t>ECT-B12F3</t>
  </si>
  <si>
    <t>ECT-B12F6</t>
  </si>
  <si>
    <t>ECT-T32V2</t>
  </si>
  <si>
    <t>ECT-B32V2</t>
  </si>
  <si>
    <t>ECT-D32V2</t>
  </si>
  <si>
    <t>DS-9616NI-I8</t>
  </si>
  <si>
    <t>DS-9632NI-I8</t>
  </si>
  <si>
    <t>DS-9664NI-I8</t>
  </si>
  <si>
    <t>DS-9632NI-I16</t>
  </si>
  <si>
    <t>DS-96064NI-I16</t>
  </si>
  <si>
    <t>DS-96128NI-I24/H</t>
  </si>
  <si>
    <t>DS-96256NI-I24/H</t>
  </si>
  <si>
    <t>iDS-9632NXI-I8/16S</t>
  </si>
  <si>
    <t>iDS-9632NXI-I8/4F</t>
  </si>
  <si>
    <t>DS-7604NI-Q1/4P</t>
  </si>
  <si>
    <t>DS-7608NI-Q2/8P</t>
  </si>
  <si>
    <t>DS-7616NI-Q2/16P</t>
  </si>
  <si>
    <t>DS-7608NI-I2/8P</t>
  </si>
  <si>
    <t>DS-7616NI-I2/16P</t>
  </si>
  <si>
    <t>DS-7608NXI-I2/8P/4S</t>
  </si>
  <si>
    <t>DS-7616NXI-I2/16P/4S</t>
  </si>
  <si>
    <t>DS-7716NI-I4/16P</t>
  </si>
  <si>
    <t>DS-7716NI-I4/16P(B)</t>
  </si>
  <si>
    <t>DS-7732NI-I4</t>
  </si>
  <si>
    <t>DS-7732NI-I4 (B)</t>
  </si>
  <si>
    <t>DS-7732NI-I4/16P</t>
  </si>
  <si>
    <t>DS-7732NI-I4/16P(B)</t>
  </si>
  <si>
    <t>DS-7732NI-I4/24P</t>
  </si>
  <si>
    <t>DS-7716NXI-I4/16P/4S</t>
  </si>
  <si>
    <t>DS-7732NXI-I4/16P/4S</t>
  </si>
  <si>
    <t>DS-9008HUI-K8</t>
  </si>
  <si>
    <t>DS-9016HUI-K8</t>
  </si>
  <si>
    <t>DS-9032HUI-K8</t>
  </si>
  <si>
    <t>DS-7308HUI-K4</t>
  </si>
  <si>
    <t>DS-7316HUI-K4</t>
  </si>
  <si>
    <t>DS-7332HUI-K4</t>
  </si>
  <si>
    <t>DS-7308HQI-K4</t>
  </si>
  <si>
    <t>DS-7316HQI-K4</t>
  </si>
  <si>
    <t>DS-7332HQI-K4</t>
  </si>
  <si>
    <t>DS-7204HTI-K1</t>
  </si>
  <si>
    <t>DS-7208HTI-K2</t>
  </si>
  <si>
    <t>DS-7204HUI-K1</t>
  </si>
  <si>
    <t>DS-7208HUI-K2</t>
  </si>
  <si>
    <t>DS-7216HUI-K2</t>
  </si>
  <si>
    <t>DS-7204HQI-K1</t>
  </si>
  <si>
    <t>DS-7208HQI-K2</t>
  </si>
  <si>
    <t>DS-7216HQI-K2</t>
  </si>
  <si>
    <t>DS-7204HUI-K1/P</t>
  </si>
  <si>
    <t>DS-7208HUI-K2/P</t>
  </si>
  <si>
    <t>DS-7216HUI-K2/P</t>
  </si>
  <si>
    <t>DS-7204HQI-K1/P</t>
  </si>
  <si>
    <t>DS-7208HQI-K2/P</t>
  </si>
  <si>
    <t>DS-7216HQI-K2/P</t>
  </si>
  <si>
    <t>ERI-Q104-P41</t>
  </si>
  <si>
    <t>ERI-Q104-P42</t>
  </si>
  <si>
    <t>ERI-Q108-P82</t>
  </si>
  <si>
    <t>ERI-Q108-P84</t>
  </si>
  <si>
    <t>ERT-F2041</t>
  </si>
  <si>
    <t>ERT-F2042</t>
  </si>
  <si>
    <t>ERT-F2082</t>
  </si>
  <si>
    <t>ERT-F2084</t>
  </si>
  <si>
    <t>ERT-F2162</t>
  </si>
  <si>
    <t>ERT-F2164</t>
  </si>
  <si>
    <t>Recorder</t>
  </si>
  <si>
    <t>EKI-Q41T24</t>
  </si>
  <si>
    <t>EKI-Q82T26</t>
  </si>
  <si>
    <t>EKI-Q41T44</t>
  </si>
  <si>
    <t>EKI-Q82T46</t>
  </si>
  <si>
    <t>T7104Q1TA</t>
  </si>
  <si>
    <t>T7108Q2TA</t>
  </si>
  <si>
    <t>T7104Q1TB</t>
  </si>
  <si>
    <t>T7108Q2TB</t>
  </si>
  <si>
    <t>(4) 2MP Outdoor IR Domes, 2.8mm</t>
  </si>
  <si>
    <t>(6) 2MP Outdoor IR Domes, 2.8mm</t>
  </si>
  <si>
    <t>(4) 4MP Outdoor IR Turrets, 2.8mm</t>
  </si>
  <si>
    <t>(6) 4MP Outdoor IR Turrets, 2.8mm</t>
  </si>
  <si>
    <t>(4) 2MP Outdoor IR Turrets, 2.8mm</t>
  </si>
  <si>
    <t>(6) 2MP Outdoor IR Turrets, 2.8mm</t>
  </si>
  <si>
    <t>DS-3E0105P-E</t>
  </si>
  <si>
    <t>DS-3E0109P-E</t>
  </si>
  <si>
    <t>DS-3E0318P-E</t>
  </si>
  <si>
    <t>DS-3E0326P-E</t>
  </si>
  <si>
    <t>DS-3E1310P-E</t>
  </si>
  <si>
    <t>DS-3E1318P-E</t>
  </si>
  <si>
    <t>DS-3E1326P-E</t>
  </si>
  <si>
    <t>DS-3E0109P-E/M</t>
  </si>
  <si>
    <t>DS-3E0318P-E/M</t>
  </si>
  <si>
    <t>DS-3E0326P-E/M</t>
  </si>
  <si>
    <t>DS-3E2310P</t>
  </si>
  <si>
    <t>DS-3E2318P</t>
  </si>
  <si>
    <t>DS-3E2326P</t>
  </si>
  <si>
    <t>DS-3E0508-E</t>
  </si>
  <si>
    <t>DS-3E0516-E</t>
  </si>
  <si>
    <t>DS-3E0524-E</t>
  </si>
  <si>
    <t>Switch</t>
  </si>
  <si>
    <t>HiKCentral-VSS-Base/4Ch</t>
  </si>
  <si>
    <t>HiKCentral-VSS-Base/16Ch</t>
  </si>
  <si>
    <t>HiKCentral-VSS-Base/64Ch</t>
  </si>
  <si>
    <t>HiKCentral-VSS-Base/300Ch</t>
  </si>
  <si>
    <t>HiKCentral-VSS-Base/HW/64Ch</t>
  </si>
  <si>
    <t>HiKCentral-VSS-Base/HW/300Ch</t>
  </si>
  <si>
    <t>Hikcentral-VSS-Camera</t>
  </si>
  <si>
    <t>HikCentral-ACS-Base/2Door</t>
  </si>
  <si>
    <t>HikCentral-ACS-Base/16Door</t>
  </si>
  <si>
    <t>HikCentral-ACS-1Door</t>
  </si>
  <si>
    <t>HikCentral-ANPR-Module</t>
  </si>
  <si>
    <t>HikCentral-SmartWall-Module</t>
  </si>
  <si>
    <t>HikCentral-Thermal Imaging-Base/1Ch</t>
  </si>
  <si>
    <t>HikCentral-UVSS-Base</t>
  </si>
  <si>
    <t>HiKCentral-Attendance-Base</t>
  </si>
  <si>
    <t>HikCentral-FacialReco-Base</t>
  </si>
  <si>
    <t>HikCentral-Data Reporting System-Base</t>
  </si>
  <si>
    <t>HikCentral-Service</t>
  </si>
  <si>
    <t>HikCentral-RSM-Base/2Site</t>
  </si>
  <si>
    <t>HikCentral-RSM-Base/HW/E3/2Site</t>
  </si>
  <si>
    <t>HikCentral-RSM-1Site</t>
  </si>
  <si>
    <t>Base License + 4 Camera Licenses</t>
  </si>
  <si>
    <t>Base License + 16 Camera Licenses</t>
  </si>
  <si>
    <t>Base License + 64 Camera Licenses</t>
  </si>
  <si>
    <t>Base License + 300 Camera Licenses</t>
  </si>
  <si>
    <r>
      <t xml:space="preserve">Base License + 64 Camera Licenses
</t>
    </r>
    <r>
      <rPr>
        <b/>
        <sz val="11"/>
        <rFont val="Calibri"/>
        <family val="2"/>
        <scheme val="minor"/>
      </rPr>
      <t>Server Included</t>
    </r>
  </si>
  <si>
    <r>
      <t xml:space="preserve">Base License + 300 Camera Licenses
</t>
    </r>
    <r>
      <rPr>
        <b/>
        <sz val="11"/>
        <rFont val="Calibri"/>
        <family val="2"/>
        <scheme val="minor"/>
      </rPr>
      <t>Server Included</t>
    </r>
  </si>
  <si>
    <t>Additional Camera License</t>
  </si>
  <si>
    <t>Base License + 2 Door Licenses</t>
  </si>
  <si>
    <t>Base License + 16 Door Licenses</t>
  </si>
  <si>
    <t>Additional Door License</t>
  </si>
  <si>
    <t>License Plate Camera Module</t>
  </si>
  <si>
    <t>Smart Wall Module</t>
  </si>
  <si>
    <t>Thermal Camera Module - Per Camera</t>
  </si>
  <si>
    <t>Under Vehicle  Surveillance System Base License</t>
  </si>
  <si>
    <t>Time &amp; Attendance Base License</t>
  </si>
  <si>
    <t>Facial Recognition Base License</t>
  </si>
  <si>
    <t>Data Reporting System Base License</t>
  </si>
  <si>
    <t>HikCentral Advanced Service</t>
  </si>
  <si>
    <t>RSM Base License - Required after 3000 cameras</t>
  </si>
  <si>
    <r>
      <t xml:space="preserve">RSM Base License - Required after 3000 cameras
</t>
    </r>
    <r>
      <rPr>
        <b/>
        <sz val="11"/>
        <rFont val="Calibri"/>
        <family val="2"/>
        <scheme val="minor"/>
      </rPr>
      <t>Server Included</t>
    </r>
  </si>
  <si>
    <t>Additional RSM Site
(Purchased after RSM Base)</t>
  </si>
  <si>
    <t>Hikvision</t>
  </si>
  <si>
    <t>GROUP 77201 AWARD 23150 - Intelligent Facility and Security Systems and Solutions</t>
  </si>
  <si>
    <t>Contractor Name:</t>
  </si>
  <si>
    <t>Lot Awarded</t>
  </si>
  <si>
    <t>Region(s) Awarded:</t>
  </si>
  <si>
    <t>Contractor's Name</t>
  </si>
  <si>
    <t>Equipment Pricing</t>
  </si>
  <si>
    <t>Contractor  Name:</t>
  </si>
  <si>
    <t>Individual employed by the Contractor or a Subcontractor who:
1) Installs, runs, pulls, etc. Low Voltage Wiring,  Line Voltage Wiring, cable, fiber optics, etc. for all products/systems which fit the scope of the contract;
2) Installs raceway, conduits, etc. for wire, cable, and fiber optics for all products/systems which fit the scope of the contract;
3) Installs/Mounts products onto poles, pads, etc.; 
4) Performs any other Installation work classified by NYS DOL as electrical work which is permitted on This Award;
But only for:
A. CCTV/Surveillance Camera Systems
B. Physical Access Control Systems
C. Alarm and Signal Systems
D. Nurse Call Systems
***This Job Title can only be used for work/Services on Systems/Product Lines/Equipment which are included on the Contractor's Contract***.</t>
  </si>
  <si>
    <t>Nurse Call System
Technician Onsite Region 1</t>
  </si>
  <si>
    <t>Nurse Call Systems
Technician Onsite Region 2</t>
  </si>
  <si>
    <r>
      <t xml:space="preserve">Nurse Call System
Technician Onsite Region 3  
</t>
    </r>
    <r>
      <rPr>
        <u/>
        <sz val="11"/>
        <color theme="1"/>
        <rFont val="Calibri"/>
        <family val="2"/>
        <scheme val="minor"/>
      </rPr>
      <t xml:space="preserve">Entire County: </t>
    </r>
    <r>
      <rPr>
        <b/>
        <sz val="11"/>
        <color theme="1"/>
        <rFont val="Calibri"/>
        <family val="2"/>
        <scheme val="minor"/>
      </rPr>
      <t>Westchester</t>
    </r>
  </si>
  <si>
    <r>
      <t xml:space="preserve">Nurse Call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</si>
  <si>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Nurse Call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</si>
  <si>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Nurse Call Systems
Technician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and Rockland</t>
    </r>
  </si>
  <si>
    <r>
      <t xml:space="preserve">Nurse Call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Sullivan and Ulster</t>
    </r>
  </si>
  <si>
    <r>
      <t xml:space="preserve">Nurse Call System
Technician Onsite Region 5
Partial Counties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</si>
  <si>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Nurse Call System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</si>
  <si>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Nurse Call System
Technician Onsite Region 5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That portion of the county south of a line following the south limits of the city of Catskill in a Westerly direction from the Hudson River to Highway 23A along 23A to the road following the Little Westkill and continuing along this road to Delaware County.</t>
    </r>
  </si>
  <si>
    <r>
      <t xml:space="preserve">Nurse Call System
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</si>
  <si>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Nurse Call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Hamilton, Saratoga, Warren, and Washington</t>
    </r>
    <r>
      <rPr>
        <sz val="11"/>
        <color theme="1"/>
        <rFont val="Calibri"/>
        <family val="2"/>
        <scheme val="minor"/>
      </rPr>
      <t xml:space="preserve"> </t>
    </r>
  </si>
  <si>
    <r>
      <t xml:space="preserve">Nurse Call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</si>
  <si>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r>
      <t xml:space="preserve">Nurse Call Systems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</si>
  <si>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Nurse Call Systems
Technician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</si>
  <si>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Nurse Call Systems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</si>
  <si>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Nurse Call Systems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Entire County except Townships of Elbridge and Skaneateles.</t>
    </r>
  </si>
  <si>
    <r>
      <t xml:space="preserve">Nurse Call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</si>
  <si>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Nurse Call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Only the Townships of Arcadia, Galen, Lyons, Savannah, and Village of Newark.</t>
    </r>
  </si>
  <si>
    <r>
      <t xml:space="preserve">Nurse Call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Entire county except the Township of Groton</t>
    </r>
  </si>
  <si>
    <r>
      <t xml:space="preserve">Nurse Call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</si>
  <si>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Nurse Call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</si>
  <si>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Nurse Call System
Technician Onsite Region 8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Chemung, Steuben</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Only the Townships of Barton and Nichols.</t>
    </r>
  </si>
  <si>
    <r>
      <t xml:space="preserve">Nurse Call System
Technician Onsite Region 9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</si>
  <si>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Nurse Call System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Chautauqua</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</si>
  <si>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Nurse Call System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Niagara</t>
    </r>
    <r>
      <rPr>
        <sz val="11"/>
        <color theme="1"/>
        <rFont val="Calibri"/>
        <family val="2"/>
        <scheme val="minor"/>
      </rPr>
      <t xml:space="preserve">
Partial County -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</si>
  <si>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Nurse Call System
Technician Onsite Region 9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</si>
  <si>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Nurse Call System
Technician Onsite Region 9
Entire County - </t>
    </r>
    <r>
      <rPr>
        <b/>
        <sz val="11"/>
        <color theme="1"/>
        <rFont val="Calibri"/>
        <family val="2"/>
        <scheme val="minor"/>
      </rPr>
      <t>Erie</t>
    </r>
    <r>
      <rPr>
        <sz val="11"/>
        <color theme="1"/>
        <rFont val="Calibri"/>
        <family val="2"/>
        <scheme val="minor"/>
      </rPr>
      <t xml:space="preserve">
Partial Counties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</si>
  <si>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Vaping Detection System
Technician Onsite Region 3 
</t>
    </r>
    <r>
      <rPr>
        <u/>
        <sz val="11"/>
        <rFont val="Calibri"/>
        <family val="2"/>
        <scheme val="minor"/>
      </rPr>
      <t>Entire County</t>
    </r>
    <r>
      <rPr>
        <sz val="11"/>
        <rFont val="Calibri"/>
        <family val="2"/>
        <scheme val="minor"/>
      </rPr>
      <t xml:space="preserve">: </t>
    </r>
    <r>
      <rPr>
        <b/>
        <sz val="11"/>
        <rFont val="Calibri"/>
        <family val="2"/>
        <scheme val="minor"/>
      </rPr>
      <t xml:space="preserve">Westchester </t>
    </r>
  </si>
  <si>
    <r>
      <t xml:space="preserve">Vaping Detection System
Technician Onsite Region 3 
</t>
    </r>
    <r>
      <rPr>
        <u/>
        <sz val="11"/>
        <rFont val="Calibri"/>
        <family val="2"/>
        <scheme val="minor"/>
      </rPr>
      <t>Entire Counties</t>
    </r>
    <r>
      <rPr>
        <sz val="11"/>
        <rFont val="Calibri"/>
        <family val="2"/>
        <scheme val="minor"/>
      </rPr>
      <t xml:space="preserve">: </t>
    </r>
    <r>
      <rPr>
        <b/>
        <sz val="11"/>
        <rFont val="Calibri"/>
        <family val="2"/>
        <scheme val="minor"/>
      </rPr>
      <t>Putnam</t>
    </r>
    <r>
      <rPr>
        <sz val="11"/>
        <rFont val="Calibri"/>
        <family val="2"/>
        <scheme val="minor"/>
      </rPr>
      <t xml:space="preserve">
</t>
    </r>
    <r>
      <rPr>
        <u/>
        <sz val="11"/>
        <rFont val="Calibri"/>
        <family val="2"/>
        <scheme val="minor"/>
      </rPr>
      <t>Partial Counties</t>
    </r>
    <r>
      <rPr>
        <sz val="11"/>
        <rFont val="Calibri"/>
        <family val="2"/>
        <scheme val="minor"/>
      </rPr>
      <t xml:space="preserve">: </t>
    </r>
    <r>
      <rPr>
        <b/>
        <sz val="11"/>
        <rFont val="Calibri"/>
        <family val="2"/>
        <scheme val="minor"/>
      </rPr>
      <t>Dutchess</t>
    </r>
    <r>
      <rPr>
        <sz val="11"/>
        <rFont val="Calibri"/>
        <family val="2"/>
        <scheme val="minor"/>
      </rPr>
      <t>:Towns of Fishkill, East Fishkill, and Beacon.</t>
    </r>
  </si>
  <si>
    <r>
      <t xml:space="preserve">Vaping Detection System
Technician Onsite Region 3
</t>
    </r>
    <r>
      <rPr>
        <u/>
        <sz val="11"/>
        <rFont val="Calibri"/>
        <family val="2"/>
        <scheme val="minor"/>
      </rPr>
      <t>Partial Counties</t>
    </r>
    <r>
      <rPr>
        <sz val="11"/>
        <rFont val="Calibri"/>
        <family val="2"/>
        <scheme val="minor"/>
      </rPr>
      <t xml:space="preserve"> - </t>
    </r>
    <r>
      <rPr>
        <b/>
        <sz val="11"/>
        <rFont val="Calibri"/>
        <family val="2"/>
        <scheme val="minor"/>
      </rPr>
      <t>Dutchess</t>
    </r>
    <r>
      <rPr>
        <sz val="11"/>
        <rFont val="Calibri"/>
        <family val="2"/>
        <scheme val="minor"/>
      </rPr>
      <t>: All of the county except  for the towns of Fishkill,East Fishkill, and Beacon.</t>
    </r>
  </si>
  <si>
    <r>
      <t xml:space="preserve">Vaping Detection Systems
Technician Onsite Region 4
</t>
    </r>
    <r>
      <rPr>
        <u/>
        <sz val="11"/>
        <rFont val="Calibri"/>
        <family val="2"/>
        <scheme val="minor"/>
      </rPr>
      <t>Entire Counties</t>
    </r>
    <r>
      <rPr>
        <sz val="11"/>
        <rFont val="Calibri"/>
        <family val="2"/>
        <scheme val="minor"/>
      </rPr>
      <t xml:space="preserve"> - </t>
    </r>
    <r>
      <rPr>
        <b/>
        <sz val="11"/>
        <rFont val="Calibri"/>
        <family val="2"/>
        <scheme val="minor"/>
      </rPr>
      <t>Sullivan and Ulster</t>
    </r>
  </si>
  <si>
    <r>
      <t xml:space="preserve">Vaping Detection Systems
Technician Onsite Region 4
</t>
    </r>
    <r>
      <rPr>
        <u/>
        <sz val="11"/>
        <rFont val="Calibri"/>
        <family val="2"/>
        <scheme val="minor"/>
      </rPr>
      <t xml:space="preserve">Entire Counties </t>
    </r>
    <r>
      <rPr>
        <sz val="11"/>
        <rFont val="Calibri"/>
        <family val="2"/>
        <scheme val="minor"/>
      </rPr>
      <t xml:space="preserve">- </t>
    </r>
    <r>
      <rPr>
        <b/>
        <sz val="11"/>
        <rFont val="Calibri"/>
        <family val="2"/>
        <scheme val="minor"/>
      </rPr>
      <t>Orange and Rockland</t>
    </r>
  </si>
  <si>
    <r>
      <t xml:space="preserve">Vaping Detection System
Technician Onsite Region 6 
</t>
    </r>
    <r>
      <rPr>
        <u/>
        <sz val="11"/>
        <rFont val="Calibri"/>
        <family val="2"/>
        <scheme val="minor"/>
      </rPr>
      <t>Entire Counties</t>
    </r>
    <r>
      <rPr>
        <sz val="11"/>
        <rFont val="Calibri"/>
        <family val="2"/>
        <scheme val="minor"/>
      </rPr>
      <t xml:space="preserve">: </t>
    </r>
    <r>
      <rPr>
        <b/>
        <sz val="11"/>
        <rFont val="Calibri"/>
        <family val="2"/>
        <scheme val="minor"/>
      </rPr>
      <t xml:space="preserve">Hamilton, Saratoga, Warren, and Washington </t>
    </r>
  </si>
  <si>
    <r>
      <t xml:space="preserve">Vaping Detection System
Technician Onsite Region 6 
</t>
    </r>
    <r>
      <rPr>
        <u/>
        <sz val="11"/>
        <rFont val="Calibri"/>
        <family val="2"/>
        <scheme val="minor"/>
      </rPr>
      <t>Entire Counties</t>
    </r>
    <r>
      <rPr>
        <sz val="11"/>
        <rFont val="Calibri"/>
        <family val="2"/>
        <scheme val="minor"/>
      </rPr>
      <t xml:space="preserve">: </t>
    </r>
    <r>
      <rPr>
        <b/>
        <sz val="11"/>
        <rFont val="Calibri"/>
        <family val="2"/>
        <scheme val="minor"/>
      </rPr>
      <t xml:space="preserve">Clinton, Essex, and Franklin </t>
    </r>
  </si>
  <si>
    <r>
      <t xml:space="preserve">Vaping Detection System 
Technician Onsite Region 8
</t>
    </r>
    <r>
      <rPr>
        <u/>
        <sz val="11"/>
        <rFont val="Calibri"/>
        <family val="2"/>
        <scheme val="minor"/>
      </rPr>
      <t>Partial Counties</t>
    </r>
    <r>
      <rPr>
        <sz val="11"/>
        <rFont val="Calibri"/>
        <family val="2"/>
        <scheme val="minor"/>
      </rPr>
      <t xml:space="preserve"> -  </t>
    </r>
    <r>
      <rPr>
        <b/>
        <sz val="11"/>
        <rFont val="Calibri"/>
        <family val="2"/>
        <scheme val="minor"/>
      </rPr>
      <t>Chenango</t>
    </r>
    <r>
      <rPr>
        <sz val="11"/>
        <rFont val="Calibri"/>
        <family val="2"/>
        <scheme val="minor"/>
      </rPr>
      <t xml:space="preserve">:  Only the Townships of Columbus, New Berlin and Sherburne.
</t>
    </r>
    <r>
      <rPr>
        <b/>
        <sz val="11"/>
        <rFont val="Calibri"/>
        <family val="2"/>
        <scheme val="minor"/>
      </rPr>
      <t>Tompkins</t>
    </r>
    <r>
      <rPr>
        <sz val="11"/>
        <rFont val="Calibri"/>
        <family val="2"/>
        <scheme val="minor"/>
      </rPr>
      <t xml:space="preserve">:  Only the Township of Groton. 
</t>
    </r>
    <r>
      <rPr>
        <b/>
        <sz val="11"/>
        <rFont val="Calibri"/>
        <family val="2"/>
        <scheme val="minor"/>
      </rPr>
      <t>Wayne</t>
    </r>
    <r>
      <rPr>
        <sz val="11"/>
        <rFont val="Calibri"/>
        <family val="2"/>
        <scheme val="minor"/>
      </rPr>
      <t>:  Only the Townships of Huron, Wolcott, Rose and Butler.</t>
    </r>
  </si>
  <si>
    <r>
      <t xml:space="preserve">Vaping Detection System 
Technician Onsite Region 8
</t>
    </r>
    <r>
      <rPr>
        <u/>
        <sz val="11"/>
        <rFont val="Calibri"/>
        <family val="2"/>
        <scheme val="minor"/>
      </rPr>
      <t>Entire County -</t>
    </r>
    <r>
      <rPr>
        <sz val="11"/>
        <rFont val="Calibri"/>
        <family val="2"/>
        <scheme val="minor"/>
      </rPr>
      <t xml:space="preserve"> </t>
    </r>
    <r>
      <rPr>
        <b/>
        <sz val="11"/>
        <rFont val="Calibri"/>
        <family val="2"/>
        <scheme val="minor"/>
      </rPr>
      <t>Yates</t>
    </r>
    <r>
      <rPr>
        <sz val="11"/>
        <rFont val="Calibri"/>
        <family val="2"/>
        <scheme val="minor"/>
      </rPr>
      <t xml:space="preserve"> 
</t>
    </r>
    <r>
      <rPr>
        <u/>
        <sz val="11"/>
        <rFont val="Calibri"/>
        <family val="2"/>
        <scheme val="minor"/>
      </rPr>
      <t xml:space="preserve">Partial Counties </t>
    </r>
    <r>
      <rPr>
        <sz val="11"/>
        <rFont val="Calibri"/>
        <family val="2"/>
        <scheme val="minor"/>
      </rPr>
      <t xml:space="preserve">- </t>
    </r>
    <r>
      <rPr>
        <b/>
        <sz val="11"/>
        <rFont val="Calibri"/>
        <family val="2"/>
        <scheme val="minor"/>
      </rPr>
      <t>Ontario</t>
    </r>
    <r>
      <rPr>
        <sz val="11"/>
        <rFont val="Calibri"/>
        <family val="2"/>
        <scheme val="minor"/>
      </rPr>
      <t xml:space="preserve">:  Only the Townships of Canadaigua, Farmington, Geneva, Gorham, Hopewell, Manchester, Phelps and Seneca 
</t>
    </r>
    <r>
      <rPr>
        <b/>
        <sz val="11"/>
        <rFont val="Calibri"/>
        <family val="2"/>
        <scheme val="minor"/>
      </rPr>
      <t>Seneca</t>
    </r>
    <r>
      <rPr>
        <sz val="11"/>
        <rFont val="Calibri"/>
        <family val="2"/>
        <scheme val="minor"/>
      </rPr>
      <t xml:space="preserve">: All townships except Covert and Lodi. 
</t>
    </r>
    <r>
      <rPr>
        <b/>
        <sz val="11"/>
        <rFont val="Calibri"/>
        <family val="2"/>
        <scheme val="minor"/>
      </rPr>
      <t>Wayne</t>
    </r>
    <r>
      <rPr>
        <sz val="11"/>
        <rFont val="Calibri"/>
        <family val="2"/>
        <scheme val="minor"/>
      </rPr>
      <t xml:space="preserve">:  Only the Townships of Arcadia, Galen, Lyons, Savannah, and Village of Newark. </t>
    </r>
  </si>
  <si>
    <r>
      <t xml:space="preserve">Vaping Detection System 
Technician Onsite Region 8
</t>
    </r>
    <r>
      <rPr>
        <u/>
        <sz val="11"/>
        <rFont val="Calibri"/>
        <family val="2"/>
        <scheme val="minor"/>
      </rPr>
      <t xml:space="preserve">Partial Counties </t>
    </r>
    <r>
      <rPr>
        <sz val="11"/>
        <rFont val="Calibri"/>
        <family val="2"/>
        <scheme val="minor"/>
      </rPr>
      <t xml:space="preserve">- </t>
    </r>
    <r>
      <rPr>
        <b/>
        <sz val="11"/>
        <rFont val="Calibri"/>
        <family val="2"/>
        <scheme val="minor"/>
      </rPr>
      <t>Schuyler</t>
    </r>
    <r>
      <rPr>
        <sz val="11"/>
        <rFont val="Calibri"/>
        <family val="2"/>
        <scheme val="minor"/>
      </rPr>
      <t xml:space="preserve">:  Only the Townships of Cayuta, Catharine, and Hector. 
</t>
    </r>
    <r>
      <rPr>
        <b/>
        <sz val="11"/>
        <rFont val="Calibri"/>
        <family val="2"/>
        <scheme val="minor"/>
      </rPr>
      <t>Seneca</t>
    </r>
    <r>
      <rPr>
        <sz val="11"/>
        <rFont val="Calibri"/>
        <family val="2"/>
        <scheme val="minor"/>
      </rPr>
      <t xml:space="preserve">:  Only the Townships of Lodi and Covert. 
</t>
    </r>
    <r>
      <rPr>
        <b/>
        <sz val="11"/>
        <rFont val="Calibri"/>
        <family val="2"/>
        <scheme val="minor"/>
      </rPr>
      <t>Tioga</t>
    </r>
    <r>
      <rPr>
        <sz val="11"/>
        <rFont val="Calibri"/>
        <family val="2"/>
        <scheme val="minor"/>
      </rPr>
      <t xml:space="preserve">:  Only the Townships of Spencer and Candor.
</t>
    </r>
    <r>
      <rPr>
        <b/>
        <sz val="11"/>
        <rFont val="Calibri"/>
        <family val="2"/>
        <scheme val="minor"/>
      </rPr>
      <t>Tompkins</t>
    </r>
    <r>
      <rPr>
        <sz val="11"/>
        <rFont val="Calibri"/>
        <family val="2"/>
        <scheme val="minor"/>
      </rPr>
      <t xml:space="preserve">:  Entire county except the Township of Groton. </t>
    </r>
  </si>
  <si>
    <r>
      <t xml:space="preserve">Vaping Detection System 
Technician Onsite Region 8
</t>
    </r>
    <r>
      <rPr>
        <u/>
        <sz val="11"/>
        <rFont val="Calibri"/>
        <family val="2"/>
        <scheme val="minor"/>
      </rPr>
      <t>Entire Counties</t>
    </r>
    <r>
      <rPr>
        <sz val="11"/>
        <rFont val="Calibri"/>
        <family val="2"/>
        <scheme val="minor"/>
      </rPr>
      <t xml:space="preserve">: </t>
    </r>
    <r>
      <rPr>
        <b/>
        <sz val="11"/>
        <rFont val="Calibri"/>
        <family val="2"/>
        <scheme val="minor"/>
      </rPr>
      <t xml:space="preserve">Livingston and Monroe  </t>
    </r>
    <r>
      <rPr>
        <sz val="11"/>
        <rFont val="Calibri"/>
        <family val="2"/>
        <scheme val="minor"/>
      </rPr>
      <t xml:space="preserve">
</t>
    </r>
    <r>
      <rPr>
        <u/>
        <sz val="11"/>
        <rFont val="Calibri"/>
        <family val="2"/>
        <scheme val="minor"/>
      </rPr>
      <t xml:space="preserve">Partial Counties </t>
    </r>
    <r>
      <rPr>
        <sz val="11"/>
        <rFont val="Calibri"/>
        <family val="2"/>
        <scheme val="minor"/>
      </rPr>
      <t xml:space="preserve">- </t>
    </r>
    <r>
      <rPr>
        <b/>
        <sz val="11"/>
        <rFont val="Calibri"/>
        <family val="2"/>
        <scheme val="minor"/>
      </rPr>
      <t>Ontario</t>
    </r>
    <r>
      <rPr>
        <sz val="11"/>
        <rFont val="Calibri"/>
        <family val="2"/>
        <scheme val="minor"/>
      </rPr>
      <t xml:space="preserve">: Only the Townships of Bristol, Canadice, Naples, West Bloomfield, Richmond, South Bristol, East Bloomfield and Victor. 
</t>
    </r>
    <r>
      <rPr>
        <b/>
        <sz val="11"/>
        <rFont val="Calibri"/>
        <family val="2"/>
        <scheme val="minor"/>
      </rPr>
      <t>Orleans</t>
    </r>
    <r>
      <rPr>
        <sz val="11"/>
        <rFont val="Calibri"/>
        <family val="2"/>
        <scheme val="minor"/>
      </rPr>
      <t xml:space="preserve">:  Only the townships of Clarendon, Kendall, and Murray 
</t>
    </r>
    <r>
      <rPr>
        <b/>
        <sz val="11"/>
        <rFont val="Calibri"/>
        <family val="2"/>
        <scheme val="minor"/>
      </rPr>
      <t>Wayne</t>
    </r>
    <r>
      <rPr>
        <sz val="11"/>
        <rFont val="Calibri"/>
        <family val="2"/>
        <scheme val="minor"/>
      </rPr>
      <t xml:space="preserve">:  Only the Townships of Macedon, Marion,  Ontario, Palmyra, Sodus, Walworth, Williamson </t>
    </r>
  </si>
  <si>
    <r>
      <t xml:space="preserve">Vaping Detection System 
Technician Onsite Region 8
</t>
    </r>
    <r>
      <rPr>
        <u/>
        <sz val="11"/>
        <rFont val="Calibri"/>
        <family val="2"/>
        <scheme val="minor"/>
      </rPr>
      <t>Entire County</t>
    </r>
    <r>
      <rPr>
        <sz val="11"/>
        <rFont val="Calibri"/>
        <family val="2"/>
        <scheme val="minor"/>
      </rPr>
      <t xml:space="preserve"> - </t>
    </r>
    <r>
      <rPr>
        <b/>
        <sz val="11"/>
        <rFont val="Calibri"/>
        <family val="2"/>
        <scheme val="minor"/>
      </rPr>
      <t>Broome</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Chenango</t>
    </r>
    <r>
      <rPr>
        <sz val="11"/>
        <rFont val="Calibri"/>
        <family val="2"/>
        <scheme val="minor"/>
      </rPr>
      <t xml:space="preserve">:  Entire County except the Townships of Columbus, New Berlin, and Sherburne.  
</t>
    </r>
    <r>
      <rPr>
        <b/>
        <sz val="11"/>
        <rFont val="Calibri"/>
        <family val="2"/>
        <scheme val="minor"/>
      </rPr>
      <t>Tioga</t>
    </r>
    <r>
      <rPr>
        <sz val="11"/>
        <rFont val="Calibri"/>
        <family val="2"/>
        <scheme val="minor"/>
      </rPr>
      <t xml:space="preserve">:  Only the Townships of Berkshire, Newark Valley, Owego, Richford, and Tioga.  </t>
    </r>
  </si>
  <si>
    <r>
      <t xml:space="preserve">Vaping Detection System
Technician Onsite Region 8
</t>
    </r>
    <r>
      <rPr>
        <u/>
        <sz val="11"/>
        <rFont val="Calibri"/>
        <family val="2"/>
        <scheme val="minor"/>
      </rPr>
      <t>Entire Counties</t>
    </r>
    <r>
      <rPr>
        <sz val="11"/>
        <rFont val="Calibri"/>
        <family val="2"/>
        <scheme val="minor"/>
      </rPr>
      <t xml:space="preserve"> - </t>
    </r>
    <r>
      <rPr>
        <b/>
        <sz val="11"/>
        <rFont val="Calibri"/>
        <family val="2"/>
        <scheme val="minor"/>
      </rPr>
      <t xml:space="preserve">Chemung, Steuben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Schuyler</t>
    </r>
    <r>
      <rPr>
        <sz val="11"/>
        <rFont val="Calibri"/>
        <family val="2"/>
        <scheme val="minor"/>
      </rPr>
      <t xml:space="preserve">:  Only the Townships of Dix, Montour, Orange, Reading, and Tyrone.  
</t>
    </r>
    <r>
      <rPr>
        <b/>
        <sz val="11"/>
        <rFont val="Calibri"/>
        <family val="2"/>
        <scheme val="minor"/>
      </rPr>
      <t>Tioga</t>
    </r>
    <r>
      <rPr>
        <sz val="11"/>
        <rFont val="Calibri"/>
        <family val="2"/>
        <scheme val="minor"/>
      </rPr>
      <t xml:space="preserve">:  Only the Townships of Barton and Nichols. </t>
    </r>
  </si>
  <si>
    <r>
      <t xml:space="preserve">Vaping Detection System
Systems Technician Onsite Region 9
</t>
    </r>
    <r>
      <rPr>
        <u/>
        <sz val="11"/>
        <rFont val="Calibri"/>
        <family val="2"/>
        <scheme val="minor"/>
      </rPr>
      <t>Partial Counties:</t>
    </r>
    <r>
      <rPr>
        <sz val="11"/>
        <rFont val="Calibri"/>
        <family val="2"/>
        <scheme val="minor"/>
      </rPr>
      <t xml:space="preserve">
</t>
    </r>
    <r>
      <rPr>
        <b/>
        <sz val="11"/>
        <rFont val="Calibri"/>
        <family val="2"/>
        <scheme val="minor"/>
      </rPr>
      <t>Genesee</t>
    </r>
    <r>
      <rPr>
        <sz val="1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rFont val="Calibri"/>
        <family val="2"/>
        <scheme val="minor"/>
      </rPr>
      <t>Orleans</t>
    </r>
    <r>
      <rPr>
        <sz val="11"/>
        <rFont val="Calibri"/>
        <family val="2"/>
        <scheme val="minor"/>
      </rPr>
      <t xml:space="preserve">:  Only the townships of Clarendon, Kendall, and Murray 
</t>
    </r>
    <r>
      <rPr>
        <b/>
        <sz val="11"/>
        <rFont val="Calibri"/>
        <family val="2"/>
        <scheme val="minor"/>
      </rPr>
      <t>Wyoming</t>
    </r>
    <r>
      <rPr>
        <sz val="11"/>
        <rFont val="Calibri"/>
        <family val="2"/>
        <scheme val="minor"/>
      </rPr>
      <t xml:space="preserve">:  Only the Townships of Castile, Covington, Gainesville, Genesee Falls, Middlebury, Perry, Pike and Warsaw.  </t>
    </r>
  </si>
  <si>
    <r>
      <t xml:space="preserve">Vaping Detection System
Systems Technician Onsite Region  9
</t>
    </r>
    <r>
      <rPr>
        <u/>
        <sz val="11"/>
        <rFont val="Calibri"/>
        <family val="2"/>
        <scheme val="minor"/>
      </rPr>
      <t xml:space="preserve">Entire County </t>
    </r>
    <r>
      <rPr>
        <sz val="11"/>
        <rFont val="Calibri"/>
        <family val="2"/>
        <scheme val="minor"/>
      </rPr>
      <t xml:space="preserve">- </t>
    </r>
    <r>
      <rPr>
        <b/>
        <sz val="11"/>
        <rFont val="Calibri"/>
        <family val="2"/>
        <scheme val="minor"/>
      </rPr>
      <t>Chautauqua</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Allegany</t>
    </r>
    <r>
      <rPr>
        <sz val="1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rFont val="Calibri"/>
        <family val="2"/>
        <scheme val="minor"/>
      </rPr>
      <t>Cattaraugus</t>
    </r>
    <r>
      <rPr>
        <sz val="1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</si>
  <si>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Vaping Detection System
System Technician Onsite Region 9 
</t>
    </r>
    <r>
      <rPr>
        <u/>
        <sz val="11"/>
        <rFont val="Calibri"/>
        <family val="2"/>
        <scheme val="minor"/>
      </rPr>
      <t xml:space="preserve">Entire County </t>
    </r>
    <r>
      <rPr>
        <sz val="11"/>
        <rFont val="Calibri"/>
        <family val="2"/>
        <scheme val="minor"/>
      </rPr>
      <t xml:space="preserve">- </t>
    </r>
    <r>
      <rPr>
        <b/>
        <sz val="11"/>
        <rFont val="Calibri"/>
        <family val="2"/>
        <scheme val="minor"/>
      </rPr>
      <t>Erie</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Cattaraugus</t>
    </r>
    <r>
      <rPr>
        <sz val="11"/>
        <rFont val="Calibri"/>
        <family val="2"/>
        <scheme val="minor"/>
      </rPr>
      <t xml:space="preserve">:  Only the Townships of Ashford, East Otto, Ellicottville, Farmersville, Freedom, Franklinville, Lyndon, Machias, Mansfield, New Albion, Otto, Perrysburg, Persia and Yorkshire.  
</t>
    </r>
    <r>
      <rPr>
        <b/>
        <sz val="11"/>
        <rFont val="Calibri"/>
        <family val="2"/>
        <scheme val="minor"/>
      </rPr>
      <t>Genesee</t>
    </r>
    <r>
      <rPr>
        <sz val="1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rFont val="Calibri"/>
        <family val="2"/>
        <scheme val="minor"/>
      </rPr>
      <t>Wyoming</t>
    </r>
    <r>
      <rPr>
        <sz val="11"/>
        <rFont val="Calibri"/>
        <family val="2"/>
        <scheme val="minor"/>
      </rPr>
      <t xml:space="preserve">:  Only the Townships of Arcade, Attica, Bennington, Eagle, Java, Orangeville, Sheldon and Wethersfield.  </t>
    </r>
  </si>
  <si>
    <r>
      <t xml:space="preserve">Vaping Detection System 
Technician Onsite Region 9
</t>
    </r>
    <r>
      <rPr>
        <u/>
        <sz val="11"/>
        <rFont val="Calibri"/>
        <family val="2"/>
        <scheme val="minor"/>
      </rPr>
      <t>Entire County -</t>
    </r>
    <r>
      <rPr>
        <sz val="11"/>
        <rFont val="Calibri"/>
        <family val="2"/>
        <scheme val="minor"/>
      </rPr>
      <t xml:space="preserve"> </t>
    </r>
    <r>
      <rPr>
        <b/>
        <sz val="11"/>
        <rFont val="Calibri"/>
        <family val="2"/>
        <scheme val="minor"/>
      </rPr>
      <t>Niagara</t>
    </r>
    <r>
      <rPr>
        <sz val="11"/>
        <rFont val="Calibri"/>
        <family val="2"/>
        <scheme val="minor"/>
      </rPr>
      <t xml:space="preserve">
</t>
    </r>
    <r>
      <rPr>
        <u/>
        <sz val="11"/>
        <rFont val="Calibri"/>
        <family val="2"/>
        <scheme val="minor"/>
      </rPr>
      <t xml:space="preserve">Partial County </t>
    </r>
    <r>
      <rPr>
        <sz val="11"/>
        <rFont val="Calibri"/>
        <family val="2"/>
        <scheme val="minor"/>
      </rPr>
      <t xml:space="preserve">- </t>
    </r>
    <r>
      <rPr>
        <b/>
        <sz val="11"/>
        <rFont val="Calibri"/>
        <family val="2"/>
        <scheme val="minor"/>
      </rPr>
      <t>Orleans</t>
    </r>
    <r>
      <rPr>
        <sz val="11"/>
        <rFont val="Calibri"/>
        <family val="2"/>
        <scheme val="minor"/>
      </rPr>
      <t>:  Only the Townships of Albion, Barre, Carlton, Gaines, Ridgeway, Shelby and Yates.</t>
    </r>
  </si>
  <si>
    <r>
      <t xml:space="preserve">Vaping Detection System
Technician Onsite Region 9
</t>
    </r>
    <r>
      <rPr>
        <u/>
        <sz val="11"/>
        <rFont val="Calibri"/>
        <family val="2"/>
        <scheme val="minor"/>
      </rPr>
      <t>Partial County</t>
    </r>
    <r>
      <rPr>
        <sz val="11"/>
        <rFont val="Calibri"/>
        <family val="2"/>
        <scheme val="minor"/>
      </rPr>
      <t xml:space="preserve"> - </t>
    </r>
    <r>
      <rPr>
        <b/>
        <sz val="11"/>
        <rFont val="Calibri"/>
        <family val="2"/>
        <scheme val="minor"/>
      </rPr>
      <t>Allegany</t>
    </r>
    <r>
      <rPr>
        <sz val="1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</si>
  <si>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t>Napco</t>
  </si>
  <si>
    <t>FL-32FACP-LTEVS</t>
  </si>
  <si>
    <t>iREMOTE-MOD/12</t>
  </si>
  <si>
    <t>NL-MOD-UL</t>
  </si>
  <si>
    <t>NL-ROUTER</t>
  </si>
  <si>
    <t xml:space="preserve">SLE-ANTEXT </t>
  </si>
  <si>
    <t>SLE-ANTEXT04</t>
  </si>
  <si>
    <t xml:space="preserve">SLE-ANTEXT30 </t>
  </si>
  <si>
    <t>SLE-ANTEXT50</t>
  </si>
  <si>
    <t>SLE-ANTEXT75</t>
  </si>
  <si>
    <t>SLE-ANTEXT100</t>
  </si>
  <si>
    <t>SLE-ANTEXT-ISO</t>
  </si>
  <si>
    <t>SLE-DLCBL</t>
  </si>
  <si>
    <t>SLE-DLEXT</t>
  </si>
  <si>
    <t>SLE-LTEA</t>
  </si>
  <si>
    <t>SLE-LTEA-8D</t>
  </si>
  <si>
    <t>SLE-LTEA-C</t>
  </si>
  <si>
    <t>SLE-LTEA-CDL</t>
  </si>
  <si>
    <t>SLE-LTEA-CB</t>
  </si>
  <si>
    <t>SLE-LTEA-CB-TF</t>
  </si>
  <si>
    <t>SLE-LTEA-CBTF-C</t>
  </si>
  <si>
    <t>SLE-LTEA-CFB</t>
  </si>
  <si>
    <t xml:space="preserve">SLE-LTEA-CFB-PS </t>
  </si>
  <si>
    <t>SLE-LTEA-FIRE</t>
  </si>
  <si>
    <t>SLE-LTEAI-CFB</t>
  </si>
  <si>
    <t xml:space="preserve">SLE-LTEAI-CFB-PS </t>
  </si>
  <si>
    <t>SLE-LTEAI-FIRE</t>
  </si>
  <si>
    <t>SLE-LTEA-Z</t>
  </si>
  <si>
    <t>SLE-LTEV</t>
  </si>
  <si>
    <t>SLE-LTEV-8D</t>
  </si>
  <si>
    <t>SLE-LTEV-C</t>
  </si>
  <si>
    <t>SLE-LTEV-CDL</t>
  </si>
  <si>
    <t>SLE-LTEV-CB</t>
  </si>
  <si>
    <t>SLE-LTEV-CB-TF</t>
  </si>
  <si>
    <t>SLE-LTEV-CBTF-C</t>
  </si>
  <si>
    <t>SLE-LTEV-CFB</t>
  </si>
  <si>
    <t xml:space="preserve">SLE-LTEV-CFB-PS </t>
  </si>
  <si>
    <t>SLE-LTEV-FIRE</t>
  </si>
  <si>
    <t>SLE-LTEVI-CFB</t>
  </si>
  <si>
    <t xml:space="preserve">SLE-LTEVI-CFB-PS </t>
  </si>
  <si>
    <t>SLE-LTEVI-FIRE</t>
  </si>
  <si>
    <t>FL-32FACP-LTESW</t>
  </si>
  <si>
    <t>FL-32FACP-LTEVI</t>
  </si>
  <si>
    <t>SLE-LTEV-Z</t>
  </si>
  <si>
    <t xml:space="preserve">SLE-LTEV-SS                       </t>
  </si>
  <si>
    <t>SLE-LTEV-SS-CF</t>
  </si>
  <si>
    <t xml:space="preserve">SLE-LTEA-SS                       </t>
  </si>
  <si>
    <t xml:space="preserve">SLE-LTEA-SS-CF          </t>
  </si>
  <si>
    <t>SLE-SMTCHG</t>
  </si>
  <si>
    <t>SLE-WIFI-MODULE</t>
  </si>
  <si>
    <t xml:space="preserve">SLE-ZWAVE MOD </t>
  </si>
  <si>
    <t xml:space="preserve">IBR-ZREMOTE    </t>
  </si>
  <si>
    <t xml:space="preserve">IBR-ZREMOTE-W    </t>
  </si>
  <si>
    <t>IBR-TOUCH</t>
  </si>
  <si>
    <t>IBR-TOUCH-WL</t>
  </si>
  <si>
    <t>GEM-1DKITA</t>
  </si>
  <si>
    <t>GEM-2D</t>
  </si>
  <si>
    <t>GEM-ACM1D</t>
  </si>
  <si>
    <t>GEM-H1326</t>
  </si>
  <si>
    <t>GEM-H1326C/100</t>
  </si>
  <si>
    <t>GEM-H1326C/50</t>
  </si>
  <si>
    <t>GEM-PXCV</t>
  </si>
  <si>
    <t>GEM-TAMPERKIT</t>
  </si>
  <si>
    <t xml:space="preserve">801KSUPERSAVER </t>
  </si>
  <si>
    <t>801LCD-SUPERSVR</t>
  </si>
  <si>
    <t>801SUPERSAVERPK</t>
  </si>
  <si>
    <t>816PERFPAK</t>
  </si>
  <si>
    <t xml:space="preserve">816PREMPAK </t>
  </si>
  <si>
    <t>GEM-DK1CA</t>
  </si>
  <si>
    <t>GEM-EZM4/8</t>
  </si>
  <si>
    <t>GEM-EZM8</t>
  </si>
  <si>
    <t xml:space="preserve">GEM-K120PAK </t>
  </si>
  <si>
    <t>GEM-K1CA</t>
  </si>
  <si>
    <t>GEM-K1VPS</t>
  </si>
  <si>
    <t>GEM-K2AS</t>
  </si>
  <si>
    <t>GEM-K3DGTL</t>
  </si>
  <si>
    <t>GEM-K4</t>
  </si>
  <si>
    <t>GEM-K4RF</t>
  </si>
  <si>
    <t>GEM-OUT2</t>
  </si>
  <si>
    <t>GEM-OUT8</t>
  </si>
  <si>
    <t>GEM-P1632</t>
  </si>
  <si>
    <t>GEM-P1664</t>
  </si>
  <si>
    <t>GEMP1632INTROPK</t>
  </si>
  <si>
    <t>GEMP1664DK1PK</t>
  </si>
  <si>
    <t>GEM-SS311PAK</t>
  </si>
  <si>
    <t>GEMP1664VPSPK</t>
  </si>
  <si>
    <t>GEM-P3200</t>
  </si>
  <si>
    <t>GEM-P3200M</t>
  </si>
  <si>
    <t>GEM-P800</t>
  </si>
  <si>
    <t>GEM-P801</t>
  </si>
  <si>
    <t>GEM-P801ALPHA</t>
  </si>
  <si>
    <t>GEM-P816</t>
  </si>
  <si>
    <t>GEM-P9600</t>
  </si>
  <si>
    <t>GEM-PRINT</t>
  </si>
  <si>
    <t>GEM-RP1CAE2</t>
  </si>
  <si>
    <t xml:space="preserve">RP2000LCD </t>
  </si>
  <si>
    <t>GEM-RP2ASE2</t>
  </si>
  <si>
    <t>GEM-RP3DGTL</t>
  </si>
  <si>
    <t>GEM-RP8</t>
  </si>
  <si>
    <t>GEM-RP8LCD</t>
  </si>
  <si>
    <t>GEM-RS232</t>
  </si>
  <si>
    <t>GEM-RS232KIT</t>
  </si>
  <si>
    <t>GEM-TEMP64</t>
  </si>
  <si>
    <t>GEM-X10KIT</t>
  </si>
  <si>
    <t>GEM-X255</t>
  </si>
  <si>
    <t>H1214</t>
  </si>
  <si>
    <t>H1217</t>
  </si>
  <si>
    <t>H1518</t>
  </si>
  <si>
    <t>K1632INTROPK</t>
  </si>
  <si>
    <t>K816PREMPAK</t>
  </si>
  <si>
    <t>K816PERFPAK</t>
  </si>
  <si>
    <t>MA1000ENB</t>
  </si>
  <si>
    <t>MA1008ENB</t>
  </si>
  <si>
    <t>PS3002</t>
  </si>
  <si>
    <t>RB1000</t>
  </si>
  <si>
    <t>RB3008</t>
  </si>
  <si>
    <t>RM3008</t>
  </si>
  <si>
    <t>RP1000ELCD</t>
  </si>
  <si>
    <t>RP1054E</t>
  </si>
  <si>
    <t>RP3000LCDe</t>
  </si>
  <si>
    <t>RPSTAND</t>
  </si>
  <si>
    <t>RPX-4</t>
  </si>
  <si>
    <t>RPX-6</t>
  </si>
  <si>
    <t>XP-600/4</t>
  </si>
  <si>
    <t>XP-400/4</t>
  </si>
  <si>
    <t>GEMC-WL-CO</t>
  </si>
  <si>
    <t>GEMC-CO-MOD</t>
  </si>
  <si>
    <t>CB1518KIT</t>
  </si>
  <si>
    <t>CF1518</t>
  </si>
  <si>
    <t>CF3000LCDE</t>
  </si>
  <si>
    <t>CF5530</t>
  </si>
  <si>
    <t>FT2200</t>
  </si>
  <si>
    <t>FT279</t>
  </si>
  <si>
    <t>PS3000</t>
  </si>
  <si>
    <t>RBAT-H1</t>
  </si>
  <si>
    <t>RBAT-H2</t>
  </si>
  <si>
    <t>RP6000</t>
  </si>
  <si>
    <t>RPB-3-RED</t>
  </si>
  <si>
    <t>BDH</t>
  </si>
  <si>
    <t>DD491</t>
  </si>
  <si>
    <t>DD493</t>
  </si>
  <si>
    <t>DD493BNK</t>
  </si>
  <si>
    <t>DD494</t>
  </si>
  <si>
    <t>DD494HS</t>
  </si>
  <si>
    <t>DD495A</t>
  </si>
  <si>
    <t>DD496</t>
  </si>
  <si>
    <t>DD497</t>
  </si>
  <si>
    <t>DD6000</t>
  </si>
  <si>
    <t>DH-1</t>
  </si>
  <si>
    <t>GEM-RPB5</t>
  </si>
  <si>
    <t>LOCK-8</t>
  </si>
  <si>
    <t>MX879</t>
  </si>
  <si>
    <t>PCBL</t>
  </si>
  <si>
    <t>PCI2000/3000</t>
  </si>
  <si>
    <t>PCI-MINI</t>
  </si>
  <si>
    <t>PCI-MINI-USB</t>
  </si>
  <si>
    <t>PCI-USB</t>
  </si>
  <si>
    <t>PCL2000B</t>
  </si>
  <si>
    <t>QUICK-MODEM</t>
  </si>
  <si>
    <t>RPB-1</t>
  </si>
  <si>
    <t>RPB-3</t>
  </si>
  <si>
    <t>C-100STE</t>
  </si>
  <si>
    <t>C100STE20</t>
  </si>
  <si>
    <t>C100STEAM</t>
  </si>
  <si>
    <t>C-100STLRE</t>
  </si>
  <si>
    <t>C200AP</t>
  </si>
  <si>
    <t>IQ PROFILER</t>
  </si>
  <si>
    <t>IQ-VISION</t>
  </si>
  <si>
    <t>LENS817</t>
  </si>
  <si>
    <t>LENS818</t>
  </si>
  <si>
    <t>LENS840</t>
  </si>
  <si>
    <t>M7300STE</t>
  </si>
  <si>
    <t>M9000E</t>
  </si>
  <si>
    <t>PIR1500</t>
  </si>
  <si>
    <t>PIR1510</t>
  </si>
  <si>
    <t>PIR1680</t>
  </si>
  <si>
    <t>PIR1680PT</t>
  </si>
  <si>
    <t>PIR1710</t>
  </si>
  <si>
    <t>PIR1710/4</t>
  </si>
  <si>
    <t>SVL2</t>
  </si>
  <si>
    <t>SVLBKT</t>
  </si>
  <si>
    <t>ISV2-CAM</t>
  </si>
  <si>
    <t>ISV2-PT</t>
  </si>
  <si>
    <t>ISV2-DOME</t>
  </si>
  <si>
    <t>ISV2-DOME BKT</t>
  </si>
  <si>
    <t>ISV2-DOME BOX</t>
  </si>
  <si>
    <t>ISV2-POE-4P</t>
  </si>
  <si>
    <t>IBV-DBELL</t>
  </si>
  <si>
    <t>IBV-CHIME
IBV-CHIME</t>
  </si>
  <si>
    <t>2-WAY-UNIVKF</t>
  </si>
  <si>
    <t>2-WAY-UNIVKFKIT</t>
  </si>
  <si>
    <t>GEM-DT</t>
  </si>
  <si>
    <t>GEM-GB</t>
  </si>
  <si>
    <t>GEM-HEAT</t>
  </si>
  <si>
    <t>GEM-KEYF</t>
  </si>
  <si>
    <t>GEM-PIR</t>
  </si>
  <si>
    <t>GEM-PIRPET</t>
  </si>
  <si>
    <t>GEM-RECV255</t>
  </si>
  <si>
    <t>GEM-RECV32</t>
  </si>
  <si>
    <t>GEM-RECV96</t>
  </si>
  <si>
    <t>GEM-RECV-XP8</t>
  </si>
  <si>
    <t>GEM-RTRANS</t>
  </si>
  <si>
    <t>GEM-SMK</t>
  </si>
  <si>
    <t>GEM-TRANS2</t>
  </si>
  <si>
    <t>GEM-TRANS-BRN25</t>
  </si>
  <si>
    <t>GEM-TRANSLP</t>
  </si>
  <si>
    <t>GEM-TRANSLP-BRN</t>
  </si>
  <si>
    <t>GEM-WP PANIC</t>
  </si>
  <si>
    <t>GEMC-COMBO255KT</t>
  </si>
  <si>
    <t>GEMC-COMBO128KT</t>
  </si>
  <si>
    <t>GEMC-COMBO32KT</t>
  </si>
  <si>
    <t>GEMC-FW-255KT</t>
  </si>
  <si>
    <t>GEMC-FW-128KT</t>
  </si>
  <si>
    <t>GEMC-FW-32KT</t>
  </si>
  <si>
    <t>GEMC-FW-32CNVKT</t>
  </si>
  <si>
    <t>GEMC-BURG96KT</t>
  </si>
  <si>
    <t>GEMC-BACNV255KT</t>
  </si>
  <si>
    <t>GEMC-ADBRG128</t>
  </si>
  <si>
    <t>GEMC-ADBRG255</t>
  </si>
  <si>
    <t>GEMC-BM/PS</t>
  </si>
  <si>
    <t>GEMC-BM</t>
  </si>
  <si>
    <t>GEMC-FW-SLC</t>
  </si>
  <si>
    <t>GEMC-BSLC</t>
  </si>
  <si>
    <t>GEMC-F8ZCPIM</t>
  </si>
  <si>
    <t>GEMC-24VR</t>
  </si>
  <si>
    <t>GEMC Burglary Peripherals</t>
  </si>
  <si>
    <t>GEMC-BK1</t>
  </si>
  <si>
    <t>GEMC-BSLC-4PT</t>
  </si>
  <si>
    <t>GEMC-BSLC-1PT</t>
  </si>
  <si>
    <t>GEMC-BSLC-DT</t>
  </si>
  <si>
    <t>GEMC-BSLC-DT-L</t>
  </si>
  <si>
    <t>GEMC-BSLC-PIR</t>
  </si>
  <si>
    <t xml:space="preserve">GEMC-BSLC-PIR-L            </t>
  </si>
  <si>
    <t>GEMC-BSLC-GB</t>
  </si>
  <si>
    <t>GEMC-BSLC-RLY</t>
  </si>
  <si>
    <t>GEMC-WL-PIR</t>
  </si>
  <si>
    <t>GEMC-WL-GB</t>
  </si>
  <si>
    <t>GEMC-WL-DT</t>
  </si>
  <si>
    <t>GEMC-FK1</t>
  </si>
  <si>
    <t>GEMC-FK1-WHT</t>
  </si>
  <si>
    <t>GEMC-WL-SMK</t>
  </si>
  <si>
    <t>GEMC-WL-HEAT</t>
  </si>
  <si>
    <t>FWC-FSLC-DUCTRA</t>
  </si>
  <si>
    <t>GEMC-LOCK-CAT30</t>
  </si>
  <si>
    <t>GEMC-KEYSWKIT </t>
  </si>
  <si>
    <t xml:space="preserve">FN-CTM </t>
  </si>
  <si>
    <t>GEMC-WL-WD2</t>
  </si>
  <si>
    <t>GEMC-RECV</t>
  </si>
  <si>
    <t>GEMC-EZM8</t>
  </si>
  <si>
    <t>GEMC-FPRINT</t>
  </si>
  <si>
    <t>GEMC-RM3008</t>
  </si>
  <si>
    <t>GEMC-NL-MOD</t>
  </si>
  <si>
    <t>GEMC-RS232</t>
  </si>
  <si>
    <t>GEMC-OUT8</t>
  </si>
  <si>
    <t>FWC-CNV-PULL</t>
  </si>
  <si>
    <t xml:space="preserve">FWC-CNV-PULLK             </t>
  </si>
  <si>
    <t xml:space="preserve">FWC-CNV-PULL2             </t>
  </si>
  <si>
    <t>FWC-CNV-PULL2K  </t>
  </si>
  <si>
    <t>FWC-FSLC-SMK</t>
  </si>
  <si>
    <t>FWC-FSLC-HEAT</t>
  </si>
  <si>
    <t>FWC-FSLC-DUCT</t>
  </si>
  <si>
    <t>FWC-FSLC-EZM2</t>
  </si>
  <si>
    <t>FWC-FSLC-EZM1</t>
  </si>
  <si>
    <t>FWC-FSLC-CZM</t>
  </si>
  <si>
    <t>FWC-FSLC-RM2</t>
  </si>
  <si>
    <t>FWC-FSLC-ISO</t>
  </si>
  <si>
    <t>FWC-FSLC-SOM1</t>
  </si>
  <si>
    <t>FWC-FSLC-PULL</t>
  </si>
  <si>
    <t xml:space="preserve">FWC-FSLC-PULLK             </t>
  </si>
  <si>
    <t xml:space="preserve">FWC-FSLC-PULL2             </t>
  </si>
  <si>
    <t>FWC-FSLC-PULL2K  </t>
  </si>
  <si>
    <t>FWC-FSLC-PROG2</t>
  </si>
  <si>
    <t>FWC-FSLC-SMK6B</t>
  </si>
  <si>
    <t>GEMC-NAC7S</t>
  </si>
  <si>
    <t>GEMC-12V2APS-CF</t>
  </si>
  <si>
    <t>GEMC-12V2APS-R</t>
  </si>
  <si>
    <t>GEMC-32MB-R</t>
  </si>
  <si>
    <t>GEMC-96MB-R</t>
  </si>
  <si>
    <t>GEMC-128MB-R</t>
  </si>
  <si>
    <t>GEMC-255MB-R</t>
  </si>
  <si>
    <t>GEMC-HSKIT1425</t>
  </si>
  <si>
    <t>GEMC-HSKIT1425W</t>
  </si>
  <si>
    <t>GEMC-HSKIT1416</t>
  </si>
  <si>
    <t>GEMC-HSKIT1416W</t>
  </si>
  <si>
    <t xml:space="preserve">GEMC-PS24V4A-R    </t>
  </si>
  <si>
    <t xml:space="preserve">GEMC-PS24V7A-R    </t>
  </si>
  <si>
    <t>FW-2</t>
  </si>
  <si>
    <t>FW-2S</t>
  </si>
  <si>
    <t>FW-RM1</t>
  </si>
  <si>
    <t>FW2-H</t>
  </si>
  <si>
    <t>FW-4</t>
  </si>
  <si>
    <t>FW4-H</t>
  </si>
  <si>
    <t>ISEC-KIT1</t>
  </si>
  <si>
    <t>ISEC-KIT2</t>
  </si>
  <si>
    <t>ISEC-KIT3</t>
  </si>
  <si>
    <t>ISEC-DW-XMITTER</t>
  </si>
  <si>
    <t>ISEC-MOTION</t>
  </si>
  <si>
    <t>ISEC-GLASSBREAK</t>
  </si>
  <si>
    <t>ISEC-KEYFOB</t>
  </si>
  <si>
    <t>ISEC-PANIC</t>
  </si>
  <si>
    <t>ISEC-SMOKE</t>
  </si>
  <si>
    <t>ISEC-HEAT</t>
  </si>
  <si>
    <t>ISEC-CARBON MON</t>
  </si>
  <si>
    <t>ISEC-WL-KEYPAD</t>
  </si>
  <si>
    <t>ISEC-WL-TOUCH</t>
  </si>
  <si>
    <t>ISEC-WL-SIREN</t>
  </si>
  <si>
    <t>ISEC-WL-MODULE</t>
  </si>
  <si>
    <t>ISEC-ZWAVE</t>
  </si>
  <si>
    <t>ISEC-WIFI</t>
  </si>
  <si>
    <t>ISEC-EXTANT-KIT</t>
  </si>
  <si>
    <t>ISEC-XCVER-MOD</t>
  </si>
  <si>
    <t>ISEC-2WF-MOD</t>
  </si>
  <si>
    <t>GEMWV-RECV    </t>
  </si>
  <si>
    <t>FireLink StarLink powered self contained fire communicator / FACP.
• Includes 32 point max FACP with integral sole path LTE Verizon fire communicator
• Supports 7 conventional zones, expandable to 32 zones max through analog addressable, wireless and convectional GEMC devices.
• Fire annunciator mounted on front cover, supports up to 6 additional remote annunciators.
• Includes 2 NAC circuits, 2A each @ 24V, supports Wheelock and Systems Sensor synchronization protocol. 
• System completely assembled/wired
• Requires direct 120V AC power connection
• Includes basic conventional default program suitable for sprinkler supervision and basic fire applications
• Programmable Over The Air through PCD Windows QuickLoader software
• Agency Compliance:  UL 864 10th Ed., NFPA 72 Editions 2016, 2013, 2010, 2007;
CSFM, NYCFD</t>
  </si>
  <si>
    <t xml:space="preserve">iRemote Control Internet Module provides remote Gemini Virtual Keypad control for NAPCO Gemini panels, GEMP816,1632, 1664, 3200, 9600, X255. Virtual Keypad exactly matches and mirrors keypad on premises via any PC or module device. Available apps include iPhone, Android and BlackBerry. Also provides programmable internet alarm reporting to central station. Includes 12 months of subscriber access and customizable web interface. </t>
  </si>
  <si>
    <t>NET LINK INTERNET COMMUNICATIONS MODULE - UL APPROVED FOR COMMERCIAL APPLICATIONS  - MEETS UL AA HIGH LINE SECURITY. PROVIDES FULL CHANNEL SERIAL REPORTING, UP/DOWNLOAD WHEN CONNECTED TO NAPCO GEM-P1632, 3200, 9600, 255 AND FREEDOM F-64 CONTROL PANEL.  DESIGNED TO REPORT TO NAPCO IP RECEIVER.</t>
  </si>
  <si>
    <t xml:space="preserve">REQUIRED FOR DUAL NL-RCV-RMPCUL IP RECEIVER CONFIGURATION. </t>
  </si>
  <si>
    <t>High quality remote antenna with 15 feet of high performance low-loss coaxial cable. Also includes a ground plane mounting bracket.</t>
  </si>
  <si>
    <t xml:space="preserve">Extended Remote Antenna Kit for use with cellular fire communicators, suitable for outdoor or indoor applications.   Includes SLE-ANT Antenna, stainless steel coated cable clamps, stainless steel #10 screws and washers, 4' LMR 300 Coax Type N male to SMA male terminated cable, one (1) SMA female to TNC male adapter for use with competitive communicators. Also includes SLE-ANTEXT-ISO Commercial Fire Ground Fault Isolation Plate. </t>
  </si>
  <si>
    <t xml:space="preserve">Extended Remote Antenna Kit for use with cellular fire communicators, suitable for outdoor or indoor applications.   Includes SLE-ANT Antenna, stainless steel coated cable clamps, stainless steel #10 screws and washers, 30' LMR 300 Coax Type N male to SMA male terminated cable, one (1) SMA female to TNC male adapter for use with competitive communicators. Also includes SLE-ANTEXT-ISO Commercial Fire Ground Fault Isolation Plate. </t>
  </si>
  <si>
    <t xml:space="preserve">Extended Remote Antenna Kit for use with cellular fire communicators, suitable for outdoor or indoor applications.   Includes SLE-ANT Antenna, stainless steel coated cable clamps, stainless steel #10 screws and washers, 50' LMR 300 Coax Type N male to SMA male terminated cable, one (1) SMA female to TNC male adapter for use with competitive communicators. Also includes SLE-ANTEXT-ISO Commercial Fire Ground Fault Isolation Plate. </t>
  </si>
  <si>
    <t xml:space="preserve">Extended Remote Antenna Kit for use with cellular fire communicators, suitable for outdoor or indoor applications.   Includes SLE-ANT Antenna, stainless steel coated cable clamps, stainless steel #10 screws and washers, 75' LMR 400 Coax Type N male to SMA male terminated cable, one (1) SMA female to TNC male adapter for use with competitive communicators. Also includes SLE-ANTEXT-ISO Commercial Fire Ground Fault Isolation Plate. </t>
  </si>
  <si>
    <t xml:space="preserve">Extended Remote Antenna Kit for use with cellular fire communicators, suitable for outdoor or indoor applications.   Includes SLE-ANT Antenna, stainless steel coated cable clamps, stainless steel #10 screws and washers, 100' LMR 400 Coax Type N male to SMA male terminated cable, one (1) SMA female to TNC male adapter for use with competitive communicators. Also includes SLE-ANTEXT-ISO Commercial Fire Ground Fault Isolation Plate. </t>
  </si>
  <si>
    <t xml:space="preserve">SLE-ANTEXT-ISO Commercial Fire Ground Fault Isolation Plate. </t>
  </si>
  <si>
    <t>Optional, allows  up/downloading of NAPCO Gemini series control panel at a maximum of 6 feet from control panel. (up/downloading feature compatible with GEM-P816, P1632, P1664, P3200, P9600 &amp; X255)</t>
  </si>
  <si>
    <t>Optional, allows  up/downloading of NAPCO Gemini series control panel at a maximum of 100 feet from control panel. (up/downloading feature compatible with GEM-P816, P1632, P1664, P3200, P9600 &amp; X255)</t>
  </si>
  <si>
    <t xml:space="preserve">StarLink™ Up/Downloadable LTEA AT&amp;T alarm communicator
• Universal full event reporting from any panel to any central station 
• Use in primary or backup communication mode
• Full High-Speed Napco control panel remote uploading/downloading 
• Compatible with any panel that communicates using Contact ID or 4/2 format
• Automatic dialer-capture technology eliminates time-consuming web setup 
• Three programmable inputs, including smart channel (burg/fire bell input) 
• Three programmable outputs
• Service plan sold separately  (through NapcoComNet.com)
• Powered by Control Panel
     Input: 12-24VDC (71mA @ 12VDC w/peak RF transmission draw of 200mA).
</t>
  </si>
  <si>
    <t xml:space="preserve">StarLink™ Up/Downloadable LTEA AT&amp;T alarm communicator
• Universal full event reporting from any panel to any central station 
• Use in primary or backup communication mode
• Full High-Speed Napco control panel remote uploading/downloading 
• Compatible with any panel that communicates using Contact ID or 4/2 format
• Automatic dialer-capture technology eliminates time-consuming web setup 
• Three programmable inputs, including smart channel (burg/fire bell input) 
• Three programmable outputs
• Service plan sold separately  (through NapcoComNet.com)
• Powered by Control Panel
     Input: 12-24VDC (71mA @ 12VDC w/peak RF transmission draw of 200mA).
• Supports downloading to the NAPCO Express, GEM-P800 and GEM-P801 series control panels.
</t>
  </si>
  <si>
    <t xml:space="preserve">StarLink Connect AT&amp;T LTE  
Connected Home / Business Alarm Communicator
Dual Path, IP &amp; Cellular Communicator with optional Wi-Fi
Provides:
• Upload / Download to NAPCO, Honeywell and DSC control panels
• Virtual Keypad Control of NAPCO, Honeywell and DSC control panels
• iBridge Messenger Notifications for NAPCO, Honeywell and DSC control panels
</t>
  </si>
  <si>
    <t xml:space="preserve">StarLink Connect AT&amp;T LTE  
Dual Path, IP &amp; Cellular with optional Wi-Fi
Upload / Download to NAPCO, Honeywell, DSC 
</t>
  </si>
  <si>
    <t>Commercial Burg, LTE AT&amp;T Alarm Communicator
White Metal Enclosure
Agency Compliance:
• UL985 Household Fire Warning System 
• UL1023 Standard For Household Burglar-Alarm 
• UL1610 Standard For Central-Station Burglar-Alarm Units
Powered by Control Panel
Input: 12VDC (65mA w/peak RF transmission draw of 200mA).</t>
  </si>
  <si>
    <t xml:space="preserve">Commercial Burg, LTE AT&amp;T Alarm Communicator
White Metal Enclosure
Agency Compliance:
• UL985 Household Fire Warning System 
• UL985 Household Fire Warning System 
• UL1023 Standard For Household Burglar-Alarm 
• UL1610 Standard For Central-Station Burglar-Alarm Units
Powered by Plug-in Transformer
Input: 16.5 VAC /20VA 
Includes power supply/provisions for backup battery/charger 
</t>
  </si>
  <si>
    <t xml:space="preserve">Commercial Burg, LTE AT&amp;T StarLink Connect Alarm Communicator
White Metal Enclosure
Connected Home / Business Alarm Communicator
Dual Path, IP &amp; Cellular Communicator with optional Wi-Fi
Provides:
• Upload / Download to NAPCO, Honeywell and DSC control panels
• Virtual Keypad Control of NAPCO, Honeywell and DSC control panels
• iBridge Messenger Notifications for NAPCO, Honeywell and DSC control panels
Agency Compliance:
• UL985 Household Fire Warning System 
• UL1610 Standard For Central-Station Burglar-Alarm Units
Powered by Plug-in Transformer
Input: 16.5 VAC /20VA 
Includes power supply/provisions for backup battery/charger 
</t>
  </si>
  <si>
    <t>Commercial Fire/Burg, LTEA AT&amp;T Alarm Communicator
Red Metal Enclosure
Agency Compliance:
• UL985 Household Fire Warning System 
• UL1023 Standard For Household Burglar-Alarm 
• UL864 10th Edition Control Units For Fire Alarm Systems 
• UL1610 Standard For Central-Station Burglar-Alarm Units
Powered by Control Panel
Input: 12-24VDC (68mA @ 24VDC w/peak RF transmission draw of 200mA).</t>
  </si>
  <si>
    <t xml:space="preserve">Commercial Fire/Burg, LTEA AT&amp;T Alarm Communicator
Red Metal Enclosure
Agency Compliance:
• UL985 Household Fire Warning System 
• UL1023 Standard For Household Burglar-Alarm 
• UL864 10th Edition Control Units For Fire Alarm Systems 
• UL1610 Standard For Central-Station Burglar-Alarm Units
Direct 120VAC Powered 
Includes power supply/provisions for backup battery/charger </t>
  </si>
  <si>
    <t>Commercial Fire/Burg, LTEA AT&amp;T Alarm Communicator
Red Plastic Enclosure
Agency Compliance:
• UL985 Household Fire Warning System 
• UL1023 Standard For Household Burglar-Alarm 
• UL864 10th Edition Control Units For Fire Alarm Systems 
• UL1610 Standard For Central-Station Burglar-Alarm Units
Powered by Control Panel
     Input: 12-24VDC (68mA @ 24VDC w/peak RF transmission draw of 200mA).</t>
  </si>
  <si>
    <t>Commercial Dual Path Fire, LTEA AT&amp;T Alarm Communicator
Red Metal Enclosure
Agency Compliance:
• UL985 Household Fire Warning System 
• UL864 10th Edition Control Units For Fire Alarm Systems 
Powered by Control Panel
Input: 12-24VDC (100mA @ 24VDC w/peak RF transmission draw of 200mA).
Also includes:
• (4) Programmable EOLR Zone inputs for  connection to legacy FACPs
• (2) Form C relay outputs, eliminating the need for additional listed supervision relay.
• (2) Modular RJ45 Telco jacks for easy connection to FACP.</t>
  </si>
  <si>
    <t xml:space="preserve">Commercial Dual Path Fire, LTEA AT&amp;T Alarm Communicator
Red Metal Enclosure
Agency Compliance:
• UL985 Household Fire Warning System 
• UL864 10th Edition Control Units For Fire Alarm Systems 
Direct 120VAC Powered 
Includes power supply/provisions for backup battery/charger.
Also includes:
• (4) Programmable EOLR Zone inputs for connection to legacy FACPs
• (2) Form C relay outputs, eliminating the need for additional listed supervision relay.
• (2) Modular RJ45 Telco jacks for easy connection to FACP. </t>
  </si>
  <si>
    <t>Commercial Dual Path Fire, LTEA AT&amp;T Alarm Communicator
Red Plastic Enclosure
Agency Compliance:
• UL985 Household Fire Warning System 
• UL864 10th Edition Control Units For Fire Alarm Systems 
Powered by Control Panel
     Input: 12-24VDC (100mA @ 24VDC w/peak RF transmission draw of 200mA).
Also includes:
• (4) Programmable EOLR Zone inputs for  connection to legacy FACPs
• (2) Form C relay outputs, eliminating the need for additional listed supervision relay.
• (2) Modular RJ45 Telco jacks for easy connection to FACP.</t>
  </si>
  <si>
    <t xml:space="preserve">StarLink Connect AT&amp;T LTE  
Connected Home / Business Alarm Communicator
Dual Path, IP &amp; Cellular Communicator with optional Wi-Fi
Provides:
• Upload / Download to NAPCO, Honeywell and DSC control panels
• Virtual Keypad Control of NAPCO, Honeywell and DSC control panels
• iBridge Messenger Notifications for NAPCO, Honeywell and DSC control panels
• Z-Wave support of Locking, HVAC, Lighting. </t>
  </si>
  <si>
    <t xml:space="preserve">StarLink™ Up/Downloadable LTEV alarm communicator
• Universal full event reporting from any panel to any central station 
• Use in primary or backup communication mode
• Full High-Speed Napco control panel remote uploading/downloading 
• Compatible with any panel that communicates using Contact ID or 4/2 format
• Automatic dialer-capture technology eliminates time-consuming web setup 
• Three programmable inputs, including smart channel (burg/fire bell input) 
• Three programmable outputs
• Service plan sold separately  (through NapcoComNet.com)
• Powered by Control Panel
     Input: 12-24VDC (71mA @ 12VDC w/peak RF transmission draw of 200mA).
</t>
  </si>
  <si>
    <t xml:space="preserve">StarLink™ Up/Downloadable LTEV alarm communicator
• Universal full event reporting from any panel to any central station 
• Use in primary or backup communication mode
• Full High-Speed Napco control panel remote uploading/downloading 
• Compatible with any panel that communicates using Contact ID or 4/2 format
• Automatic dialer-capture technology eliminates time-consuming web setup 
• Three programmable inputs, including smart channel (burg/fire bell input) 
• Three programmable outputs
• Service plan sold separately  (through NapcoComNet.com)
• Powered by Control Panel
     Input: 12-24VDC (71mA @ 12VDC w/peak RF transmission draw of 200mA).
• Supports downloading to the NAPCO Express, GEM-P800 and GEM-P801 series control panels.
</t>
  </si>
  <si>
    <t xml:space="preserve">StarLink Connect Verizon LTE  
Dual Path, IP &amp; Cellular with optional Wi-Fi
Upload / Download, Virtual Keypad Control, iBridge Messenger Notifications
Compatible with NAPCO, Honeywell, DSC 
</t>
  </si>
  <si>
    <t xml:space="preserve">StarLink Connect Verizon LTE  
Dual Path, IP &amp; Cellular with optional Wi-Fi
Upload / Download to NAPCO, Honeywell, DSC 
</t>
  </si>
  <si>
    <t>Commercial Burg, LTE Verizon Alarm Communicator
White Metal Enclosure
Agency Compliance:
• UL985 Household Fire Warning System 
• UL1023 Standard For Household Burglar-Alarm 
• UL1610 Standard For Central-Station Burglar-Alarm Units
Powered by Control Panel
Input: 12VDC (65mA w/peak RF transmission draw of 200mA).</t>
  </si>
  <si>
    <t xml:space="preserve">Commercial Burg, LTE Verizon Alarm Communicator
White Metal Enclosure
Agency Compliance:
• UL985 Household Fire Warning System 
• UL985 Household Fire Warning System 
• UL1023 Standard For Household Burglar-Alarm 
• UL1610 Standard For Central-Station Burglar-Alarm Units
Powered by Plug-in Transformer
Input: 16.5 VAC /20VA 
Includes power supply/provisions for backup battery/charger 
</t>
  </si>
  <si>
    <t xml:space="preserve">Commercial Burg, LTE Verizon StarLink Connect Alarm Communicator
White Metal Enclosure
Connected Home / Business Alarm Communicator
Dual Path, IP &amp; Cellular Communicator with optional Wi-Fi
Provides:
• Upload / Download to NAPCO, Honeywell and DSC control panels
• Virtual Keypad Control of NAPCO, Honeywell and DSC control panels
• iBridge Messenger Notifications for NAPCO, Honeywell and DSC control panels
Agency Compliance:
• UL985 Household Fire Warning System 
• UL1610 Standard For Central-Station Burglar-Alarm Units
Powered by Plug-in Transformer
Input: 16.5 VAC /20VA </t>
  </si>
  <si>
    <t>Commercial Fire/Burg, LTEV Verizon Alarm Communicator
Red Metal Enclosure
Agency Compliance:
• UL985 Household Fire Warning System 
• UL1023 Standard For Household Burglar-Alarm 
• UL864 10th Edition Control Units For Fire Alarm Systems 
• UL1610 Standard For Central-Station Burglar-Alarm Units
Powered by Control Panel
Input: 12-24VDC (68mA @ 24VDC w/peak RF transmission draw of 200mA).</t>
  </si>
  <si>
    <t xml:space="preserve">Commercial Fire/Burg, LTEV Verizon Alarm Communicator
Red Metal Enclosure
Agency Compliance:
• UL985 Household Fire Warning System 
• UL1023 Standard For Household Burglar-Alarm 
• UL864 10th Edition Control Units For Fire Alarm Systems 
• UL1610 Standard For Central-Station Burglar-Alarm Units
Direct 120VAC Powered 
Includes power supply/provisions for backup battery/charger </t>
  </si>
  <si>
    <t>Commercial Fire/Burg, LTEV Verizon Alarm Communicator
Red Plastic Enclosure
Agency Compliance:
• UL985 Household Fire Warning System 
• UL1023 Standard For Household Burglar-Alarm 
• UL864 10th Edition Control Units For Fire Alarm Systems 
• UL1610 Standard For Central-Station Burglar-Alarm Units
Powered by Control Panel
     Input: 12-24VDC (68mA @ 24VDC w/peak RF transmission draw of 200mA).</t>
  </si>
  <si>
    <t>Commercial Dual Path Fire, LTEV Verizon Alarm Communicator
Red Metal Enclosure
Agency Compliance:
• UL985 Household Fire Warning System 
• UL864 10th Edition Control Units For Fire Alarm Systems 
Powered by Control Panel
Input: 12-24VDC (100mA @ 24VDC w/peak RF transmission draw of 200mA).
Also includes:
• (4) Programmable EOLR Zone inputs for  connection to legacy FACPs
• (2) Form C relay outputs, eliminating the need for additional listed supervision relay.
• (2) Modular RJ45 Telco jacks for easy connection to FACP.</t>
  </si>
  <si>
    <t>Commercial Dual Path Fire, LTEV Verizon Alarm Communicator
Red Metal Enclosure
Agency Compliance:
• UL985 Household Fire Warning System 
• UL864 10th Edition Control Units For Fire Alarm Systems 
Direct 120VAC Powered 
Includes power supply/provisions for backup battery/charger 
Also includes:
• (4) Programmable EOLR Zone inputs for  connection to legacy FACPs
• (2) Form C relay outputs, eliminating the need for additional listed supervision relay.
• (2) Modular RJ45 Telco jacks for easy connection to FACP.</t>
  </si>
  <si>
    <t>Commercial Dual Path Fire, LTEV Verizon Alarm Communicator
Red Plastic Enclosure
Agency Compliance:
• UL985 Household Fire Warning System 
• UL864 10th Edition Control Units For Fire Alarm Systems 
Powered by Control Panel
     Input: 12-24VDC (100mA @ 24VDC w/peak RF transmission draw of 200mA).
Also includes:
• (4) Programmable EOLR Zone inputs for  connection to legacy FACPs
• (2) Form C relay outputs, eliminating the need for additional listed supervision relay.
• (2) Modular RJ45 Telco jacks for easy connection to FACP.</t>
  </si>
  <si>
    <t>FireLink Sole Path StarLink powered self contained fire communicator / FACP.
• Includes 32 point max FACP with integral sole path LTE Verizon fire communicator
• Supports 7 conventional zones, expandable to 32 zones max through analog addressable, wireless and convectional GEMC devices.
• Fire annunciator mounted on front cover, supports up to 6 additional remote annunciators.
• Includes 2 NAC circuits, 2A each @ 24V, supports Wheelock and Systems Sensor synchronization protocol. 
• System completely assembled/wired
• Requires direct 120V AC power connection
• Includes basic conventional default program suitable for sprinkler supervision and basic fire applications
• Programmable Over The Air through PCD Windows QuickLoader software
• Agency Compliance:  UL 864 10th Ed., NFPA 72 Editions 2016, 2013, 2010, 2007;
CSFM, NYCFD</t>
  </si>
  <si>
    <t>Same as FL-32FACP-LTEVS, but includes white housing and communicator.
FireLink Sole Path StarLink powered self contained fire communicator / FACP.
• Includes 32 point max FACP with integral sole path LTE Verizon fire communicator
• Supports 7 conventional zones, expandable to 32 zones max through analog addressable, wireless and convectional GEMC devices.
• Fire annunciator mounted on front cover, supports up to 6 additional remote annunciators.
• Includes 2 NAC circuits, 2A each @ 24V, supports Wheelock and Systems Sensor synchronization protocol. 
• System completely assembled/wired
• Requires direct 120V AC power connection
• Includes basic conventional default program suitable for sprinkler supervision and basic fire applications
• Programmable Over The Air through PCD Windows QuickLoader software
• Agency Compliance:  UL 864 10th Ed., NFPA 72 Editions 2016, 2013, 2010, 2007;
CSFM, NYCFD</t>
  </si>
  <si>
    <t>FireLink Dual Path StarLink powered self contained fire communicator / FACP.
• Includes 32 point max FACP with integral dual path LTE Verizon fire communicator
• Supports 7 conventional zones, expandable to 32 zones max through analog addressable, wireless and convectional GEMC devices.
• Fire annunciator mounted on front cover, supports up to 6 additional remote annunciators.
• Includes 2 NAC circuits, 2A each @ 24V, supports Wheelock and Systems Sensor synchronization protocol. 
• System completely assembled/wired
• Requires direct 120V AC power connection
• Includes basic conventional default program suitable for sprinkler supervision and basic fire applications
• Programmable Over The Air through PCD Windows QuickLoader software
• Agency Compliance:  UL 864 10th Ed., NFPA 72 Editions 2016, 2013, 2010, 2007;
CSFM, NYCFD</t>
  </si>
  <si>
    <t xml:space="preserve">StarLink Connect Verizon LTE  
Connected Home / Business Alarm Communicator
Dual Path, IP &amp; Cellular Communicator with optional Wi-Fi
Provides:
• Upload / Download to NAPCO, Honeywell and DSC control panels
• Virtual Keypad Control of NAPCO, Honeywell and DSC control panels
• iBridge Messenger Notifications for NAPCO, Honeywell and DSC control panels
• Z-Wave support of Locking, HVAC, Lighting. </t>
  </si>
  <si>
    <t>SS - StarLink Verizon LTE Signal Strength Tester, Black
Allows Dealer to easily read the signal strength and locate the optimum communicator mounting location within a building.
Includes integral rechargeable power pack</t>
  </si>
  <si>
    <t>SS - StarLink Verizon LTE Signal Strength Tester, Red
Allows Dealer to easily read the signal strength and locate the optimum communicator mounting location within a building.
Includes integral rechargeable power pack</t>
  </si>
  <si>
    <t>SS - StarLink AT&amp;T LTE Signal Strength Tester, Black
Allows Dealer to easily read the signal strength and locate the optimum communicator mounting location within a building.
Includes integral rechargeable power pack</t>
  </si>
  <si>
    <t>SS - StarLink AT&amp;T LTE Signal Strength Tester, Red
Allows Dealer to easily read the signal strength and locate the optimum communicator mounting location within a building.
Includes integral rechargeable power pack</t>
  </si>
  <si>
    <t>Optional, Smart Charge Module required for installations where the control panel cannot provide the 65mA of Auxiliary  power required to operate the SLE-GSM radio. Allows use of standard 4AH,12V rechargeable battery to provide radio standby power.</t>
  </si>
  <si>
    <t>SLE-WIFI-MODULE allows the StarLink Connect or StarLink Fire Dual Path radios to connect to the internet by means of a wireless (Wi-Fi) link, eliminating a wired IP Ethernet connection.</t>
  </si>
  <si>
    <t>SLE-ZWAVE-MOD used to upgrade the StarLink Connect SLE-CDMA-C for Z-Wave connected home capability ( same as SLE-CDMA-Z)</t>
  </si>
  <si>
    <t xml:space="preserve">Z-Wave™ Remote Control Module for home control, including security, lighting, climate control, door locking, etc.. Supports many standard available Z-Wave devices, Contact NAPCO or see Napco Technical Support Site for List of Evaluated Z-Wave Devices.
</t>
  </si>
  <si>
    <t xml:space="preserve">Z-Wave™ Remote Control Module for home control, including security, lighting, climate control, door locking, etc.. Supports many standard available Z-Wave devices, Contact NAPCO or see Napco Technical Support Site for List of Evaluated Z-Wave Devices.
Includes Wi-Fi capability for connection to customer's network, eliminating the need to run a CAT5 connections.
</t>
  </si>
  <si>
    <t>Provides wall-mounted touchscreen control of security system and/or optional video and smart home or business automation, with Z-Wave® locks, lights, temp &amp; small appliances.  Brilliant 7-inch high-res color 1024 x 600 TFT capacitive display. Connects to  customer's Wi-Fi for automation control</t>
  </si>
  <si>
    <t>Same as IBR-TOUCH, but no hardwire control panel connection required, connects through Wi-Fi.
Requires StarLink Connect or IBR-ZREMOTE to establish  wireless connection to the control panel.</t>
  </si>
  <si>
    <t>GEM-ACM1D,PCDWINDOWS,GEM-X255 UPGRADE PROM, GEM-H1326 HID READER WITH CUSTOM BEZEL,(25) GEM-H1326C HID CARDS</t>
  </si>
  <si>
    <t xml:space="preserve">2ND DOOR CONTROL PLUG-IN MODULE </t>
  </si>
  <si>
    <t>1 DOOR CONTROL,PCDWINDOWS,GEM-X255 UPGRADE PROM</t>
  </si>
  <si>
    <t xml:space="preserve">HID READER </t>
  </si>
  <si>
    <t>HID CARDS (100)</t>
  </si>
  <si>
    <t>HID CARDS (50)</t>
  </si>
  <si>
    <t>READER COVER</t>
  </si>
  <si>
    <t>2 TAMPER SWITCHES REQUIRED FOR UL294</t>
  </si>
  <si>
    <t>GEM-P801.GEM-K800 STAY/AWAY KEYPAD, TRANSFORMER, WALL MOUNT SIREN, PIR1680PT, 12V 4AH BATT, RJ31 J&amp;C</t>
  </si>
  <si>
    <t>GEM-P801.GEM-RP8LCD STAY/AWAY LCD CUSTOM ALPHA KEYPAD, TRANSFORMER, WALL MOUNT SIREN, PIR1680PT, 12V 4AH BATT, RJ31 J&amp;C</t>
  </si>
  <si>
    <t>GEM-P801.GEM-RP8 KEYPAD, TRANSFORMER, WALL MOUNT SIREN, PIR1680PT, 12V 4AH BATT, RJ31 J&amp;C</t>
  </si>
  <si>
    <t>816 PANEL W/ RP3DGTL KEYPAD, TRF</t>
  </si>
  <si>
    <t>GEM-P816, GEM-RP1CAE2, &amp; TRF</t>
  </si>
  <si>
    <t>KEYPAD WITH DOOR, BLUE BACKLIT DISPLAY AND, INTEGRAL 4 ZONE EXPANSION MODULE</t>
  </si>
  <si>
    <t>4 ZONE EZM EXPANDER FOR 816/1632 ONLY</t>
  </si>
  <si>
    <t>8 ZONE EZM EXPANDER FOR ALL (INCLDEZM3008)</t>
  </si>
  <si>
    <t xml:space="preserve">GEM-P1632, GEM-K4RF, PIR1680PT,  WALL MOUNT SIREN, RJ31X J&amp;C, TRF12 TRANSFORMER, BATT, 12V, 4AH </t>
  </si>
  <si>
    <t>2 LINE CUSTOM LCD K/P, STAY/AWAY W/ 4ZN EZM</t>
  </si>
  <si>
    <t>KEYPAD WITH SMART BLUE BACKLIT DISPLAY, NATURAL VOICE PROMPTS, INTEGRAL PIR MOTION SENSOR, 85DB SIREN, 4 ZONE EXPANSION MODULE</t>
  </si>
  <si>
    <t>KEYPAD, ALPHA/ICON, STAY/AWAY, FIXED ENGLISH</t>
  </si>
  <si>
    <t xml:space="preserve">KEYPAD, DIGITAL DISPLAY, STAY/AWAY </t>
  </si>
  <si>
    <t>KEYPAD, DIGITAL/ICON, STAY/AWAY</t>
  </si>
  <si>
    <t>KEYPAD, DIGITAL/ICON, STAY/AWAY, 32 PT  RECVR</t>
  </si>
  <si>
    <t>2 OUTPUT MODULE FOR XP,800,801,816,1632</t>
  </si>
  <si>
    <t>8 OUTPUT ACTIVE LOW MODULE</t>
  </si>
  <si>
    <t>16/32 ZONE CONTROL PANEL</t>
  </si>
  <si>
    <t>GEM-P1664, 64 ZONE, 4 PARTITION CONTROL PANEL IN LARGE H401 ENCLOSURE WITH LOCK &amp; KEY</t>
  </si>
  <si>
    <t>16/32 ZONE CONTROL PANEL W/GEMRP1CAE2</t>
  </si>
  <si>
    <t>INCLUDES GEM-P1664, 64 ZONE, 4 PARTITION CONTROL PANEL IN LARGE H401 ENCLOSURE WITH LOCK &amp; KEY, GEM-D1CA KEYPAD WITH BLUE BACKLIT DISPLAY AND, INTEGRAL 4 ZONE EXPANSION MODULE, TRF12 XFORMER.</t>
  </si>
  <si>
    <t xml:space="preserve">GEM-SS311PAK Includes:
• GEM-P1632 CONTROL PANEL, 8 ZONE, EXPANDABLE TO 32,  32 USERS, (2) 2-WIRE FIRE ZONES, WIRELESS READY, 2 PARTITIONS, HIGH SPEED LOCAL SERIAL PORT. 
• GEM-DK1CA LCD FULL ALPHA KEYPAD, BLUE DISPLAY, STAY / AWAY OPERATION, INTEGRAL 4 ZONE EXPANSION MODULE
• (3) GEM-TRANSLP LOW PROFILE CRYSTAL CONTROLLED WIRELESS WINDOW/DOOR TRANSMITTER WITH SELECTABLE INTERNAL REED AND/OR EXTERNAL LEAD FOR REMOTE CONTACTS, 1PT
• GEM-PIRPET GEMINI CRYSTAL CONTROLLED WIRELESS PIR MOTION SENSOR 50'x50'RANGE, TEMPERATURE COMPENSATION, 40LB PET IMMUNITY 
• GEM-KEYF GEMINI CRYSTAL CONTROLLED WIRELESS 4-BUTTON KEYFOB 
• GEM-RECV32 32 POINT CRYSTAL CONTROLLED WIRELESS RECEIVER MODULE
• PLUG-IN TRANSFORMER, 16.5V, 20VA
</t>
  </si>
  <si>
    <t>INCLUDES GEM-P1664, 64 ZONE, 4 PARTITION CONTROL PANEL IN LARGE H401 ENCLOSURE WITH LOCK &amp; KEY, GEM-K1VPS KEYPAD WITH SMART BLUE BACKLIT DISPLAY, NATURAL VOICE PROMPTS, INTEGRAL PIR MOTION SENSOR, 85DB SIREN, 4 ZONE EXPANSION MODULE, TRF12 XFORMER.</t>
  </si>
  <si>
    <t>8 TO 32 ZONE CONTROL PANEL</t>
  </si>
  <si>
    <t>8 TO 32 ZONE CONTROL PANEL IN COMMERCIAL GRADE MERCANTILE CABINET</t>
  </si>
  <si>
    <t>8 ZONE CONTROL PANEL</t>
  </si>
  <si>
    <t>8 ZONE CONTROL PANEL W/RP8LCD</t>
  </si>
  <si>
    <t>8/16 ZONE CONTROL PANEL</t>
  </si>
  <si>
    <t>8 TO 96 ZONE CONTROL PANEL</t>
  </si>
  <si>
    <t>8 TO 96 ZONE CONTROL PANEL ZONE CONTROL PANEL IN COMMERCIAL GRADE MERCANTILE CABINET</t>
  </si>
  <si>
    <t>PARALLEL PRINTER MODULE</t>
  </si>
  <si>
    <t>2 LINE LARGE CUSTOM LCD KEYPAD W/4ZN EZM</t>
  </si>
  <si>
    <t>2 LINE LARGE CUSTOM LCD KEYPAD FOR NAPCO MA2600 CONTROL PANEL</t>
  </si>
  <si>
    <t>KEYPAD, ALPHA/ICON, FIXED ENGLISH</t>
  </si>
  <si>
    <t>KEYPAD, DIGITAL DISPLAY</t>
  </si>
  <si>
    <t>KEYPAD, 8 ZONE  GEMP400/800</t>
  </si>
  <si>
    <t>LCD KEYPAD FOR GEM-P800 SERIES</t>
  </si>
  <si>
    <t>PERMANENT CONNECTION PC HA INTERFACE</t>
  </si>
  <si>
    <t>PC INTERFACE, HA CHIP &amp; SOFTWARE</t>
  </si>
  <si>
    <t xml:space="preserve">INDOOR / OUTDOOR TEMPERATURE SENSOR, COMPATIBLE WITH  GEM-P816, GEMP1632 and GEM-P1664 control panels and Gemini alphanumeric keypads. </t>
  </si>
  <si>
    <t>X-10 INTERFACE</t>
  </si>
  <si>
    <t>8 TO 255 ZONE HYBRID CONTROL</t>
  </si>
  <si>
    <t>HOUSING 12.5 x 14</t>
  </si>
  <si>
    <t xml:space="preserve">HOUSING, MERCANTILE FOR 9600, 3200, 1632, 816 </t>
  </si>
  <si>
    <t>HOUSING, 15X18</t>
  </si>
  <si>
    <t>GEMP1632,GEM-K1CA,TRF</t>
  </si>
  <si>
    <t>GEM-P816, GEM-K1CA,  TRF</t>
  </si>
  <si>
    <t>GEM-P816, GEM-K3DGTL,  TRF</t>
  </si>
  <si>
    <t>6 ZONE PANEL, TRF</t>
  </si>
  <si>
    <t>8 ZONES WITH FIRE, PANEL W/RP1054E, TRF</t>
  </si>
  <si>
    <t>UL POWER SUPPLY</t>
  </si>
  <si>
    <t>EXTRA RELAY</t>
  </si>
  <si>
    <t xml:space="preserve">"OCTAL" 8-RELAY BOARD  </t>
  </si>
  <si>
    <t>REMOTE RELAY MODULE</t>
  </si>
  <si>
    <t>MAGNUM KEYPAD CUSTOM LCD DISPLAY</t>
  </si>
  <si>
    <t>MAGNUM KEYPAD, DIGITAL DISPLAY</t>
  </si>
  <si>
    <t>DUAL LINE LCD KEYPAD WITH 4 ZNS BUILT-IN</t>
  </si>
  <si>
    <t>DESK STAND FOR KEYPAD</t>
  </si>
  <si>
    <t>4 ZONE KEYPAD, EXPRESS SERIES</t>
  </si>
  <si>
    <t>6 ZONE KEYPAD, EXPRESS SERIES</t>
  </si>
  <si>
    <t>6ZNE CNT PNL W/KEYPAD, WIRELESS READY</t>
  </si>
  <si>
    <t>Wireless carbon monoxide detector compatible with Napco GEM-RECV and GEMC-RECV series supervised receivers. May be used on all GEMC and GEM series control panels.</t>
  </si>
  <si>
    <t>GEM-CO-MOD module generates the required 4-pulse CO cadence. Required for the GEM-P816, -P1632, -P1664 series and -P3200, -P9600, -X255 older EPROM-based series panels.</t>
  </si>
  <si>
    <t>COMMERCIAL BURG KIT</t>
  </si>
  <si>
    <t>RED FIRE HOUSING 17X18</t>
  </si>
  <si>
    <t xml:space="preserve">COM'L FIRE WARDEN RED KEY DUAL Line </t>
  </si>
  <si>
    <t>SPVSP DUAL PHONE-LINE SWITCH</t>
  </si>
  <si>
    <t>FIRE EOL RELAY &amp; RES MODULE</t>
  </si>
  <si>
    <t>AUXILIARY 4 AMP POWER SUPPLY</t>
  </si>
  <si>
    <t>HARNESS, DUAL BATTERY</t>
  </si>
  <si>
    <t>BATTERY JUMPER</t>
  </si>
  <si>
    <t>REMOTE ANNUNCIATOR FOR MFA6000'S</t>
  </si>
  <si>
    <t>KEYPAD,UNIV. SURFACE MT BOARD</t>
  </si>
  <si>
    <t>BATTERY DIODE HARNESS</t>
  </si>
  <si>
    <t>BLANK PROM ASSY</t>
  </si>
  <si>
    <t xml:space="preserve">BLANK PROM ASSY MA900  </t>
  </si>
  <si>
    <t>BLANK 512 X 4 PROM</t>
  </si>
  <si>
    <t>BLANK PROM FOR MA850</t>
  </si>
  <si>
    <t>PROM ASSY MFA6000 SERIES</t>
  </si>
  <si>
    <t>PROM, MA854</t>
  </si>
  <si>
    <t>PLUG IN DIG.COM.UL LISTED</t>
  </si>
  <si>
    <t>DIODE HARNESS MA900M</t>
  </si>
  <si>
    <t>UNIVERSAL KEYPAD SINGLE GANG BOX ADAPTOR</t>
  </si>
  <si>
    <t>LOCK, KEYS &amp; CLIP</t>
  </si>
  <si>
    <t>DL123A REPLACEMENT BATTERIES FOR WIRELESS</t>
  </si>
  <si>
    <t>PRINTER CABLE MA3000</t>
  </si>
  <si>
    <t>PC DOWNLOADER INTERFACE</t>
  </si>
  <si>
    <t>HIGH SPEED LOCAL DOWNLOAD PC INTERFACE</t>
  </si>
  <si>
    <t xml:space="preserve">HIGH SPEED LOCAL DOWNLOAD PC INTERFACE, INCLUDING USB ADAPTOR </t>
  </si>
  <si>
    <t>SERIAL TO USB ADAPTOR TO BE USED WITH PCI-MINI OR PCI2000/3000</t>
  </si>
  <si>
    <t>DOWNLOAD MODEM ADAPTOR FOR LOCAL DOWNLOADING THRU TELCO TERM</t>
  </si>
  <si>
    <t>MODEM FOR PCD DOWNLOAD</t>
  </si>
  <si>
    <t>SURFACE MOUNT PLATE</t>
  </si>
  <si>
    <t>UNIVERSAL KEYPAD MOUNT BACK-BOX, 1" DEEP SUITABLE FOR CONDUIT</t>
  </si>
  <si>
    <t>UNIVERSAL KEYPAD MOUNT BACK-BOX, 1" DEEP SUITABLE FOR CONDUIT, RED</t>
  </si>
  <si>
    <t>30x35 ADAPTIVE DUAL</t>
  </si>
  <si>
    <t>20' ECONOMY ADAPTIVE DUAL</t>
  </si>
  <si>
    <t>Antimask w/lookdown 50x40</t>
  </si>
  <si>
    <t>50X40  LONG RANGE ADAPTIVE DUAL</t>
  </si>
  <si>
    <t>40X40 ADAPTIVE DUAL/90LB PET IMMUNITY</t>
  </si>
  <si>
    <t>SELF-INSTALLING PIR W/50LB. PET IMMUNITY</t>
  </si>
  <si>
    <t>PIR W/30LB. PET IMMUNITY</t>
  </si>
  <si>
    <t>PET LENS</t>
  </si>
  <si>
    <t>BARRIER LENS</t>
  </si>
  <si>
    <t>LONG RANGE LENS</t>
  </si>
  <si>
    <t>SUPERVISED DUAL TECH 70X60</t>
  </si>
  <si>
    <t>COMMERCIAL ATTACK-RESIST DUAL SENSOR</t>
  </si>
  <si>
    <t>30x30 ECONOMY ASIC PIR</t>
  </si>
  <si>
    <t>30x30 ASIC PIR WITH LOOKDOWN</t>
  </si>
  <si>
    <t>50x50 SMART MICROPROCESSOR PIR</t>
  </si>
  <si>
    <t>50X50 MICRO W/PET LENS &amp; TAMPER</t>
  </si>
  <si>
    <t xml:space="preserve">70x60 PIR W/LOOKDOWN </t>
  </si>
  <si>
    <t>70X60 PIR W/LOOKDOWN 4 PACK</t>
  </si>
  <si>
    <t>SWIVEL MOUNT-SENSOR BRACKET</t>
  </si>
  <si>
    <t>SWIVEL MOUNTING BKT WITH PLATE</t>
  </si>
  <si>
    <t>FIXED HI DEF IP CAMERA
● 1.3MP Hi Definition (1280×960)
● PIR with 6 meter range
● IR Night Vision with 10 meter range
● Wi-Fi (IEEE 802.11 g/n)
● 5 Day on board video storage at High Def.● H.264
compression
● Built-in speaker and mic, offering true 2-way voice capability
through mobile app
● Motion Triggered video events stored in cloud
● Includes plug-in power adaptor</t>
  </si>
  <si>
    <t>HI DEF PAN/TILT IP CAMERA
● 1.3MP Hi Definition (1280×960)
● IR Night Vision with 10 meter range
● Wi-Fi (IEEE 802.11 g/n)
● H.264 compression
● Built-in Speaker and mic, offering true 2-way voice capability
through mobile app
● 5 Day on board video storage at High Def.
● Motion Triggered video events stored in cloud
● Includes plug-in power adaptor</t>
  </si>
  <si>
    <t>HI DEF IP DOME CAMERA
● 1.3MP Hi Definition (1280×960)
● H.264 compression
● IR Night Vision with 30 meter range
● Wi-Fi (IEEE 802.11 g/n)
● PoE capable
● 5 Day on board video storage at High Def.
● Motion Triggered video events stored in cloud
● Ingress Protection:IP67
● Vandal Resistance:IK10
● Includes plug-in power adaptor</t>
  </si>
  <si>
    <t>Mounting Bracket for ISV2-DOME</t>
  </si>
  <si>
    <t>Round Mounting Box for ISV2-DOME</t>
  </si>
  <si>
    <t>4 PORT POE SWITCH for use with ISV2-DOME</t>
  </si>
  <si>
    <t>HI DEF VIDEO DOOR BELL CAMERA
● Connects to existing doorbell wiring (16-24VAC or 12-24VDC).
● Connects to subscriber's Wi-Fi router (IEEE802.11b/g/n, 2.4GHz)
● Works with existing mechanical/electronic chime
● 1.3MP Hi Definition (1280×960)
● IR powered night vision
● Motion Triggered video clips sent to subscriber and stored in cloud
● Ingress Protection:IP55
● Integrates seamlessly with other iBridgeVideo cameras.</t>
  </si>
  <si>
    <t xml:space="preserve">REMOTE WI-FI CHIME FOR IBV-DBELL.  
For installations that do not have a hardwire chime, simply plug the IBV-CHIME into any AC outlet and pair with the IBV-DBELL. When the IBV-DBELL button is pressed, the chime module will sound. The chime module supports multiple ring tones and volume control.
</t>
  </si>
  <si>
    <t xml:space="preserve">UNIVERSAL 2-WAY LCD KEYFOB </t>
  </si>
  <si>
    <t>UNIVERSAL 2-WAY LCD KEYFOB &amp; RECEIVER</t>
  </si>
  <si>
    <t>WIRELESS 40x40 DUAL TECH SENSOR</t>
  </si>
  <si>
    <t>GEMINI GLASS BREAK</t>
  </si>
  <si>
    <t>WIRELESS RATE OF RISE HEAT DETECTOR</t>
  </si>
  <si>
    <t>STANDARD 4-BUTTON WIRELESS KEYFOB</t>
  </si>
  <si>
    <t>50x50 WIRELESS PIR</t>
  </si>
  <si>
    <t>50x50 WIRELESS PIR WITH 40LB PET PROTECTION</t>
  </si>
  <si>
    <t>255 POINT CRYSTAL CONTROLLED WIRELESS RECEIVER MODULE</t>
  </si>
  <si>
    <t>32 POINT CRYSTAL CONTROLLED WIRELESS RECEIVER MODULE</t>
  </si>
  <si>
    <t>96 POINT CRYSTAL CONTROLLED WIRELESS RECEIVER MODULE</t>
  </si>
  <si>
    <t>EXPRESS/GEMP800 WIRELESS RECEIVER</t>
  </si>
  <si>
    <t>RECESSED GEM TRANS2 1 PT.</t>
  </si>
  <si>
    <t>WIRELESS SMOKE DETECTOR</t>
  </si>
  <si>
    <t>WIRELESS WINDOW/DOOR TRANSMITTER, 2PT</t>
  </si>
  <si>
    <t>PACKAGE OF 25 BROWN WOOD TONE CASES</t>
  </si>
  <si>
    <t>LOW PROFILE WIRELESS WINDOW/DOOR TRANSMITTER WITH SELECTABLE INTERNAL REED AND/OR EXTERNAL LEAD FOR REMOTE CONTACTS, 1PT</t>
  </si>
  <si>
    <t>LOW PROFILE WIRELESS WINDOW/DOOR TRANSMITTER WITH SELECTABLE INTERNAL REED AND/OR EXTERNAL LEAD FOR REMOTE CONTACTS, 1PT BROWN</t>
  </si>
  <si>
    <t>WATERPROOF PERSONAL PANIC BUTTON</t>
  </si>
  <si>
    <t>GEM-C 255 Zone Commercial Combo Fire/Burg Alarm Panel Kit, includes: 
 - Large 14x25 Mercantile Grade Red Enclosure
 - GEMC-PS24V7A-R 7Amp,24V Power Supply 
 - GEMC-BM/PS Burg Module, with Power Supply, provides isolated  4-wire Burg bus, plus independent Burg Bell output. Provides complete separation of Fire and Burg power, plus Burg battery charger to allow independent Burg standby operation in case of power failure. 
-  GEMC-FW-SLC 128 Point Addressable Fire SLC Module
 - GEMC-FK1 Red LCD Fire Keypad</t>
  </si>
  <si>
    <t>GEM-C 128 Zone Commercial Combo Fire/Burg Alarm Panel Kit, includes: 
  - Large 14x25  Mercantile Grade Red Enclosure
  - GEMC-PS24V7A-R 7Amp,24V Power Supply 
  - GEMC-BM/PS Burg Module, with Power Supply, provides isolated  4-wire Burg bus, plus independent Burg Bell output. Provides complete separation of Fire and Burg power, plus Burg battery charger to allow independent Burg standby operation in case of power failure. 
  - GEMC-FW-SLC 128 Point Addressable Fire SLC Module
  - GEMC-FK1 Red LCD Fire Keypad</t>
  </si>
  <si>
    <t>GEM-C 32 Zone Commercial Combo Fire/Burg Alarm Panel Kit, includes: 
 - Large 14x25  Mercantile Grade Red Enclosure
 - GEMC-PS24V4A-R 4Amp,24V Power Supply
 - GEMC-BM/PS Burg Module, with Power Supply, provides isolated  4-wire Burg bus, plus independent Burg Bell output. Provides complete separation of Fire and Burg power, plus Burg battery charger to allow independent Burg standby operation in case of power failure. 
 - GEMC-FW-SLC 32 Point Addressable Fire SLC Module
 - GEMC-FK1 Red LCD Fire Keypad</t>
  </si>
  <si>
    <t>GEM-C 255 Zone Commercial Fire Alarm Panel Kit, includes: 
 - Large 14x25  Mercantile Grade Red Enclosure
 - GEMC-PS24V7A-R 7Amp,24V Power Supply 
 - GEMC-FW-SLC 128 Point Addressable Fire SLC Module
 - GEMC-FK1 Red LCD Fire Keypad</t>
  </si>
  <si>
    <t>GEM-C 128 Zone Commercial Combo Fire/Burg Alarm Panel Kit, includes: 
  - Large 14x25 Mercantile Grade Red Enclosure
  - GEMC-PS24V7A-R 7Amp,24V Power Supply  
  - GEMC-FW-SLC 128 Point Addressable Fire SLC Module, Burg Module
  - GEMC-FK1 Red LCD Fire Keypad</t>
  </si>
  <si>
    <t>GEM-C 32 Zone Commercial Fire Alarm Panel Kit, includes: 
 - Small 14x16  Mercantile Grade Red Enclosure
 - GEMC-PS24V4A-R 4Amp,24V Power Supply
 - GEMC-FW-SLC 32 Point Addressable Fire SLC Module
 - GEMC-FK1 Red LCD Fire Keypad</t>
  </si>
  <si>
    <t>GEM-C 32 Zone Conventional Commercial Fire Alarm Panel Kit, includes: 
 - Small 14x16  Mercantile Grade Red Enclosure
 - GEMC-PS24V4A-R 4Amp,24V Power Supply
 - GEMC-F8ZCPIM Conventional (8)zone 2-wire fire input module. 
 - GEMC-FK1 Red LCD Fire Keypad</t>
  </si>
  <si>
    <t>FireLink StarLink powered self contained fire communicator / FACP.
• Includes 32 point max FACP with integral sole path LTE Verizon fire communicator
• Supports 7 conventional zones, expandable to 32 zones max through analog addressable, wireless and convectional GEMC devices.
• Fire annunciator mounted on front cover, supports up to 6 additional remote annunciators.
• Includes 2 NAC circuits, 2A each @ 24V, supports Wheelock and Systems Sensor synchronization protocol. 
• System completely assembled/wired
• Requires direct 120V AC power connection
• Includes basic conventional default program suitable for sprinkler supervision and basic fire applications
• Programmable Over The Air through PCD Windows QuickLoader software
• Agency Compliance:  UL 864 9th Ed., NFPA 72 Editions 2016, 2013, 2010, 2007;
CSFM, NYCFD</t>
  </si>
  <si>
    <t>FireLink Dual Path StarLink powered self contained fire communicator / FACP.
• Includes 32 point max FACP with integral sole path LTE Verizon fire communicator
• Supports 7 conventional zones, expandable to 32 zones max through analog addressable, wireless and convectional GEMC devices.
• Fire annunciator mounted on front cover, supports up to 6 additional remote annunciators.
• Includes 2 NAC circuits, 2A each @ 24V, supports Wheelock and Systems Sensor synchronization protocol. 
• System completely assembled/wired
• Requires direct 120V AC power connection
• Includes basic conventional default program suitable for sprinkler supervision and basic fire applications
• Programmable Over The Air through PCD Windows QuickLoader software
• Agency Compliance:  UL 864 9th Ed., NFPA 72 Editions 2016, 2013, 2010, 2007;
CSFM, NYCFD</t>
  </si>
  <si>
    <t>GEM-C 96 Zone Commercial Burg Alarm Panel Kit, includes: 
 - Small 14x16 Mercantile Grade White Enclosure
 - GEMC-PS24V4A-R 4Amp,24V Power Supply 
  - GEMC-BM Burg Module, provides isolated  4-wire Burg bus, plus independent Burg Bell output. 
-  GEMC-BSLC 128 Point Addressable Burg SLC Module
 - GEMC-BK1 White LCD Burglary Keypad</t>
  </si>
  <si>
    <t>GEM-C 255 Zone Commercial Burg Alarm Panel Kit, includes: 
 - Large 14x25 Mercantile Grade White Enclosure
 - GEMC-PS24V4A-R 4Amp,24V Power Supply 
 - GEMC-BM Burg Module, provides isolated  4-wire Burg bus, plus independent Burg Bell output.  
 - GEMC-BK1 White LCD Burglary Keypad</t>
  </si>
  <si>
    <t xml:space="preserve">GEMC-ADBRG128 Includes:
• GEMC-HSKIT1425W  Large white enclosure for GEMC  
• GEMC-128MB-R  Motherboard for 128 point GEMC control panels  
• GEMC-BSLC  Addressable SLC Burg Module, supports up to 128 addressable SLC Burg devices. Connects to the GEM-C control panel (2 max) 
• GEMC-BM   Burg Module, provides isolated 4-wire Burg bus for Burg keypads and devices, plus 12V power output for aux devices. Independent Burg Bell output. 
• GEMC-PS24V4A-R  4A, 24V power supply for GEMC 
• GEMC-BK1  LCD Burg Keypad for GEM-C Combo System NOTE: requires GEMC-BM or GEM-C-BM/PS module  
</t>
  </si>
  <si>
    <t xml:space="preserve">GEMC-ADBRG255 Includes:
• GEMC-HSKIT1425W  Large white enclosure for GEMC  
• GEMC-255MB-R  Motherboard for 128 point GEMC control panels  
• GEMC-BSLC  Addressable SLC Burg Module, supports up to 128 addressable SLC Burg devices. Connects to the GEM-C control panel (2 max) 
• GEMC-BM   Burg Module, provides isolated 4-wire Burg bus for Burg keypads and devices, plus 12V power output for aux devices. Independent Burg Bell output. 
• GEMC-PS24V4A-R  4A, 24V power supply for GEMC 
• GEMC-BK1  LCD Burg Keypad for GEM-C Combo System NOTE: requires GEMC-BM or GEM-C-BM/PS module  
</t>
  </si>
  <si>
    <t xml:space="preserve">Burg Module, with Power Supply, provides isolated  4-wire Burg bus for Burg keypads and devices, plus 12V power output for aux devices. Independent Burg Bell output. Provides complete separation of Fire and Burg power, plus independent Burg battery connection and charger to allow independent Burg standby operation in case of power failure. 
</t>
  </si>
  <si>
    <t xml:space="preserve">Burg Module, provides isolated 4-wire Burg bus for Burg keypads and devices, plus 12V power output for aux devices. Independent Burg Bell output. 
</t>
  </si>
  <si>
    <t>Addressable SLC Fire Module, supports up to 128 addressable SLC Fire devices. Connects to the GEM-C control panel (2 max)</t>
  </si>
  <si>
    <t>Addressable SLC Burg Module, supports up to 128 addressable SLC Burg devices. Connects to the GEM-C control panel (2 max)</t>
  </si>
  <si>
    <t xml:space="preserve">Conventional (8)zone 2-wire fire input module. Plugs into GEM-C Motherboard to provide support for conventional 2-wire smoke detectors, or any other conventional fire detection device. </t>
  </si>
  <si>
    <t>Add On 24V Regulator, required if using FWC-FSLC-DUCT or FWC-FSLC-CZM</t>
  </si>
  <si>
    <t xml:space="preserve">LCD Burg Keypad for GEM-C Combo System NOTE: requires GEMC-BM or GEM-C-BM/PS module </t>
  </si>
  <si>
    <t>Addressable SLC Commercial Burg Device - 4 Point Input Expansion Module</t>
  </si>
  <si>
    <t>Addressable SLC Commercial Burg Device - 1 Point Input Module</t>
  </si>
  <si>
    <t>Addressable SLC  Commercial Burg Device - Dual Technology Motion Detector , PIR and Microwave, Range 40'x40'</t>
  </si>
  <si>
    <t xml:space="preserve">Addressable SLC  Commercial Burg Device - Low current addressable Dual Technology Motion Detector , PIR and Microwave, Range 40'x40'. One GEMC-BSLC Addressable SLC Burg Module will support up to 125 detectors devices. </t>
  </si>
  <si>
    <t>Addressable SLC Commercial Burg Device - PIR Motion Detector, Range 50'x50'</t>
  </si>
  <si>
    <t xml:space="preserve">Addressable SLC Commercial Burg Device - Low current addressable PIR motion sensor PIR Motion Detector, Range 50'x50'. One GEMC-BSLC Addressable SLC Burg Module will support up to 116 detectors devices. </t>
  </si>
  <si>
    <t>Addressable SLC Commercial Burg Device - Acoustic Glass break Sensor, Max Range 25'</t>
  </si>
  <si>
    <t>Addressable SLC Commercial Burg Device - 1 Point Output Module</t>
  </si>
  <si>
    <t>Wireless Commercial Burg Device -  PIR Motion Detector, Range 50'x50'</t>
  </si>
  <si>
    <t>Wireless Commercial Burg Device -  Acoustic Glass break Sensor, Max Range 25'</t>
  </si>
  <si>
    <t>Wireless Commercial Burg Device -  Dual Technology Motion Detector , PIR and Microwave, Range 40'x40'</t>
  </si>
  <si>
    <t xml:space="preserve">LCD Fire Annunciator GEM-C and FireLink, Red  </t>
  </si>
  <si>
    <t>LCD Fire Annunciator GEM-C and FireLink, White</t>
  </si>
  <si>
    <t>Wireless Commercial Fire Device -  Photoelectric Smoke Detector</t>
  </si>
  <si>
    <t>Wireless Commercial Fire Device -  Heat Detector, 135 F XXX</t>
  </si>
  <si>
    <t>Remote annunciator plate for FWC-FSLC-DUCT detector. Includes RED Alarm LED indicator and Keyswitch Test / Reset function.</t>
  </si>
  <si>
    <t>GEMC ENCLOSURE CAT30 LOCK &amp; KEY. ALLOWS THE NAPCO GEMC ADDRESSABLE PULL-STATIONS AND THE GEMC ENCLOSURE TO BE "KEYED ALIKE", REQUIRED BY SOME JURISDICTIONS.</t>
  </si>
  <si>
    <t>MOUNTING BOX FOR GEMC-FK1 FIRE KEYPAD, ALLOWS KEYSWITCH UNLOCKING OF KEYPAD FUNCTIONS.</t>
  </si>
  <si>
    <t>CITY TIE MODULE FOR GEMC FIRE ALARM CONTROL PANEL</t>
  </si>
  <si>
    <t>Wireless 2 input Module, Suitable for Commercial Fire and/or Burg Applications</t>
  </si>
  <si>
    <t>Commercial Fire and Burg approved Wireless Receiver, supports 255 devices, max of (4) receivers supported by GEM-C system.</t>
  </si>
  <si>
    <t>8 Point Expansion Module, Suitable for Commercial Fire and/or Burg Applications</t>
  </si>
  <si>
    <t>Printer Module, supports parallel printer, Suitable for Commercial Fire and/or Burg Applications</t>
  </si>
  <si>
    <t>Relay Output Module, provides (8) Form C Outputs, Suitable for Commercial Fire and/or Burg Applications</t>
  </si>
  <si>
    <t>Internet Reporting Module, Suitable for Commercial Fire and/or Burg Applications</t>
  </si>
  <si>
    <t>RS232 Adaptor, Provides Serial Output from GEM-C Control Panel, Suitable for Commercial Fire and/or Burg Applications</t>
  </si>
  <si>
    <t>PGM Output Module, provides (8) Open Collector PGM Outputs, Suitable for Commercial Fire and/or Burg Applications</t>
  </si>
  <si>
    <t xml:space="preserve">Conventional SLC Fire Pull Station </t>
  </si>
  <si>
    <t>Conventional  Pull Station, single action with key reset</t>
  </si>
  <si>
    <t>Conventional  Pull Station, dual action hex wrench reset</t>
  </si>
  <si>
    <t>Conventional  Pull Station, dual action with key reset</t>
  </si>
  <si>
    <t>Addressable Analog SLC Photoelectric Smoke Detector</t>
  </si>
  <si>
    <t xml:space="preserve">Addressable Analog SLC Heat Detector 135°F </t>
  </si>
  <si>
    <t>Addressable Analog SLC Photoelectric Duct Smoke Detector</t>
  </si>
  <si>
    <t>Addressable SLC 2 zone conventional input module. provides two independent contact monitoring circuits while only utilizing one address on the SLC loop. Designed to be used with pull stations, water flow switches, and other applications requiring the monitoring of dry contact alarm initiating devices.</t>
  </si>
  <si>
    <t>Addressable SLC single input conventional input module. designed to be used with pull stations, water flow switches, and other applications requiring the monitoring of dry contact alarm initiating devices.</t>
  </si>
  <si>
    <t>Addressable SLC single module allows the monitoring of dry contacts such as pull stations and two-wire conventional smoke detectors</t>
  </si>
  <si>
    <t xml:space="preserve">Addressable SLC Dual Relay Module, provides 2 outputs while only requiring one SLC address. </t>
  </si>
  <si>
    <t xml:space="preserve">Addressable SLC Fire Isolation Module. Can be used to meet Class A, Style 7 loop requirements. </t>
  </si>
  <si>
    <t>Addressable SLC Fire Supervised Output Module. Can be used for output functions such as elevator recall and HVAC shutdown, or as additional NAC output if used with an additional power supply.</t>
  </si>
  <si>
    <t xml:space="preserve">Addressable SLC Fire Pull Station </t>
  </si>
  <si>
    <t>Addressable Pull Station, single action with key reset</t>
  </si>
  <si>
    <t>Addressable Pull Station, dual action hex wrench reset</t>
  </si>
  <si>
    <t>Addressable Pull Station, dual action with key reset</t>
  </si>
  <si>
    <t>Programmer needed for programming address into SLC devices</t>
  </si>
  <si>
    <t>Base required for FWC-FSLC-SMK and FWC-FSLC-HEAT devices</t>
  </si>
  <si>
    <t>Remote NAC Extender. Provides (4) NAC Outputs for a combined output rating of 6.5A, or a max of 2A on any one output. Includes red enclosure (14"x16"), must be direct connected to 120VAC source, supports max of 14AH standby batteries ( (2) pair 12V,7AH batteries).  Connects to GEM-C Fire Bus and is fully supervised. Any or all NAC outputs may be configured as remote power supply outputs. Supports Wheelock and System Sensor NAC synchronization. Maximum of (5) GEMC-NAC7S modules may be added to GEM-C control panel allowing for a maximum of 20 additional NAC circuits. 
May also be used universally as NAC extender on any UL approved FACP; provides input triggers and trouble outputs.</t>
  </si>
  <si>
    <t xml:space="preserve">Remote Supervised 12VDC Power Supply. Connects to Fire Bus, powered by direct 120VAC connection, supports (2) 12V, 7AH standby batteries.  </t>
  </si>
  <si>
    <t xml:space="preserve">Remote Supervised 12VDC Power Supply. Connects to Burg Bus, powered by supplied 16.5V, 50VA plug -in transformer, supports (2) 12V, 7AH standby batteries.  </t>
  </si>
  <si>
    <t xml:space="preserve">Replacement Motherboard for 32 point GEMC control panels </t>
  </si>
  <si>
    <t xml:space="preserve">Replacement Motherboard for96 point GEMC control panels </t>
  </si>
  <si>
    <t xml:space="preserve">Replacement Motherboard for 128 point GEMC control panels </t>
  </si>
  <si>
    <t xml:space="preserve">Replacement Motherboard for 255 point GEMC control panels </t>
  </si>
  <si>
    <t>Replacement large enclosure for GEMC</t>
  </si>
  <si>
    <t xml:space="preserve">Replacement large white enclosure for GEMC </t>
  </si>
  <si>
    <t xml:space="preserve">Replacement small red enclosure for GEMC </t>
  </si>
  <si>
    <t xml:space="preserve">Replacement small white enclosure for GEMC </t>
  </si>
  <si>
    <t>Replacement 4A, 24V power supply for GEMC</t>
  </si>
  <si>
    <t>Replacement 7A, 24V power supply for GEMC</t>
  </si>
  <si>
    <t>2 WIRE PHOTOELECTRIC. SMOKE DETECTOR</t>
  </si>
  <si>
    <t>PHOTOELECTRIC SMOKE DETECTOR WITH BUILT-IN 85dB SOUNDER. USE WITH FW-RM1 REVERSAL MODULE TO ACTIVATE SOUNDERS IN ALL DETECTORS ON LOOP IN THE EVENT OF FIRE ALARM (NAPCO CONTROL PANEL)</t>
  </si>
  <si>
    <t>REVERSING RELAY MODULE FOR FW-2S SMOKE DETECTOR. WILL ACTIVATE SOUNDERS IN ALL DETECTORS ON LOOP IN THE EVENT OF FIRE ALARM</t>
  </si>
  <si>
    <t>SMOKE DETECTOR 2 WIRE W/HEAT</t>
  </si>
  <si>
    <t>4 WIRE PHOTOELEC.SMOKE DETECTOR</t>
  </si>
  <si>
    <t>SMOKE DETECTOR4 WIRE W/HEAT</t>
  </si>
  <si>
    <t xml:space="preserve">ISEC-KIT1 includes:
• iSecure go-anywhere hub  with built in StarLink™ LTE communicator, up to 80 wireless zones/points for intrusion &amp; fire, from iSecure sensors/transmitters, built in 85db siren &amp; integral wireless receiver, up to 2 areas, support for 90 user codes plus OTA updates. Base unit can go anywhere safe, stands or hangs on wall; plug-in AC power cord included &amp; provision for standard 4ah/12v backup battery
• ISEC-WL- KEYPAD wireless LCD keypad (lithium battery-powered),
• (2) ISEC-WL-XMITTER low profile crystal controlled wireless window/door transmitters
• ISEC-MOTION crystal controlled wireless PIR motion sensor 50'x50'range
• Plug-in transformer, 16.5v, 20va
</t>
  </si>
  <si>
    <t xml:space="preserve">ISEC-KIT2 includes:
• iSecure go-anywhere hub  with built in StarLink™ LTE communicator, up to 80 wireless zones/points for intrusion &amp; fire, from iSecure sensors/transmitters, built in 85db siren &amp; integral wireless receiver, up to 2 areas, support for 90 user codes plus OTA updates. Base unit can go anywhere safe, stands or hangs on wall, plug-in AC power cord included &amp; provision for standard 4ah/12v backup battery. Also includes Built-in Z-Wave Control.
• ISEC-WL-TOUCH 4.3" wireless color touchscreen keypad. (Plug-in transformer powered, included).
• (2) ISEC-WL-XMITTER  low profile crystal controlled wireless window/door transmitters
• ISEC-MOTION crystal controlled wireless PIR motion sensor 50'x50'range
• Plug-in transformer, 16.5v, 20va
</t>
  </si>
  <si>
    <t xml:space="preserve">ISEC-KIT3 includes:
• iSecure go-anywhere hub  with built in StarLink™ LTE communicator, up to 80 wireless zones/points for intrusion &amp; fire, from iSecure sensors/transmitters, built in 85db siren &amp; integral wireless receiver, up to 2 areas, support for 90 user codes plus OTA updates. Base unit can go anywhere safe, stands or hangs on wall, plug-in AC power cord included &amp; provision for standard 4ah/12v backup battery. Also includes built-in Z-Wave Control
• IBV-TOUCH-WL 7" wireless color touchscreen keypad. (plug-in transformer powered, included)
• (2) ISEC-WL-XMITTER  low profile crystal controlled wireless window/door transmitters
• ISEC-MOTION crystal controlled wireless PIR motion sensor 50'x50'range
• Plug-in transformer, 16.5v, 20va
</t>
  </si>
  <si>
    <t xml:space="preserve">Wireless low-profile window/door sensors, compact, tamper-supervised, long-life lithium coin-cell battery-powered (supplied) </t>
  </si>
  <si>
    <t>Wireless motion sensor, 50 x 50’ broad coverage, fully-shielded PIR circuitry, battery-saver feature and long-life lithium-battery powered (supplied)</t>
  </si>
  <si>
    <t>iSecure crystal controlled wireless Glassbreak detector, 25' coverage radius with automatic test for easy installation. Includes lithium battery, tamper &amp; mounting kit.</t>
  </si>
  <si>
    <t>4-button crystal controlled wireless key fob</t>
  </si>
  <si>
    <t>Waterproof personal panic button</t>
  </si>
  <si>
    <t>Wireless smoke detector, long 5-year battery life, typ. (batteries included). compact 5.2 inch diameter; attractive decorator white, built-in silence feature and test button, visual led indicates alarm &amp; standby. Audible/visual indicator for low battery and need for detector cleaning</t>
  </si>
  <si>
    <t>Wireless Heat Detector, high-quality 135°F (57°C) fixed temperature detector with rate of rise, reliable, crystal-controlled wireless technology with long-life, replaceable lithium batteries.</t>
  </si>
  <si>
    <t>Wireless carbon monoxide detector, 5-3/8 diameter and approx. 2" profile, uses a 3v lithium battery (cr123a) for long life, monitor alarms, restores, low battery, tamper and status, UL 2075, UL 2034</t>
  </si>
  <si>
    <t xml:space="preserve">Wireless Keypad, Digital Zone &amp; Alpha/Icon Display, 150’ range, wall-mount keypad, OTA updates, long life lithium CR123A battery operation, keypad programming option </t>
  </si>
  <si>
    <t>Wireless 4.3” full color security touchscreen, wall mount, with 12V power supply, intuitive central one-button arm/disarm operation, status icons plus full-function custom alpha keypad view -Matching iSecure™ Smart App, 150’ range, OTA updates, tamper- and supervised-communications</t>
  </si>
  <si>
    <t>Wireless 7” full-color IoT Multifunction Smart Home Touchscreen, wall mount, with 12V power supply (supplied), controls security system &amp;/or iBridge Video™ camera-viewing;  built-in Z-Wave control automation of locks, lights, temp &amp; small appliances, plus Notification Alerts on events or reminders in their absence.  Fast Hi-Res 1024 x 600 capacitive TFT display w/ quad-core processor</t>
  </si>
  <si>
    <t>Wireless siren, powered by AC with battery backup, or battery only. Indoor or outdoor operation, Includes strobe.</t>
  </si>
  <si>
    <t>Takeover module, used to convert an existing wired security system to wireless. Will convert up to 8 wired zones into 8 supervised wireless zones to be monitored and supervised by iSecure. One iSecure system will support up to (4) ISEC-WL-MODULE, allow monitoring of up to 32 hardwired zones.</t>
  </si>
  <si>
    <t>Plug-in Z-Wave module provides Z-Wave Support to non-Z-Wave iSecure kits</t>
  </si>
  <si>
    <t>Plug-in Wi-Fi module provides Z-Wave Support to non-Wi-Fi iSecure kits, for adding IBR-TOUCH-WL 7" Touchpad</t>
  </si>
  <si>
    <t xml:space="preserve">Kit for adding StarLink extended antenna to iSecure Go-Anywhere Hub  </t>
  </si>
  <si>
    <t xml:space="preserve">Plug-in 900MHz transceiver module required for communications with wireless keypads, sirens and takeover modules. For replacement purposes only, is included in all iSecure kits. </t>
  </si>
  <si>
    <t>Plug-in 2-Wire Fire module required to add support of hard-wired 2 wire smoke detectors to the iSecure Go-Anywhere Hub.</t>
  </si>
  <si>
    <t xml:space="preserve">Auxiliary receiver, use if extended range is needed for the iSecure wireless devices (door window transmitters, motions, glassbreaks, etc.). Connects to the external bus terminal inside the iSecure housing. </t>
  </si>
  <si>
    <t xml:space="preserve">
Emergency Mass Notification System
Emergency Phone System/PBX System
Technician Onsite Region 1</t>
  </si>
  <si>
    <t>Individual employed by the Contractor or a Subcontractor who:
1) Installs, runs, pulls, etc. Low Voltage Wiring,  Line Voltage Wiring, cable, fiber optics, etc. for all products/systems which fit the scope of This Award;
2) Installs raceway, conduits, etc. for wire, cable, and fiber optics for all products/systems which fit the scope of the contract;
3) Installs/Mounts products onto poles, pads, etc.; 
4) Performs any other Installation work classified by NYS DOL as electrical work which is permitted on This Award;
But only for:
A. Fire Alarm Systems
B. Emergency Mass Notification System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</si>
  <si>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Mass Notification Systems..
***This Job Title can only be used for work/Services on Systems/Product Lines/Equipment which are included on the Contractor's Contract***.</t>
  </si>
  <si>
    <t xml:space="preserve">
Emergency Mass Notification System
Emergency Phone System/PBX System
Technician Onsite Region 2</t>
  </si>
  <si>
    <r>
      <t xml:space="preserve">
Emergency Mass Notification System 
Emergency Phone System/PBX System
Technician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</si>
  <si>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r>
      <t xml:space="preserve">
Emergency Mass Notification System 
Emergency Phone System/PBX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</si>
  <si>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Emergency Mass Notification System 
Emergency Phone System/PBX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</si>
  <si>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
Emergency Mass Notification Systems
Emergency Phone system/PBX System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</si>
  <si>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
Emergency Mass Notification System 
Emergency Phone System/PBX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</si>
  <si>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
Emergency Mass Notification System 
Emergency Phone System/PBX System
Technician Onsite Region 5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Albany, Columbia, Fulton, Montgomery, Rensselaer, Schenectady, and Schoharie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</si>
  <si>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
Emergency Mass Notification System 
Emergency Phone System/PBX System 
Technician Onsite Region 5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</si>
  <si>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
Emergency Mass Notification System 
Emergency Phone System/PBX System
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</si>
  <si>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
Emergency Mass Notification System 
Emergency Phone System/PBX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</si>
  <si>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
Emergency Mass Notification System 
Emergency Phone System/PBX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</si>
  <si>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r>
      <t xml:space="preserve">
Emergency Mass Notification System 
Emergency Phone System/PBX System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</si>
  <si>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
Emergency Mass Notification System 
Emergency Phone System/PBX System
Technician Onsite Region 7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</si>
  <si>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
Emergency Mass Notification System 
Emergency Phone System/PBX SystemTechnician Onsite Region 7
</t>
    </r>
    <r>
      <rPr>
        <u/>
        <sz val="11"/>
        <rFont val="Calibri"/>
        <family val="2"/>
        <scheme val="minor"/>
      </rPr>
      <t xml:space="preserve">Partial Counties - </t>
    </r>
    <r>
      <rPr>
        <b/>
        <sz val="11"/>
        <rFont val="Calibri"/>
        <family val="2"/>
        <scheme val="minor"/>
      </rPr>
      <t>Cayuga</t>
    </r>
    <r>
      <rPr>
        <sz val="11"/>
        <rFont val="Calibri"/>
        <family val="2"/>
        <scheme val="minor"/>
      </rPr>
      <t xml:space="preserve">:  All Townships except Genoa, Ira, Sterling, Victory, Locke, Sempronius and Summerhill </t>
    </r>
    <r>
      <rPr>
        <u/>
        <sz val="11"/>
        <rFont val="Calibri"/>
        <family val="2"/>
        <scheme val="minor"/>
      </rPr>
      <t xml:space="preserve">
</t>
    </r>
    <r>
      <rPr>
        <b/>
        <sz val="11"/>
        <rFont val="Calibri"/>
        <family val="2"/>
        <scheme val="minor"/>
      </rPr>
      <t>Onondaga</t>
    </r>
    <r>
      <rPr>
        <sz val="11"/>
        <rFont val="Calibri"/>
        <family val="2"/>
        <scheme val="minor"/>
      </rPr>
      <t xml:space="preserve">: Only the Townships of Elbridge and Skaneateles </t>
    </r>
  </si>
  <si>
    <r>
      <t xml:space="preserve">
Emergency Mass Notification System 
Emergency Phone System/PBX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</si>
  <si>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
Emergency Mass Notification System 
Emergency Phone System/PBX System
Technician Onsite Region 8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</si>
  <si>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
Emergency Mass Notification System 
Emergency Phone System/PBX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</si>
  <si>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
Emergency Mass Notification System 
Emergency Phone System/PBX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Entire county except the Township of Groton</t>
    </r>
  </si>
  <si>
    <r>
      <t xml:space="preserve">
Emergency Mass Notification System 
Emergency Phone System/PBX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</si>
  <si>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
Emergency Mass Notification System 
Emergency Phone System/PBX System
Technician Onsite Region 8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  </t>
    </r>
  </si>
  <si>
    <r>
      <t xml:space="preserve">
Emergency Mass Notification System 
Emergency Phone System/PBX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</si>
  <si>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
Emergency Mass Notification System 
Emergency Phone System/PBX System
Technician Onsite Region 9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</si>
  <si>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
Emergency Mass Notification System 
Emergency Phone System/PBX System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</si>
  <si>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
Emergency Mass Notification System 
Emergency Phone System/PBX System
Systems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Erie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</si>
  <si>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
Emergency Mass Notification System 
Emergency Phone System/PBX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</si>
  <si>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
Emergency Mass Notification System 
Emergency Phone System/PBX System
Technician Onsite Region 9
</t>
    </r>
    <r>
      <rPr>
        <u/>
        <sz val="11"/>
        <color theme="1"/>
        <rFont val="Calibri"/>
        <family val="2"/>
        <scheme val="minor"/>
      </rPr>
      <t>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</si>
  <si>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t>Electrician/Wireman Inside/Outside - Nassau, Suffolk</t>
  </si>
  <si>
    <t>PT68824 :  NYS NET PRICING PAGES - Effective 7/1/23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</si>
</sst>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quot;$&quot;#,##0.00"/>
    <numFmt numFmtId="165" formatCode="&quot;$&quot;#,##0.00;[Red]&quot;$&quot;#,##0.00"/>
    <numFmt numFmtId="166" formatCode="_ [$€]\ * #,##0.00_ ;_ [$€]\ * \-#,##0.00_ ;_ [$€]\ * &quot;-&quot;??_ ;_ @_ "/>
    <numFmt numFmtId="167" formatCode="_(* #,##0_);_(* \(#,##0\);_(* &quot;-&quot;??_);_(@_)"/>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b/>
      <sz val="12"/>
      <name val="Times New Roman"/>
      <family val="1"/>
    </font>
    <font>
      <sz val="12"/>
      <name val="Times New Roman"/>
      <family val="1"/>
    </font>
    <font>
      <sz val="8"/>
      <name val="Arial"/>
      <family val="2"/>
    </font>
    <font>
      <b/>
      <u/>
      <sz val="12"/>
      <name val="Times New Roman Bold"/>
    </font>
    <font>
      <sz val="12"/>
      <name val="Symbol"/>
      <family val="1"/>
      <charset val="2"/>
    </font>
    <font>
      <sz val="7"/>
      <name val="Times New Roman"/>
      <family val="1"/>
    </font>
    <font>
      <sz val="10"/>
      <name val="Times New Roman"/>
      <family val="1"/>
    </font>
    <font>
      <b/>
      <sz val="10"/>
      <name val="Arial"/>
      <family val="2"/>
    </font>
    <font>
      <sz val="12"/>
      <name val="Times New Roman"/>
      <family val="1"/>
      <charset val="2"/>
    </font>
    <font>
      <b/>
      <sz val="14"/>
      <name val="Arial"/>
      <family val="2"/>
    </font>
    <font>
      <b/>
      <sz val="12"/>
      <name val="Arial"/>
      <family val="2"/>
    </font>
    <font>
      <sz val="12"/>
      <color theme="1"/>
      <name val="Times New Roman"/>
      <family val="1"/>
    </font>
    <font>
      <sz val="10"/>
      <color theme="1"/>
      <name val="Arial"/>
      <family val="2"/>
    </font>
    <font>
      <sz val="11"/>
      <name val="Calibri"/>
      <family val="2"/>
      <scheme val="minor"/>
    </font>
    <font>
      <sz val="11"/>
      <color rgb="FF000000"/>
      <name val="Calibri"/>
      <family val="2"/>
      <scheme val="minor"/>
    </font>
    <font>
      <b/>
      <sz val="11"/>
      <color theme="1"/>
      <name val="Calibri"/>
      <family val="2"/>
      <scheme val="minor"/>
    </font>
    <font>
      <sz val="11"/>
      <name val="Arial"/>
      <family val="2"/>
    </font>
    <font>
      <b/>
      <sz val="14"/>
      <color theme="0"/>
      <name val="Arial"/>
      <family val="2"/>
    </font>
    <font>
      <b/>
      <sz val="11"/>
      <color theme="0"/>
      <name val="Arial"/>
      <family val="2"/>
    </font>
    <font>
      <sz val="10"/>
      <name val="Arial"/>
      <family val="2"/>
    </font>
    <font>
      <sz val="10"/>
      <color theme="1"/>
      <name val="Calibri"/>
      <family val="2"/>
      <scheme val="minor"/>
    </font>
    <font>
      <b/>
      <sz val="10"/>
      <color theme="1"/>
      <name val="Arial"/>
      <family val="2"/>
    </font>
    <font>
      <b/>
      <sz val="14"/>
      <color theme="1"/>
      <name val="Calibri"/>
      <family val="2"/>
      <scheme val="minor"/>
    </font>
    <font>
      <sz val="8"/>
      <color rgb="FF000000"/>
      <name val="Arial"/>
      <family val="2"/>
    </font>
    <font>
      <b/>
      <sz val="16"/>
      <color theme="1"/>
      <name val="Calibri"/>
      <family val="2"/>
      <scheme val="minor"/>
    </font>
    <font>
      <b/>
      <sz val="16"/>
      <name val="Calibri"/>
      <family val="2"/>
      <scheme val="minor"/>
    </font>
    <font>
      <u/>
      <sz val="11"/>
      <color theme="1"/>
      <name val="Calibri"/>
      <family val="2"/>
      <scheme val="minor"/>
    </font>
    <font>
      <b/>
      <sz val="11"/>
      <name val="Calibri"/>
      <family val="2"/>
      <scheme val="minor"/>
    </font>
    <font>
      <u/>
      <sz val="11"/>
      <name val="Calibri"/>
      <family val="2"/>
      <scheme val="minor"/>
    </font>
    <font>
      <sz val="11"/>
      <name val="The Arial"/>
    </font>
    <font>
      <b/>
      <sz val="11"/>
      <name val="The Arial"/>
    </font>
    <font>
      <sz val="11"/>
      <name val="Times New Roman"/>
      <family val="1"/>
    </font>
    <font>
      <b/>
      <u/>
      <sz val="11"/>
      <name val="The Arial"/>
    </font>
    <font>
      <sz val="14"/>
      <name val="Arial"/>
      <family val="2"/>
    </font>
    <font>
      <b/>
      <u/>
      <sz val="12"/>
      <name val="Times New Roman"/>
      <family val="1"/>
    </font>
    <font>
      <b/>
      <sz val="14"/>
      <color indexed="81"/>
      <name val="Tahoma"/>
      <family val="2"/>
    </font>
    <font>
      <sz val="14"/>
      <color indexed="81"/>
      <name val="Tahoma"/>
      <family val="2"/>
    </font>
    <font>
      <sz val="11"/>
      <color rgb="FFFF0000"/>
      <name val="Calibri"/>
      <family val="2"/>
      <scheme val="minor"/>
    </font>
    <font>
      <sz val="10"/>
      <color rgb="FFFF0000"/>
      <name val="Calibri"/>
      <family val="2"/>
      <scheme val="minor"/>
    </font>
    <font>
      <u/>
      <sz val="11"/>
      <color rgb="FFFF0000"/>
      <name val="Calibri"/>
      <family val="2"/>
      <scheme val="minor"/>
    </font>
    <font>
      <b/>
      <sz val="11"/>
      <color rgb="FFFF0000"/>
      <name val="Calibri"/>
      <family val="2"/>
      <scheme val="minor"/>
    </font>
    <font>
      <sz val="10"/>
      <name val="Arial"/>
      <family val="2"/>
    </font>
    <font>
      <sz val="10"/>
      <color indexed="8"/>
      <name val="Arial"/>
      <family val="2"/>
    </font>
    <font>
      <sz val="9"/>
      <name val="Arial"/>
      <family val="2"/>
    </font>
    <font>
      <sz val="9.5"/>
      <name val="Arial"/>
      <family val="2"/>
    </font>
    <font>
      <sz val="10"/>
      <color rgb="FF262626"/>
      <name val="Arial"/>
      <family val="2"/>
    </font>
    <font>
      <sz val="9"/>
      <name val="Calibri"/>
      <family val="2"/>
      <scheme val="minor"/>
    </font>
    <font>
      <sz val="9"/>
      <color theme="1"/>
      <name val="Calibri"/>
      <family val="2"/>
      <scheme val="minor"/>
    </font>
    <font>
      <sz val="9"/>
      <color indexed="8"/>
      <name val="Calibri"/>
      <family val="2"/>
      <scheme val="minor"/>
    </font>
    <font>
      <sz val="10"/>
      <color indexed="8"/>
      <name val="Calibri"/>
      <family val="2"/>
      <scheme val="minor"/>
    </font>
    <font>
      <sz val="12"/>
      <name val="Arial"/>
      <family val="2"/>
    </font>
    <font>
      <u/>
      <sz val="11"/>
      <color theme="10"/>
      <name val="Calibri"/>
      <family val="2"/>
      <scheme val="minor"/>
    </font>
    <font>
      <sz val="10"/>
      <name val="Calibri"/>
      <family val="2"/>
      <scheme val="minor"/>
    </font>
    <font>
      <sz val="8"/>
      <color theme="1"/>
      <name val="Arial"/>
      <family val="2"/>
    </font>
    <font>
      <b/>
      <sz val="8"/>
      <color theme="1"/>
      <name val="Arial"/>
      <family val="2"/>
    </font>
  </fonts>
  <fills count="16">
    <fill>
      <patternFill patternType="none"/>
    </fill>
    <fill>
      <patternFill patternType="gray125"/>
    </fill>
    <fill>
      <patternFill patternType="solid">
        <fgColor indexed="41"/>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style="thin">
        <color theme="0" tint="-0.499984740745262"/>
      </top>
      <bottom style="thin">
        <color theme="0" tint="-0.499984740745262"/>
      </bottom>
      <diagonal/>
    </border>
  </borders>
  <cellStyleXfs count="23">
    <xf numFmtId="0" fontId="0" fillId="0" borderId="0"/>
    <xf numFmtId="9" fontId="37" fillId="0" borderId="0" applyFont="0" applyFill="0" applyBorder="0" applyAlignment="0" applyProtection="0"/>
    <xf numFmtId="0" fontId="36" fillId="0" borderId="0"/>
    <xf numFmtId="44" fontId="36" fillId="0" borderId="0" applyFont="0" applyFill="0" applyBorder="0" applyAlignment="0" applyProtection="0"/>
    <xf numFmtId="0" fontId="35" fillId="0" borderId="0"/>
    <xf numFmtId="44" fontId="35" fillId="0" borderId="0" applyFont="0" applyFill="0" applyBorder="0" applyAlignment="0" applyProtection="0"/>
    <xf numFmtId="0" fontId="37" fillId="0" borderId="0"/>
    <xf numFmtId="44" fontId="58" fillId="0" borderId="0" applyFont="0" applyFill="0" applyBorder="0" applyAlignment="0" applyProtection="0"/>
    <xf numFmtId="0" fontId="8" fillId="0" borderId="0"/>
    <xf numFmtId="0" fontId="8" fillId="0" borderId="0"/>
    <xf numFmtId="43" fontId="80" fillId="0" borderId="0" applyFont="0" applyFill="0" applyBorder="0" applyAlignment="0" applyProtection="0"/>
    <xf numFmtId="0" fontId="37" fillId="0" borderId="0"/>
    <xf numFmtId="0" fontId="37" fillId="0" borderId="0"/>
    <xf numFmtId="0" fontId="37" fillId="0" borderId="0" applyProtection="0">
      <protection locked="0"/>
    </xf>
    <xf numFmtId="0" fontId="37" fillId="0" borderId="0"/>
    <xf numFmtId="0" fontId="37" fillId="0" borderId="0"/>
    <xf numFmtId="166" fontId="37" fillId="0" borderId="0"/>
    <xf numFmtId="0" fontId="81" fillId="0" borderId="0"/>
    <xf numFmtId="0" fontId="88" fillId="0" borderId="25">
      <alignment vertical="top" wrapText="1" readingOrder="1"/>
      <protection locked="0"/>
    </xf>
    <xf numFmtId="0" fontId="5" fillId="0" borderId="0"/>
    <xf numFmtId="0" fontId="37" fillId="0" borderId="0"/>
    <xf numFmtId="0" fontId="81" fillId="0" borderId="0"/>
    <xf numFmtId="0" fontId="90" fillId="0" borderId="0" applyNumberFormat="0" applyFill="0" applyBorder="0" applyAlignment="0" applyProtection="0"/>
  </cellStyleXfs>
  <cellXfs count="543">
    <xf numFmtId="0" fontId="0" fillId="0" borderId="0" xfId="0"/>
    <xf numFmtId="0" fontId="0" fillId="0" borderId="0" xfId="0" applyAlignment="1">
      <alignment horizontal="left" vertical="top"/>
    </xf>
    <xf numFmtId="0" fontId="43" fillId="0" borderId="0" xfId="0" applyFont="1" applyAlignment="1">
      <alignment horizontal="left" vertical="top"/>
    </xf>
    <xf numFmtId="0" fontId="0" fillId="0" borderId="0" xfId="0" applyAlignment="1">
      <alignment horizontal="left" vertical="top"/>
    </xf>
    <xf numFmtId="0" fontId="40" fillId="0" borderId="0" xfId="0" applyFont="1" applyAlignment="1">
      <alignment horizontal="left" vertical="top"/>
    </xf>
    <xf numFmtId="0" fontId="43" fillId="0" borderId="0" xfId="0" applyFont="1" applyAlignment="1">
      <alignment horizontal="left" vertical="top"/>
    </xf>
    <xf numFmtId="0" fontId="0" fillId="0" borderId="0" xfId="0" applyAlignment="1">
      <alignment horizontal="left" vertical="top"/>
    </xf>
    <xf numFmtId="0" fontId="40" fillId="0" borderId="0" xfId="0" applyFont="1" applyAlignment="1">
      <alignment horizontal="left" vertical="top"/>
    </xf>
    <xf numFmtId="0" fontId="4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40" fillId="0" borderId="0" xfId="0" applyFont="1" applyAlignment="1">
      <alignment wrapText="1"/>
    </xf>
    <xf numFmtId="0" fontId="46" fillId="0" borderId="0" xfId="0" applyFont="1" applyBorder="1" applyAlignment="1">
      <alignment horizontal="right" vertical="top"/>
    </xf>
    <xf numFmtId="0" fontId="0" fillId="0" borderId="0" xfId="0" applyBorder="1" applyAlignment="1">
      <alignment horizontal="left" vertical="top"/>
    </xf>
    <xf numFmtId="0" fontId="46" fillId="0" borderId="0" xfId="0" applyFont="1" applyAlignment="1">
      <alignment vertical="top"/>
    </xf>
    <xf numFmtId="0" fontId="46" fillId="0" borderId="0" xfId="0" applyFont="1" applyBorder="1" applyAlignment="1">
      <alignment horizontal="center" vertical="top"/>
    </xf>
    <xf numFmtId="0" fontId="40" fillId="0" borderId="0" xfId="0" applyFont="1" applyBorder="1" applyAlignment="1">
      <alignment wrapText="1"/>
    </xf>
    <xf numFmtId="0" fontId="40" fillId="0" borderId="5" xfId="0" applyFont="1" applyBorder="1" applyAlignment="1">
      <alignment wrapText="1"/>
    </xf>
    <xf numFmtId="0" fontId="40" fillId="0" borderId="6" xfId="0" applyFont="1" applyBorder="1" applyAlignment="1">
      <alignment wrapText="1"/>
    </xf>
    <xf numFmtId="0" fontId="0" fillId="0" borderId="6" xfId="0" applyBorder="1" applyAlignment="1">
      <alignment wrapText="1"/>
    </xf>
    <xf numFmtId="0" fontId="39" fillId="0" borderId="1" xfId="0" applyFont="1" applyBorder="1" applyAlignment="1">
      <alignment horizontal="right" vertical="top"/>
    </xf>
    <xf numFmtId="0" fontId="40" fillId="0" borderId="0" xfId="0" applyFont="1" applyFill="1"/>
    <xf numFmtId="0" fontId="40" fillId="0" borderId="0" xfId="0" applyFont="1" applyFill="1" applyAlignment="1">
      <alignment horizontal="left" vertical="top"/>
    </xf>
    <xf numFmtId="0" fontId="40" fillId="0" borderId="0" xfId="0" applyFont="1" applyBorder="1" applyAlignment="1">
      <alignment horizontal="center" wrapText="1"/>
    </xf>
    <xf numFmtId="0" fontId="0" fillId="0" borderId="0" xfId="0" applyBorder="1" applyAlignment="1">
      <alignment wrapText="1"/>
    </xf>
    <xf numFmtId="0" fontId="40" fillId="0" borderId="0" xfId="0" applyFont="1" applyBorder="1" applyAlignment="1"/>
    <xf numFmtId="0" fontId="0" fillId="0" borderId="1" xfId="0" applyBorder="1" applyAlignment="1" applyProtection="1">
      <alignment horizontal="center" vertical="top"/>
      <protection locked="0"/>
    </xf>
    <xf numFmtId="0" fontId="50" fillId="0" borderId="0" xfId="0" applyFont="1" applyAlignment="1">
      <alignment vertical="center"/>
    </xf>
    <xf numFmtId="0" fontId="40" fillId="0" borderId="0" xfId="0" applyFont="1" applyFill="1" applyBorder="1" applyAlignment="1">
      <alignment horizontal="left" vertical="top" wrapText="1"/>
    </xf>
    <xf numFmtId="0" fontId="38" fillId="0" borderId="0" xfId="0" applyFont="1" applyBorder="1" applyAlignment="1">
      <alignment horizontal="right" vertical="top"/>
    </xf>
    <xf numFmtId="0" fontId="37" fillId="0" borderId="2" xfId="0" applyFont="1" applyBorder="1" applyAlignment="1" applyProtection="1">
      <alignment horizontal="center" vertical="top"/>
      <protection locked="0"/>
    </xf>
    <xf numFmtId="0" fontId="37" fillId="0" borderId="1" xfId="0" applyFont="1" applyBorder="1" applyAlignment="1" applyProtection="1">
      <alignment horizontal="center" vertical="top"/>
      <protection locked="0"/>
    </xf>
    <xf numFmtId="0" fontId="0" fillId="0" borderId="1" xfId="0" applyBorder="1" applyAlignment="1">
      <alignment horizontal="left" vertical="top"/>
    </xf>
    <xf numFmtId="0" fontId="38" fillId="0" borderId="1" xfId="0" applyFont="1" applyBorder="1" applyAlignment="1">
      <alignment horizontal="right" vertical="top"/>
    </xf>
    <xf numFmtId="0" fontId="38" fillId="2" borderId="1" xfId="0" applyFont="1" applyFill="1" applyBorder="1" applyAlignment="1">
      <alignment horizontal="center"/>
    </xf>
    <xf numFmtId="0" fontId="40" fillId="0" borderId="1" xfId="0" applyFont="1" applyBorder="1" applyAlignment="1" applyProtection="1">
      <alignment horizontal="center"/>
      <protection locked="0"/>
    </xf>
    <xf numFmtId="0" fontId="50" fillId="0" borderId="0" xfId="0" applyFont="1" applyAlignment="1">
      <alignment vertical="center"/>
    </xf>
    <xf numFmtId="0" fontId="0" fillId="0" borderId="2" xfId="0" applyBorder="1" applyAlignment="1" applyProtection="1">
      <alignment horizontal="center" vertical="top"/>
      <protection locked="0"/>
    </xf>
    <xf numFmtId="0" fontId="50" fillId="0" borderId="0" xfId="0" applyFont="1" applyAlignment="1">
      <alignment vertical="center"/>
    </xf>
    <xf numFmtId="0" fontId="43" fillId="0" borderId="0" xfId="0" applyFont="1" applyBorder="1" applyAlignment="1">
      <alignment horizontal="left" vertical="top"/>
    </xf>
    <xf numFmtId="0" fontId="68"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0" fillId="0" borderId="0" xfId="0" applyFill="1" applyBorder="1" applyAlignment="1">
      <alignment horizontal="left" vertical="top"/>
    </xf>
    <xf numFmtId="0" fontId="38" fillId="0" borderId="7" xfId="0" applyFont="1" applyFill="1" applyBorder="1" applyAlignment="1">
      <alignment horizontal="center" vertical="top" wrapText="1"/>
    </xf>
    <xf numFmtId="0" fontId="38" fillId="0" borderId="8" xfId="0" applyFont="1" applyFill="1" applyBorder="1" applyAlignment="1">
      <alignment horizontal="center" vertical="top" wrapText="1"/>
    </xf>
    <xf numFmtId="0" fontId="38" fillId="0" borderId="9" xfId="0" applyFont="1" applyFill="1" applyBorder="1" applyAlignment="1">
      <alignment horizontal="center" vertical="top" wrapText="1"/>
    </xf>
    <xf numFmtId="0" fontId="38" fillId="2" borderId="2" xfId="0" applyFont="1" applyFill="1" applyBorder="1" applyAlignment="1" applyProtection="1">
      <alignment horizontal="center" wrapText="1"/>
      <protection locked="0"/>
    </xf>
    <xf numFmtId="0" fontId="38" fillId="2" borderId="2" xfId="0" applyFont="1" applyFill="1" applyBorder="1" applyAlignment="1" applyProtection="1">
      <alignment horizontal="center"/>
      <protection locked="0"/>
    </xf>
    <xf numFmtId="0" fontId="39" fillId="2" borderId="2" xfId="0" applyFont="1" applyFill="1" applyBorder="1" applyAlignment="1" applyProtection="1">
      <alignment horizontal="center" wrapText="1"/>
      <protection locked="0"/>
    </xf>
    <xf numFmtId="0" fontId="39" fillId="0" borderId="0" xfId="0" applyFont="1" applyAlignment="1" applyProtection="1">
      <alignment horizontal="center"/>
      <protection locked="0"/>
    </xf>
    <xf numFmtId="0" fontId="38" fillId="0" borderId="0" xfId="0" applyFont="1" applyAlignment="1" applyProtection="1">
      <alignment horizontal="center"/>
      <protection locked="0"/>
    </xf>
    <xf numFmtId="0" fontId="38" fillId="2" borderId="1" xfId="0" applyFont="1" applyFill="1" applyBorder="1" applyAlignment="1">
      <alignment horizontal="center" wrapText="1"/>
    </xf>
    <xf numFmtId="0" fontId="38" fillId="0" borderId="0" xfId="0" applyFont="1" applyAlignment="1" applyProtection="1">
      <alignment horizontal="center" wrapText="1"/>
      <protection locked="0"/>
    </xf>
    <xf numFmtId="0" fontId="39" fillId="0" borderId="0" xfId="0" applyFont="1" applyAlignment="1" applyProtection="1">
      <alignment horizontal="center" wrapText="1"/>
      <protection locked="0"/>
    </xf>
    <xf numFmtId="0" fontId="40" fillId="0" borderId="1" xfId="0" applyFont="1" applyBorder="1" applyAlignment="1" applyProtection="1">
      <alignment horizontal="center" wrapText="1"/>
      <protection locked="0"/>
    </xf>
    <xf numFmtId="0" fontId="38" fillId="2" borderId="1" xfId="0" applyFont="1" applyFill="1" applyBorder="1" applyAlignment="1" applyProtection="1">
      <alignment horizontal="center" wrapText="1"/>
    </xf>
    <xf numFmtId="10" fontId="40" fillId="0" borderId="5" xfId="0" applyNumberFormat="1" applyFont="1" applyBorder="1" applyAlignment="1" applyProtection="1">
      <alignment horizontal="center"/>
    </xf>
    <xf numFmtId="0" fontId="39" fillId="2" borderId="2" xfId="0" applyFont="1" applyFill="1" applyBorder="1" applyAlignment="1" applyProtection="1">
      <alignment horizontal="center" wrapText="1"/>
    </xf>
    <xf numFmtId="10" fontId="40" fillId="0" borderId="5" xfId="0" applyNumberFormat="1" applyFont="1" applyBorder="1" applyAlignment="1" applyProtection="1">
      <alignment horizontal="center" wrapText="1"/>
    </xf>
    <xf numFmtId="0" fontId="38" fillId="2" borderId="2" xfId="0" applyFont="1" applyFill="1" applyBorder="1" applyAlignment="1" applyProtection="1">
      <alignment horizontal="center" wrapText="1"/>
    </xf>
    <xf numFmtId="10" fontId="40" fillId="0" borderId="1" xfId="0" applyNumberFormat="1" applyFont="1" applyBorder="1" applyAlignment="1" applyProtection="1">
      <alignment horizontal="center" wrapText="1"/>
    </xf>
    <xf numFmtId="0" fontId="38" fillId="0" borderId="0" xfId="0" applyFont="1" applyAlignment="1" applyProtection="1">
      <alignment horizontal="center" wrapText="1"/>
    </xf>
    <xf numFmtId="0" fontId="39" fillId="0" borderId="0" xfId="0" applyFont="1" applyAlignment="1" applyProtection="1">
      <alignment horizontal="center" wrapText="1"/>
    </xf>
    <xf numFmtId="0" fontId="40" fillId="0" borderId="1" xfId="0" applyFont="1" applyBorder="1" applyAlignment="1" applyProtection="1">
      <alignment horizontal="center" wrapText="1"/>
    </xf>
    <xf numFmtId="10" fontId="40" fillId="0" borderId="1" xfId="0" applyNumberFormat="1" applyFont="1" applyBorder="1" applyAlignment="1" applyProtection="1">
      <alignment horizontal="center"/>
    </xf>
    <xf numFmtId="44" fontId="39" fillId="2" borderId="1" xfId="7" applyFont="1" applyFill="1" applyBorder="1" applyAlignment="1" applyProtection="1">
      <alignment horizontal="center" wrapText="1"/>
    </xf>
    <xf numFmtId="164" fontId="39" fillId="2" borderId="2" xfId="0" applyNumberFormat="1" applyFont="1" applyFill="1" applyBorder="1" applyAlignment="1" applyProtection="1">
      <alignment horizontal="center" wrapText="1"/>
    </xf>
    <xf numFmtId="164" fontId="39" fillId="2" borderId="1" xfId="0" applyNumberFormat="1" applyFont="1" applyFill="1" applyBorder="1" applyAlignment="1" applyProtection="1">
      <alignment horizontal="center" wrapText="1"/>
    </xf>
    <xf numFmtId="164" fontId="0" fillId="0" borderId="1" xfId="7" applyNumberFormat="1" applyFont="1" applyBorder="1" applyAlignment="1" applyProtection="1">
      <alignment horizontal="center"/>
    </xf>
    <xf numFmtId="164" fontId="5" fillId="0" borderId="1" xfId="7" applyNumberFormat="1" applyFont="1" applyBorder="1" applyAlignment="1" applyProtection="1">
      <alignment horizontal="center"/>
    </xf>
    <xf numFmtId="0" fontId="0" fillId="0" borderId="1" xfId="0" applyFont="1" applyBorder="1" applyAlignment="1">
      <alignment horizontal="center"/>
    </xf>
    <xf numFmtId="0" fontId="0" fillId="0" borderId="1" xfId="0" applyBorder="1" applyAlignment="1">
      <alignment horizontal="center"/>
    </xf>
    <xf numFmtId="0" fontId="5" fillId="0" borderId="1" xfId="0" applyFont="1" applyBorder="1" applyAlignment="1">
      <alignment horizontal="center"/>
    </xf>
    <xf numFmtId="0" fontId="52" fillId="0" borderId="1" xfId="22" applyFont="1" applyBorder="1" applyAlignment="1">
      <alignment horizontal="center"/>
    </xf>
    <xf numFmtId="0" fontId="52" fillId="0" borderId="1" xfId="22" applyFont="1" applyFill="1" applyBorder="1" applyAlignment="1">
      <alignment horizontal="center"/>
    </xf>
    <xf numFmtId="0" fontId="52" fillId="0" borderId="1" xfId="22" applyFont="1" applyFill="1" applyBorder="1" applyAlignment="1">
      <alignment horizontal="center" wrapText="1"/>
    </xf>
    <xf numFmtId="0" fontId="37" fillId="0" borderId="0" xfId="6" applyAlignment="1" applyProtection="1">
      <alignment horizontal="center"/>
    </xf>
    <xf numFmtId="0" fontId="38" fillId="0" borderId="1" xfId="6" applyFont="1" applyBorder="1" applyAlignment="1" applyProtection="1">
      <alignment horizontal="center"/>
    </xf>
    <xf numFmtId="0" fontId="37" fillId="0" borderId="23" xfId="6" applyBorder="1" applyAlignment="1" applyProtection="1">
      <alignment horizontal="center"/>
    </xf>
    <xf numFmtId="0" fontId="37" fillId="0" borderId="1" xfId="6" applyFont="1" applyBorder="1" applyAlignment="1" applyProtection="1">
      <alignment horizontal="center"/>
    </xf>
    <xf numFmtId="0" fontId="37" fillId="0" borderId="1" xfId="6" applyBorder="1" applyAlignment="1" applyProtection="1">
      <alignment horizontal="center"/>
    </xf>
    <xf numFmtId="10" fontId="51" fillId="0" borderId="0" xfId="4" applyNumberFormat="1" applyFont="1" applyAlignment="1" applyProtection="1">
      <alignment horizontal="center"/>
    </xf>
    <xf numFmtId="164" fontId="51" fillId="0" borderId="0" xfId="4" applyNumberFormat="1" applyFont="1" applyAlignment="1" applyProtection="1">
      <alignment horizontal="center"/>
    </xf>
    <xf numFmtId="0" fontId="35" fillId="0" borderId="0" xfId="4" applyAlignment="1">
      <alignment horizontal="center"/>
    </xf>
    <xf numFmtId="0" fontId="61" fillId="0" borderId="0" xfId="4" applyFont="1" applyAlignment="1" applyProtection="1">
      <alignment horizontal="center" wrapText="1"/>
    </xf>
    <xf numFmtId="0" fontId="52" fillId="0" borderId="0" xfId="0" applyFont="1" applyAlignment="1" applyProtection="1">
      <alignment horizontal="center"/>
    </xf>
    <xf numFmtId="0" fontId="10" fillId="0" borderId="0" xfId="4" applyFont="1" applyAlignment="1" applyProtection="1">
      <alignment horizontal="center" wrapText="1"/>
    </xf>
    <xf numFmtId="0" fontId="51" fillId="12" borderId="1" xfId="4" applyFont="1" applyFill="1" applyBorder="1" applyAlignment="1" applyProtection="1">
      <alignment horizontal="center"/>
    </xf>
    <xf numFmtId="0" fontId="28" fillId="12" borderId="1" xfId="4" applyFont="1" applyFill="1" applyBorder="1" applyAlignment="1" applyProtection="1">
      <alignment horizontal="center"/>
    </xf>
    <xf numFmtId="10" fontId="51" fillId="12" borderId="1" xfId="4" applyNumberFormat="1" applyFont="1" applyFill="1" applyBorder="1" applyAlignment="1" applyProtection="1">
      <alignment horizontal="center" wrapText="1"/>
    </xf>
    <xf numFmtId="164" fontId="51" fillId="12" borderId="1" xfId="4" applyNumberFormat="1" applyFont="1" applyFill="1" applyBorder="1" applyAlignment="1" applyProtection="1">
      <alignment horizontal="center" wrapText="1"/>
    </xf>
    <xf numFmtId="0" fontId="23" fillId="0" borderId="1" xfId="4" applyFont="1" applyBorder="1" applyAlignment="1" applyProtection="1">
      <alignment horizontal="center" wrapText="1"/>
    </xf>
    <xf numFmtId="0" fontId="11" fillId="0" borderId="1" xfId="4" applyFont="1" applyBorder="1" applyAlignment="1" applyProtection="1">
      <alignment horizontal="center" wrapText="1"/>
    </xf>
    <xf numFmtId="164" fontId="24" fillId="0" borderId="1" xfId="5" applyNumberFormat="1" applyFont="1" applyBorder="1" applyAlignment="1" applyProtection="1">
      <alignment horizontal="center"/>
    </xf>
    <xf numFmtId="10" fontId="51" fillId="13" borderId="1" xfId="4" applyNumberFormat="1" applyFont="1" applyFill="1" applyBorder="1" applyAlignment="1" applyProtection="1">
      <alignment horizontal="center"/>
    </xf>
    <xf numFmtId="164" fontId="24" fillId="0" borderId="1" xfId="4" applyNumberFormat="1" applyFont="1" applyBorder="1" applyAlignment="1" applyProtection="1">
      <alignment horizontal="center"/>
    </xf>
    <xf numFmtId="164" fontId="24" fillId="0" borderId="1" xfId="4" applyNumberFormat="1" applyFont="1" applyBorder="1" applyAlignment="1" applyProtection="1">
      <alignment horizontal="center" wrapText="1"/>
    </xf>
    <xf numFmtId="0" fontId="35" fillId="0" borderId="1" xfId="4" applyNumberFormat="1" applyBorder="1" applyAlignment="1">
      <alignment horizontal="center"/>
    </xf>
    <xf numFmtId="0" fontId="16" fillId="0" borderId="1" xfId="4" applyFont="1" applyBorder="1" applyAlignment="1" applyProtection="1">
      <alignment horizontal="center" wrapText="1"/>
    </xf>
    <xf numFmtId="0" fontId="19" fillId="0" borderId="1" xfId="4" applyFont="1" applyBorder="1" applyAlignment="1" applyProtection="1">
      <alignment horizontal="center" wrapText="1"/>
    </xf>
    <xf numFmtId="10" fontId="35" fillId="13" borderId="1" xfId="4" applyNumberFormat="1" applyFont="1" applyFill="1" applyBorder="1" applyAlignment="1" applyProtection="1">
      <alignment horizontal="center"/>
    </xf>
    <xf numFmtId="0" fontId="35" fillId="0" borderId="1" xfId="4" applyFont="1" applyBorder="1" applyAlignment="1">
      <alignment horizontal="center"/>
    </xf>
    <xf numFmtId="0" fontId="13" fillId="0" borderId="1" xfId="4" applyFont="1" applyBorder="1" applyAlignment="1" applyProtection="1">
      <alignment horizontal="center" wrapText="1"/>
    </xf>
    <xf numFmtId="0" fontId="25" fillId="0" borderId="1" xfId="4" applyFont="1" applyBorder="1" applyAlignment="1" applyProtection="1">
      <alignment horizontal="center" wrapText="1"/>
    </xf>
    <xf numFmtId="0" fontId="3" fillId="0" borderId="1" xfId="4" applyFont="1" applyBorder="1" applyAlignment="1" applyProtection="1">
      <alignment horizontal="center" wrapText="1"/>
    </xf>
    <xf numFmtId="0" fontId="4" fillId="0" borderId="1" xfId="4" applyFont="1" applyBorder="1" applyAlignment="1" applyProtection="1">
      <alignment horizontal="center" wrapText="1"/>
    </xf>
    <xf numFmtId="0" fontId="52" fillId="0" borderId="1" xfId="4" applyFont="1" applyBorder="1" applyAlignment="1" applyProtection="1">
      <alignment horizontal="center" wrapText="1"/>
    </xf>
    <xf numFmtId="164" fontId="52" fillId="0" borderId="1" xfId="5" applyNumberFormat="1" applyFont="1" applyBorder="1" applyAlignment="1" applyProtection="1">
      <alignment horizontal="center"/>
    </xf>
    <xf numFmtId="10" fontId="37" fillId="13" borderId="1" xfId="4" applyNumberFormat="1" applyFont="1" applyFill="1" applyBorder="1" applyAlignment="1" applyProtection="1">
      <alignment horizontal="center"/>
    </xf>
    <xf numFmtId="164" fontId="52" fillId="0" borderId="1" xfId="4" applyNumberFormat="1" applyFont="1" applyBorder="1" applyAlignment="1" applyProtection="1">
      <alignment horizontal="center"/>
    </xf>
    <xf numFmtId="164" fontId="52" fillId="0" borderId="1" xfId="4" applyNumberFormat="1" applyFont="1" applyBorder="1" applyAlignment="1" applyProtection="1">
      <alignment horizontal="center" wrapText="1"/>
    </xf>
    <xf numFmtId="0" fontId="52" fillId="0" borderId="1" xfId="4" applyNumberFormat="1" applyFont="1" applyBorder="1" applyAlignment="1">
      <alignment horizontal="center"/>
    </xf>
    <xf numFmtId="0" fontId="52" fillId="0" borderId="1" xfId="4" applyFont="1" applyBorder="1" applyAlignment="1">
      <alignment horizontal="center"/>
    </xf>
    <xf numFmtId="0" fontId="52" fillId="0" borderId="0" xfId="4" applyFont="1" applyAlignment="1">
      <alignment horizontal="center"/>
    </xf>
    <xf numFmtId="0" fontId="22" fillId="0" borderId="1" xfId="4" applyFont="1" applyBorder="1" applyAlignment="1" applyProtection="1">
      <alignment horizontal="center" wrapText="1"/>
    </xf>
    <xf numFmtId="0" fontId="52" fillId="0" borderId="1" xfId="6" applyFont="1" applyBorder="1" applyAlignment="1" applyProtection="1">
      <alignment horizontal="center" wrapText="1"/>
    </xf>
    <xf numFmtId="0" fontId="11" fillId="0" borderId="1" xfId="4" applyFont="1" applyFill="1" applyBorder="1" applyAlignment="1" applyProtection="1">
      <alignment horizontal="center" wrapText="1"/>
    </xf>
    <xf numFmtId="0" fontId="23" fillId="0" borderId="1" xfId="4" applyFont="1" applyFill="1" applyBorder="1" applyAlignment="1" applyProtection="1">
      <alignment horizontal="center" wrapText="1"/>
    </xf>
    <xf numFmtId="164" fontId="24" fillId="0" borderId="1" xfId="4" applyNumberFormat="1" applyFont="1" applyFill="1" applyBorder="1" applyAlignment="1" applyProtection="1">
      <alignment horizontal="center" wrapText="1"/>
    </xf>
    <xf numFmtId="10" fontId="37" fillId="13" borderId="1" xfId="5" applyNumberFormat="1" applyFont="1" applyFill="1" applyBorder="1" applyAlignment="1" applyProtection="1">
      <alignment horizontal="center"/>
    </xf>
    <xf numFmtId="0" fontId="24" fillId="0" borderId="1" xfId="4" applyFont="1" applyFill="1" applyBorder="1" applyAlignment="1" applyProtection="1">
      <alignment horizontal="center" wrapText="1"/>
    </xf>
    <xf numFmtId="0" fontId="6" fillId="0" borderId="1" xfId="4" applyFont="1" applyFill="1" applyBorder="1" applyAlignment="1" applyProtection="1">
      <alignment horizontal="center" wrapText="1"/>
    </xf>
    <xf numFmtId="0" fontId="35" fillId="0" borderId="1" xfId="4" applyFont="1" applyFill="1" applyBorder="1" applyAlignment="1" applyProtection="1">
      <alignment horizontal="center" wrapText="1"/>
    </xf>
    <xf numFmtId="0" fontId="59" fillId="0" borderId="1" xfId="4" applyFont="1" applyBorder="1" applyAlignment="1" applyProtection="1">
      <alignment horizontal="center" wrapText="1"/>
    </xf>
    <xf numFmtId="0" fontId="54" fillId="10" borderId="1" xfId="4" applyFont="1" applyFill="1" applyBorder="1" applyAlignment="1" applyProtection="1">
      <alignment horizontal="center" wrapText="1"/>
    </xf>
    <xf numFmtId="0" fontId="35" fillId="10" borderId="1" xfId="4" applyFont="1" applyFill="1" applyBorder="1" applyAlignment="1" applyProtection="1">
      <alignment horizontal="center"/>
    </xf>
    <xf numFmtId="10" fontId="35" fillId="10" borderId="1" xfId="4" applyNumberFormat="1" applyFont="1" applyFill="1" applyBorder="1" applyAlignment="1" applyProtection="1">
      <alignment horizontal="center"/>
    </xf>
    <xf numFmtId="164" fontId="35" fillId="13" borderId="1" xfId="4" applyNumberFormat="1" applyFont="1" applyFill="1" applyBorder="1" applyAlignment="1" applyProtection="1">
      <alignment horizontal="center"/>
    </xf>
    <xf numFmtId="164" fontId="35" fillId="0" borderId="1" xfId="4" applyNumberFormat="1" applyFont="1" applyBorder="1" applyAlignment="1" applyProtection="1">
      <alignment horizontal="center"/>
    </xf>
    <xf numFmtId="164" fontId="35" fillId="10" borderId="1" xfId="4" applyNumberFormat="1" applyFont="1" applyFill="1" applyBorder="1" applyAlignment="1" applyProtection="1">
      <alignment horizontal="center"/>
    </xf>
    <xf numFmtId="0" fontId="31" fillId="0" borderId="1" xfId="4" applyFont="1" applyFill="1" applyBorder="1" applyAlignment="1" applyProtection="1">
      <alignment horizontal="center" wrapText="1"/>
    </xf>
    <xf numFmtId="0" fontId="32" fillId="0" borderId="1" xfId="4" applyFont="1" applyFill="1" applyBorder="1" applyAlignment="1" applyProtection="1">
      <alignment horizontal="center" wrapText="1"/>
    </xf>
    <xf numFmtId="0" fontId="59" fillId="0" borderId="2" xfId="4" applyFont="1" applyBorder="1" applyAlignment="1" applyProtection="1">
      <alignment horizontal="center" wrapText="1"/>
    </xf>
    <xf numFmtId="0" fontId="18" fillId="0" borderId="1" xfId="4" applyFont="1" applyFill="1" applyBorder="1" applyAlignment="1" applyProtection="1">
      <alignment horizontal="center" wrapText="1"/>
    </xf>
    <xf numFmtId="0" fontId="59" fillId="0" borderId="16" xfId="4" applyFont="1" applyFill="1" applyBorder="1" applyAlignment="1" applyProtection="1">
      <alignment horizontal="center" wrapText="1"/>
    </xf>
    <xf numFmtId="0" fontId="59" fillId="0" borderId="12" xfId="4" applyFont="1" applyBorder="1" applyAlignment="1" applyProtection="1">
      <alignment horizontal="center" wrapText="1"/>
    </xf>
    <xf numFmtId="0" fontId="59" fillId="0" borderId="1" xfId="4" applyFont="1" applyBorder="1" applyAlignment="1" applyProtection="1">
      <alignment horizontal="center" wrapText="1"/>
      <protection locked="0"/>
    </xf>
    <xf numFmtId="0" fontId="59" fillId="0" borderId="13" xfId="4" applyFont="1" applyBorder="1" applyAlignment="1" applyProtection="1">
      <alignment horizontal="center" wrapText="1"/>
      <protection locked="0"/>
    </xf>
    <xf numFmtId="0" fontId="35" fillId="0" borderId="1" xfId="4" applyFont="1" applyBorder="1" applyAlignment="1" applyProtection="1">
      <alignment horizontal="center"/>
      <protection locked="0"/>
    </xf>
    <xf numFmtId="0" fontId="54" fillId="10" borderId="1" xfId="4" applyFont="1" applyFill="1" applyBorder="1" applyAlignment="1" applyProtection="1">
      <alignment horizontal="center"/>
    </xf>
    <xf numFmtId="0" fontId="51" fillId="0" borderId="0" xfId="4" applyFont="1" applyAlignment="1">
      <alignment horizontal="center"/>
    </xf>
    <xf numFmtId="0" fontId="60" fillId="0" borderId="0" xfId="4" applyFont="1" applyAlignment="1">
      <alignment horizontal="center"/>
    </xf>
    <xf numFmtId="10" fontId="51" fillId="0" borderId="0" xfId="4" applyNumberFormat="1" applyFont="1" applyAlignment="1">
      <alignment horizontal="center"/>
    </xf>
    <xf numFmtId="164" fontId="51" fillId="0" borderId="0" xfId="4" applyNumberFormat="1" applyFont="1" applyAlignment="1">
      <alignment horizontal="center"/>
    </xf>
    <xf numFmtId="10" fontId="35" fillId="0" borderId="0" xfId="4" applyNumberFormat="1" applyFont="1" applyAlignment="1" applyProtection="1">
      <alignment horizontal="center"/>
    </xf>
    <xf numFmtId="164" fontId="35" fillId="0" borderId="0" xfId="4" applyNumberFormat="1" applyFont="1" applyAlignment="1" applyProtection="1">
      <alignment horizontal="center"/>
    </xf>
    <xf numFmtId="0" fontId="35" fillId="0" borderId="0" xfId="4" applyFont="1" applyAlignment="1">
      <alignment horizontal="center"/>
    </xf>
    <xf numFmtId="0" fontId="61" fillId="0" borderId="0" xfId="4" applyFont="1" applyAlignment="1" applyProtection="1">
      <alignment horizontal="center"/>
    </xf>
    <xf numFmtId="0" fontId="35" fillId="12" borderId="1" xfId="4" applyFont="1" applyFill="1" applyBorder="1" applyAlignment="1" applyProtection="1">
      <alignment horizontal="center"/>
    </xf>
    <xf numFmtId="10" fontId="35" fillId="12" borderId="1" xfId="4" applyNumberFormat="1" applyFont="1" applyFill="1" applyBorder="1" applyAlignment="1" applyProtection="1">
      <alignment horizontal="center" wrapText="1"/>
    </xf>
    <xf numFmtId="164" fontId="35" fillId="12" borderId="1" xfId="4" applyNumberFormat="1" applyFont="1" applyFill="1" applyBorder="1" applyAlignment="1" applyProtection="1">
      <alignment horizontal="center" wrapText="1"/>
    </xf>
    <xf numFmtId="164" fontId="18" fillId="12" borderId="1" xfId="4" applyNumberFormat="1" applyFont="1" applyFill="1" applyBorder="1" applyAlignment="1" applyProtection="1">
      <alignment horizontal="center" wrapText="1"/>
    </xf>
    <xf numFmtId="164" fontId="25" fillId="0" borderId="1" xfId="4" applyNumberFormat="1" applyFont="1" applyBorder="1" applyAlignment="1" applyProtection="1">
      <alignment horizontal="center"/>
    </xf>
    <xf numFmtId="164" fontId="35" fillId="0" borderId="1" xfId="4" applyNumberFormat="1" applyFont="1" applyBorder="1" applyAlignment="1">
      <alignment horizontal="center"/>
    </xf>
    <xf numFmtId="0" fontId="35" fillId="0" borderId="1" xfId="4" applyNumberFormat="1" applyFont="1" applyBorder="1" applyAlignment="1">
      <alignment horizontal="center"/>
    </xf>
    <xf numFmtId="164" fontId="53" fillId="0" borderId="1" xfId="0" applyNumberFormat="1" applyFont="1" applyBorder="1" applyAlignment="1">
      <alignment horizontal="center"/>
    </xf>
    <xf numFmtId="164" fontId="25" fillId="0" borderId="1" xfId="5" applyNumberFormat="1" applyFont="1" applyBorder="1" applyAlignment="1" applyProtection="1">
      <alignment horizontal="center"/>
    </xf>
    <xf numFmtId="164" fontId="25" fillId="0" borderId="1" xfId="4" applyNumberFormat="1" applyFont="1" applyBorder="1" applyAlignment="1" applyProtection="1">
      <alignment horizontal="center" wrapText="1"/>
    </xf>
    <xf numFmtId="164" fontId="35" fillId="0" borderId="1" xfId="4" applyNumberFormat="1" applyBorder="1" applyAlignment="1">
      <alignment horizontal="center"/>
    </xf>
    <xf numFmtId="0" fontId="24" fillId="0" borderId="1" xfId="4" applyFont="1" applyBorder="1" applyAlignment="1" applyProtection="1">
      <alignment horizontal="center" wrapText="1"/>
    </xf>
    <xf numFmtId="10" fontId="52" fillId="13" borderId="1" xfId="4" applyNumberFormat="1" applyFont="1" applyFill="1" applyBorder="1" applyAlignment="1" applyProtection="1">
      <alignment horizontal="center"/>
    </xf>
    <xf numFmtId="164" fontId="52" fillId="0" borderId="1" xfId="4" applyNumberFormat="1" applyFont="1" applyBorder="1" applyAlignment="1">
      <alignment horizontal="center"/>
    </xf>
    <xf numFmtId="164" fontId="52" fillId="0" borderId="1" xfId="0" applyNumberFormat="1" applyFont="1" applyBorder="1" applyAlignment="1">
      <alignment horizontal="center"/>
    </xf>
    <xf numFmtId="0" fontId="33" fillId="10" borderId="1" xfId="4" applyFont="1" applyFill="1" applyBorder="1" applyAlignment="1" applyProtection="1">
      <alignment horizontal="center" wrapText="1"/>
    </xf>
    <xf numFmtId="164" fontId="5" fillId="13" borderId="1" xfId="4" applyNumberFormat="1" applyFont="1" applyFill="1" applyBorder="1" applyAlignment="1" applyProtection="1">
      <alignment horizontal="center"/>
    </xf>
    <xf numFmtId="164" fontId="35" fillId="0" borderId="0" xfId="4" applyNumberFormat="1" applyAlignment="1">
      <alignment horizontal="center"/>
    </xf>
    <xf numFmtId="0" fontId="35" fillId="0" borderId="0" xfId="4" applyNumberFormat="1" applyAlignment="1">
      <alignment horizontal="center"/>
    </xf>
    <xf numFmtId="0" fontId="31" fillId="10" borderId="1" xfId="4" applyFont="1" applyFill="1" applyBorder="1" applyAlignment="1" applyProtection="1">
      <alignment horizontal="center" wrapText="1"/>
    </xf>
    <xf numFmtId="10" fontId="35" fillId="0" borderId="0" xfId="4" applyNumberFormat="1" applyFont="1" applyAlignment="1">
      <alignment horizontal="center"/>
    </xf>
    <xf numFmtId="164" fontId="35" fillId="0" borderId="0" xfId="4" applyNumberFormat="1" applyFont="1" applyAlignment="1">
      <alignment horizontal="center"/>
    </xf>
    <xf numFmtId="0" fontId="35" fillId="0" borderId="0" xfId="4" applyFont="1" applyAlignment="1" applyProtection="1">
      <alignment horizontal="center"/>
    </xf>
    <xf numFmtId="0" fontId="18" fillId="0" borderId="1" xfId="4" applyFont="1" applyBorder="1" applyAlignment="1" applyProtection="1">
      <alignment horizontal="center" wrapText="1"/>
    </xf>
    <xf numFmtId="164" fontId="53" fillId="0" borderId="0" xfId="0" applyNumberFormat="1" applyFont="1" applyAlignment="1">
      <alignment horizontal="center"/>
    </xf>
    <xf numFmtId="8" fontId="35" fillId="0" borderId="1" xfId="4" applyNumberFormat="1" applyFont="1" applyBorder="1" applyAlignment="1">
      <alignment horizontal="center"/>
    </xf>
    <xf numFmtId="0" fontId="7" fillId="0" borderId="1" xfId="4" applyFont="1" applyBorder="1" applyAlignment="1" applyProtection="1">
      <alignment horizontal="center" wrapText="1"/>
    </xf>
    <xf numFmtId="164" fontId="35" fillId="0" borderId="1" xfId="4" applyNumberFormat="1" applyFont="1" applyBorder="1" applyAlignment="1" applyProtection="1">
      <alignment horizontal="center" wrapText="1"/>
    </xf>
    <xf numFmtId="0" fontId="53" fillId="0" borderId="0" xfId="0" applyFont="1" applyAlignment="1">
      <alignment horizontal="center"/>
    </xf>
    <xf numFmtId="0" fontId="14" fillId="0" borderId="1" xfId="4" applyFont="1" applyBorder="1" applyAlignment="1" applyProtection="1">
      <alignment horizontal="center" wrapText="1"/>
    </xf>
    <xf numFmtId="0" fontId="76" fillId="0" borderId="1" xfId="4" applyFont="1" applyBorder="1" applyAlignment="1" applyProtection="1">
      <alignment horizontal="center" wrapText="1"/>
    </xf>
    <xf numFmtId="164" fontId="76" fillId="0" borderId="1" xfId="5" applyNumberFormat="1" applyFont="1" applyBorder="1" applyAlignment="1" applyProtection="1">
      <alignment horizontal="center"/>
    </xf>
    <xf numFmtId="10" fontId="76" fillId="13" borderId="1" xfId="4" applyNumberFormat="1" applyFont="1" applyFill="1" applyBorder="1" applyAlignment="1" applyProtection="1">
      <alignment horizontal="center"/>
    </xf>
    <xf numFmtId="164" fontId="76" fillId="0" borderId="1" xfId="4" applyNumberFormat="1" applyFont="1" applyBorder="1" applyAlignment="1" applyProtection="1">
      <alignment horizontal="center"/>
    </xf>
    <xf numFmtId="164" fontId="76" fillId="0" borderId="0" xfId="4" applyNumberFormat="1" applyFont="1" applyAlignment="1">
      <alignment horizontal="center"/>
    </xf>
    <xf numFmtId="0" fontId="76" fillId="0" borderId="1" xfId="4" applyNumberFormat="1" applyFont="1" applyBorder="1" applyAlignment="1">
      <alignment horizontal="center"/>
    </xf>
    <xf numFmtId="0" fontId="76" fillId="0" borderId="1" xfId="4" applyFont="1" applyBorder="1" applyAlignment="1">
      <alignment horizontal="center"/>
    </xf>
    <xf numFmtId="0" fontId="76" fillId="0" borderId="0" xfId="4" applyFont="1" applyAlignment="1">
      <alignment horizontal="center"/>
    </xf>
    <xf numFmtId="0" fontId="76" fillId="0" borderId="0" xfId="0" applyFont="1" applyAlignment="1">
      <alignment horizontal="center"/>
    </xf>
    <xf numFmtId="8" fontId="76" fillId="0" borderId="1" xfId="4" applyNumberFormat="1" applyFont="1" applyBorder="1" applyAlignment="1">
      <alignment horizontal="center"/>
    </xf>
    <xf numFmtId="0" fontId="25" fillId="0" borderId="1" xfId="4" applyFont="1" applyFill="1" applyBorder="1" applyAlignment="1" applyProtection="1">
      <alignment horizontal="center" wrapText="1"/>
    </xf>
    <xf numFmtId="0" fontId="35" fillId="0" borderId="1" xfId="4" applyFont="1" applyBorder="1" applyAlignment="1">
      <alignment horizontal="center" wrapText="1"/>
    </xf>
    <xf numFmtId="164" fontId="35" fillId="0" borderId="1" xfId="7" applyNumberFormat="1" applyFont="1" applyBorder="1" applyAlignment="1" applyProtection="1">
      <alignment horizontal="center"/>
    </xf>
    <xf numFmtId="10" fontId="35" fillId="13" borderId="1" xfId="4" applyNumberFormat="1" applyFont="1" applyFill="1" applyBorder="1" applyAlignment="1" applyProtection="1">
      <alignment horizontal="center" wrapText="1"/>
    </xf>
    <xf numFmtId="0" fontId="35" fillId="9" borderId="1" xfId="4" applyFont="1" applyFill="1" applyBorder="1" applyAlignment="1">
      <alignment horizontal="center"/>
    </xf>
    <xf numFmtId="0" fontId="35" fillId="9" borderId="1" xfId="4" applyNumberFormat="1" applyFont="1" applyFill="1" applyBorder="1" applyAlignment="1">
      <alignment horizontal="center"/>
    </xf>
    <xf numFmtId="164" fontId="35" fillId="9" borderId="1" xfId="4" applyNumberFormat="1" applyFont="1" applyFill="1" applyBorder="1" applyAlignment="1">
      <alignment horizontal="center"/>
    </xf>
    <xf numFmtId="8" fontId="35" fillId="9" borderId="1" xfId="4" applyNumberFormat="1" applyFont="1" applyFill="1" applyBorder="1" applyAlignment="1">
      <alignment horizontal="center"/>
    </xf>
    <xf numFmtId="0" fontId="13" fillId="0" borderId="1" xfId="4" applyFont="1" applyFill="1" applyBorder="1" applyAlignment="1" applyProtection="1">
      <alignment horizontal="center" wrapText="1"/>
    </xf>
    <xf numFmtId="0" fontId="3" fillId="0" borderId="1" xfId="4" applyFont="1" applyFill="1" applyBorder="1" applyAlignment="1" applyProtection="1">
      <alignment horizontal="center" wrapText="1"/>
    </xf>
    <xf numFmtId="0" fontId="4" fillId="0" borderId="1" xfId="4" applyFont="1" applyFill="1" applyBorder="1" applyAlignment="1" applyProtection="1">
      <alignment horizontal="center" wrapText="1"/>
    </xf>
    <xf numFmtId="0" fontId="76" fillId="9" borderId="1" xfId="4" applyFont="1" applyFill="1" applyBorder="1" applyAlignment="1">
      <alignment horizontal="center"/>
    </xf>
    <xf numFmtId="0" fontId="76" fillId="9" borderId="1" xfId="4" applyNumberFormat="1" applyFont="1" applyFill="1" applyBorder="1" applyAlignment="1">
      <alignment horizontal="center"/>
    </xf>
    <xf numFmtId="164" fontId="76" fillId="9" borderId="1" xfId="4" applyNumberFormat="1" applyFont="1" applyFill="1" applyBorder="1" applyAlignment="1">
      <alignment horizontal="center"/>
    </xf>
    <xf numFmtId="8" fontId="76" fillId="9" borderId="1" xfId="4" applyNumberFormat="1" applyFont="1" applyFill="1" applyBorder="1" applyAlignment="1">
      <alignment horizontal="center"/>
    </xf>
    <xf numFmtId="0" fontId="35" fillId="9" borderId="1" xfId="4" applyFill="1" applyBorder="1" applyAlignment="1">
      <alignment horizontal="center"/>
    </xf>
    <xf numFmtId="0" fontId="0" fillId="0" borderId="0" xfId="0" applyAlignment="1" applyProtection="1">
      <alignment horizontal="center"/>
    </xf>
    <xf numFmtId="0" fontId="26" fillId="0" borderId="1" xfId="4" applyFont="1" applyBorder="1" applyAlignment="1" applyProtection="1">
      <alignment horizontal="center" wrapText="1"/>
    </xf>
    <xf numFmtId="0" fontId="12" fillId="0" borderId="1" xfId="4" applyFont="1" applyBorder="1" applyAlignment="1" applyProtection="1">
      <alignment horizontal="center" wrapText="1"/>
    </xf>
    <xf numFmtId="0" fontId="17" fillId="0" borderId="1" xfId="4" applyFont="1" applyBorder="1" applyAlignment="1" applyProtection="1">
      <alignment horizontal="center" wrapText="1"/>
    </xf>
    <xf numFmtId="0" fontId="26" fillId="0" borderId="1" xfId="4" applyFont="1" applyFill="1" applyBorder="1" applyAlignment="1" applyProtection="1">
      <alignment horizontal="center" wrapText="1"/>
    </xf>
    <xf numFmtId="0" fontId="20" fillId="0" borderId="1" xfId="4" applyFont="1" applyBorder="1" applyAlignment="1" applyProtection="1">
      <alignment horizontal="center" wrapText="1"/>
    </xf>
    <xf numFmtId="0" fontId="27" fillId="0" borderId="1" xfId="4" applyFont="1" applyBorder="1" applyAlignment="1" applyProtection="1">
      <alignment horizontal="center" wrapText="1"/>
    </xf>
    <xf numFmtId="0" fontId="29" fillId="0" borderId="1" xfId="4" applyFont="1" applyBorder="1" applyAlignment="1" applyProtection="1">
      <alignment horizontal="center" wrapText="1"/>
    </xf>
    <xf numFmtId="0" fontId="54" fillId="0" borderId="0" xfId="4" applyFont="1" applyAlignment="1" applyProtection="1">
      <alignment horizontal="center"/>
    </xf>
    <xf numFmtId="0" fontId="35" fillId="0" borderId="1" xfId="4" applyFont="1" applyBorder="1" applyAlignment="1" applyProtection="1">
      <alignment horizontal="center" wrapText="1"/>
    </xf>
    <xf numFmtId="8" fontId="62" fillId="0" borderId="0" xfId="0" applyNumberFormat="1" applyFont="1" applyAlignment="1">
      <alignment horizontal="center"/>
    </xf>
    <xf numFmtId="8" fontId="41" fillId="0" borderId="0" xfId="0" applyNumberFormat="1" applyFont="1" applyAlignment="1">
      <alignment horizontal="center"/>
    </xf>
    <xf numFmtId="0" fontId="20" fillId="0" borderId="1" xfId="4" applyFont="1" applyFill="1" applyBorder="1" applyAlignment="1" applyProtection="1">
      <alignment horizontal="center" wrapText="1"/>
    </xf>
    <xf numFmtId="0" fontId="26" fillId="0" borderId="12" xfId="4" applyFont="1" applyFill="1" applyBorder="1" applyAlignment="1" applyProtection="1">
      <alignment horizontal="center" wrapText="1"/>
    </xf>
    <xf numFmtId="0" fontId="28" fillId="0" borderId="1" xfId="4" applyFont="1" applyFill="1" applyBorder="1" applyAlignment="1" applyProtection="1">
      <alignment horizontal="center" wrapText="1"/>
    </xf>
    <xf numFmtId="0" fontId="61" fillId="0" borderId="0" xfId="4" applyFont="1" applyAlignment="1" applyProtection="1">
      <alignment horizontal="center"/>
      <protection locked="0"/>
    </xf>
    <xf numFmtId="0" fontId="35" fillId="0" borderId="0" xfId="4" applyAlignment="1" applyProtection="1">
      <alignment horizontal="center"/>
      <protection locked="0"/>
    </xf>
    <xf numFmtId="10" fontId="35" fillId="0" borderId="0" xfId="4" applyNumberFormat="1" applyAlignment="1" applyProtection="1">
      <alignment horizontal="center"/>
      <protection locked="0"/>
    </xf>
    <xf numFmtId="164" fontId="35" fillId="0" borderId="0" xfId="4" applyNumberFormat="1" applyAlignment="1" applyProtection="1">
      <alignment horizontal="center"/>
      <protection locked="0"/>
    </xf>
    <xf numFmtId="0" fontId="0" fillId="0" borderId="0" xfId="0" applyAlignment="1" applyProtection="1">
      <alignment horizontal="center"/>
      <protection locked="0"/>
    </xf>
    <xf numFmtId="0" fontId="52" fillId="0" borderId="0" xfId="0" applyFont="1" applyAlignment="1">
      <alignment horizontal="center"/>
    </xf>
    <xf numFmtId="10" fontId="35" fillId="12" borderId="1" xfId="4" applyNumberFormat="1" applyFont="1" applyFill="1" applyBorder="1" applyAlignment="1" applyProtection="1">
      <alignment horizontal="center" wrapText="1"/>
      <protection locked="0"/>
    </xf>
    <xf numFmtId="164" fontId="35" fillId="12" borderId="1" xfId="4" applyNumberFormat="1" applyFont="1" applyFill="1" applyBorder="1" applyAlignment="1" applyProtection="1">
      <alignment horizontal="center" wrapText="1"/>
      <protection locked="0"/>
    </xf>
    <xf numFmtId="0" fontId="34" fillId="0" borderId="1" xfId="4" applyFont="1" applyBorder="1" applyAlignment="1" applyProtection="1">
      <alignment horizontal="center" wrapText="1"/>
    </xf>
    <xf numFmtId="0" fontId="2" fillId="0" borderId="1" xfId="4" applyFont="1" applyBorder="1" applyAlignment="1" applyProtection="1">
      <alignment horizontal="center" wrapText="1"/>
    </xf>
    <xf numFmtId="164" fontId="35" fillId="0" borderId="1" xfId="4" applyNumberFormat="1" applyFont="1" applyBorder="1" applyAlignment="1" applyProtection="1">
      <alignment horizontal="center"/>
      <protection locked="0"/>
    </xf>
    <xf numFmtId="8" fontId="35" fillId="0" borderId="0" xfId="4" applyNumberFormat="1" applyAlignment="1">
      <alignment horizontal="center"/>
    </xf>
    <xf numFmtId="0" fontId="30" fillId="0" borderId="1" xfId="4" applyFont="1" applyBorder="1" applyAlignment="1" applyProtection="1">
      <alignment horizontal="center" wrapText="1"/>
    </xf>
    <xf numFmtId="0" fontId="3" fillId="0" borderId="2" xfId="4" applyFont="1" applyBorder="1" applyAlignment="1" applyProtection="1">
      <alignment horizontal="center" wrapText="1"/>
    </xf>
    <xf numFmtId="10" fontId="35" fillId="13" borderId="2" xfId="4" applyNumberFormat="1" applyFont="1" applyFill="1" applyBorder="1" applyAlignment="1" applyProtection="1">
      <alignment horizontal="center"/>
    </xf>
    <xf numFmtId="164" fontId="35" fillId="0" borderId="2" xfId="4" applyNumberFormat="1" applyFont="1" applyBorder="1" applyAlignment="1" applyProtection="1">
      <alignment horizontal="center"/>
      <protection locked="0"/>
    </xf>
    <xf numFmtId="0" fontId="4" fillId="0" borderId="2" xfId="4" applyFont="1" applyBorder="1" applyAlignment="1" applyProtection="1">
      <alignment horizontal="center" wrapText="1"/>
    </xf>
    <xf numFmtId="0" fontId="91" fillId="0" borderId="1" xfId="4" applyFont="1" applyBorder="1" applyAlignment="1" applyProtection="1">
      <alignment horizontal="center" wrapText="1"/>
    </xf>
    <xf numFmtId="164" fontId="52" fillId="0" borderId="1" xfId="4" applyNumberFormat="1" applyFont="1" applyBorder="1" applyAlignment="1" applyProtection="1">
      <alignment horizontal="center"/>
      <protection locked="0"/>
    </xf>
    <xf numFmtId="0" fontId="15" fillId="0" borderId="13" xfId="4" applyFont="1" applyBorder="1" applyAlignment="1" applyProtection="1">
      <alignment horizontal="center" wrapText="1"/>
    </xf>
    <xf numFmtId="0" fontId="59" fillId="0" borderId="13" xfId="4" applyFont="1" applyFill="1" applyBorder="1" applyAlignment="1" applyProtection="1">
      <alignment horizontal="center" wrapText="1"/>
    </xf>
    <xf numFmtId="0" fontId="20" fillId="0" borderId="13" xfId="4" applyFont="1" applyBorder="1" applyAlignment="1" applyProtection="1">
      <alignment horizontal="center" wrapText="1"/>
    </xf>
    <xf numFmtId="10" fontId="35" fillId="13" borderId="13" xfId="4" applyNumberFormat="1" applyFont="1" applyFill="1" applyBorder="1" applyAlignment="1" applyProtection="1">
      <alignment horizontal="center"/>
    </xf>
    <xf numFmtId="164" fontId="35" fillId="0" borderId="13" xfId="4" applyNumberFormat="1" applyFont="1" applyBorder="1" applyAlignment="1" applyProtection="1">
      <alignment horizontal="center"/>
      <protection locked="0"/>
    </xf>
    <xf numFmtId="0" fontId="35" fillId="0" borderId="14" xfId="4" applyBorder="1" applyAlignment="1">
      <alignment horizontal="center"/>
    </xf>
    <xf numFmtId="0" fontId="21" fillId="0" borderId="12" xfId="4" applyFont="1" applyFill="1" applyBorder="1" applyAlignment="1" applyProtection="1">
      <alignment horizontal="center" wrapText="1"/>
    </xf>
    <xf numFmtId="0" fontId="59" fillId="0" borderId="12" xfId="4" applyFont="1" applyFill="1" applyBorder="1" applyAlignment="1" applyProtection="1">
      <alignment horizontal="center" wrapText="1"/>
    </xf>
    <xf numFmtId="0" fontId="28" fillId="0" borderId="12" xfId="4" applyFont="1" applyFill="1" applyBorder="1" applyAlignment="1" applyProtection="1">
      <alignment horizontal="center" wrapText="1"/>
    </xf>
    <xf numFmtId="10" fontId="35" fillId="13" borderId="12" xfId="4" applyNumberFormat="1" applyFont="1" applyFill="1" applyBorder="1" applyAlignment="1" applyProtection="1">
      <alignment horizontal="center"/>
    </xf>
    <xf numFmtId="164" fontId="35" fillId="0" borderId="12" xfId="4" applyNumberFormat="1" applyFont="1" applyBorder="1" applyAlignment="1" applyProtection="1">
      <alignment horizontal="center"/>
      <protection locked="0"/>
    </xf>
    <xf numFmtId="164" fontId="35" fillId="0" borderId="12" xfId="4" applyNumberFormat="1" applyFont="1" applyBorder="1" applyAlignment="1" applyProtection="1">
      <alignment horizontal="center"/>
    </xf>
    <xf numFmtId="0" fontId="35" fillId="0" borderId="0" xfId="4" applyBorder="1" applyAlignment="1">
      <alignment horizontal="center"/>
    </xf>
    <xf numFmtId="0" fontId="59" fillId="0" borderId="1" xfId="4" applyFont="1" applyFill="1" applyBorder="1" applyAlignment="1" applyProtection="1">
      <alignment horizontal="center" wrapText="1"/>
    </xf>
    <xf numFmtId="0" fontId="32" fillId="0" borderId="2" xfId="4" applyFont="1" applyFill="1" applyBorder="1" applyAlignment="1" applyProtection="1">
      <alignment horizontal="center" wrapText="1"/>
    </xf>
    <xf numFmtId="0" fontId="35" fillId="10" borderId="2" xfId="4" applyFont="1" applyFill="1" applyBorder="1" applyAlignment="1" applyProtection="1">
      <alignment horizontal="center"/>
    </xf>
    <xf numFmtId="10" fontId="35" fillId="10" borderId="2" xfId="4" applyNumberFormat="1" applyFont="1" applyFill="1" applyBorder="1" applyAlignment="1" applyProtection="1">
      <alignment horizontal="center"/>
    </xf>
    <xf numFmtId="164" fontId="35" fillId="13" borderId="2" xfId="4" applyNumberFormat="1" applyFont="1" applyFill="1" applyBorder="1" applyAlignment="1" applyProtection="1">
      <alignment horizontal="center"/>
    </xf>
    <xf numFmtId="164" fontId="35" fillId="0" borderId="2" xfId="4" applyNumberFormat="1" applyFont="1" applyBorder="1" applyAlignment="1" applyProtection="1">
      <alignment horizontal="center"/>
    </xf>
    <xf numFmtId="164" fontId="35" fillId="10" borderId="2" xfId="4" applyNumberFormat="1" applyFont="1" applyFill="1" applyBorder="1" applyAlignment="1" applyProtection="1">
      <alignment horizontal="center"/>
    </xf>
    <xf numFmtId="0" fontId="18" fillId="0" borderId="16" xfId="4" applyFont="1" applyFill="1" applyBorder="1" applyAlignment="1" applyProtection="1">
      <alignment horizontal="center" wrapText="1"/>
    </xf>
    <xf numFmtId="0" fontId="35" fillId="10" borderId="16" xfId="4" applyFont="1" applyFill="1" applyBorder="1" applyAlignment="1" applyProtection="1">
      <alignment horizontal="center"/>
    </xf>
    <xf numFmtId="10" fontId="35" fillId="10" borderId="16" xfId="4" applyNumberFormat="1" applyFont="1" applyFill="1" applyBorder="1" applyAlignment="1" applyProtection="1">
      <alignment horizontal="center"/>
    </xf>
    <xf numFmtId="164" fontId="35" fillId="13" borderId="16" xfId="4" applyNumberFormat="1" applyFont="1" applyFill="1" applyBorder="1" applyAlignment="1" applyProtection="1">
      <alignment horizontal="center"/>
    </xf>
    <xf numFmtId="164" fontId="35" fillId="0" borderId="16" xfId="4" applyNumberFormat="1" applyFont="1" applyBorder="1" applyAlignment="1" applyProtection="1">
      <alignment horizontal="center"/>
    </xf>
    <xf numFmtId="164" fontId="35" fillId="10" borderId="16" xfId="4" applyNumberFormat="1" applyFont="1" applyFill="1" applyBorder="1" applyAlignment="1" applyProtection="1">
      <alignment horizontal="center"/>
    </xf>
    <xf numFmtId="0" fontId="35" fillId="0" borderId="17" xfId="4" applyBorder="1" applyAlignment="1">
      <alignment horizontal="center"/>
    </xf>
    <xf numFmtId="0" fontId="32" fillId="0" borderId="12" xfId="4" applyFont="1" applyFill="1" applyBorder="1" applyAlignment="1" applyProtection="1">
      <alignment horizontal="center" wrapText="1"/>
    </xf>
    <xf numFmtId="0" fontId="35" fillId="10" borderId="12" xfId="4" applyFont="1" applyFill="1" applyBorder="1" applyAlignment="1" applyProtection="1">
      <alignment horizontal="center"/>
    </xf>
    <xf numFmtId="10" fontId="35" fillId="10" borderId="12" xfId="4" applyNumberFormat="1" applyFont="1" applyFill="1" applyBorder="1" applyAlignment="1" applyProtection="1">
      <alignment horizontal="center"/>
    </xf>
    <xf numFmtId="164" fontId="35" fillId="13" borderId="12" xfId="4" applyNumberFormat="1" applyFont="1" applyFill="1" applyBorder="1" applyAlignment="1" applyProtection="1">
      <alignment horizontal="center"/>
    </xf>
    <xf numFmtId="164" fontId="35" fillId="10" borderId="12" xfId="4" applyNumberFormat="1" applyFont="1" applyFill="1" applyBorder="1" applyAlignment="1" applyProtection="1">
      <alignment horizontal="center"/>
    </xf>
    <xf numFmtId="0" fontId="35" fillId="0" borderId="13" xfId="4" applyFont="1" applyFill="1" applyBorder="1" applyAlignment="1" applyProtection="1">
      <alignment horizontal="center" wrapText="1"/>
    </xf>
    <xf numFmtId="0" fontId="35" fillId="10" borderId="13" xfId="4" applyFont="1" applyFill="1" applyBorder="1" applyAlignment="1" applyProtection="1">
      <alignment horizontal="center"/>
    </xf>
    <xf numFmtId="10" fontId="35" fillId="10" borderId="13" xfId="4" applyNumberFormat="1" applyFont="1" applyFill="1" applyBorder="1" applyAlignment="1" applyProtection="1">
      <alignment horizontal="center"/>
    </xf>
    <xf numFmtId="164" fontId="35" fillId="10" borderId="13" xfId="4" applyNumberFormat="1" applyFont="1" applyFill="1" applyBorder="1" applyAlignment="1" applyProtection="1">
      <alignment horizontal="center"/>
    </xf>
    <xf numFmtId="0" fontId="35" fillId="0" borderId="15" xfId="4" applyBorder="1" applyAlignment="1">
      <alignment horizontal="center"/>
    </xf>
    <xf numFmtId="0" fontId="59" fillId="0" borderId="1" xfId="4" applyFont="1" applyBorder="1" applyAlignment="1" applyProtection="1">
      <alignment horizontal="center"/>
      <protection locked="0"/>
    </xf>
    <xf numFmtId="0" fontId="35" fillId="0" borderId="1" xfId="4" applyFont="1" applyFill="1" applyBorder="1" applyAlignment="1" applyProtection="1">
      <alignment horizontal="center" wrapText="1"/>
      <protection locked="0"/>
    </xf>
    <xf numFmtId="0" fontId="35" fillId="10" borderId="1" xfId="4" applyFont="1" applyFill="1" applyBorder="1" applyAlignment="1" applyProtection="1">
      <alignment horizontal="center"/>
      <protection locked="0"/>
    </xf>
    <xf numFmtId="10" fontId="35" fillId="10" borderId="1" xfId="4" applyNumberFormat="1" applyFont="1" applyFill="1" applyBorder="1" applyAlignment="1" applyProtection="1">
      <alignment horizontal="center"/>
      <protection locked="0"/>
    </xf>
    <xf numFmtId="10" fontId="35" fillId="0" borderId="0" xfId="4" applyNumberFormat="1" applyAlignment="1">
      <alignment horizontal="center"/>
    </xf>
    <xf numFmtId="0" fontId="0" fillId="0" borderId="0" xfId="0" applyAlignment="1">
      <alignment horizontal="center" wrapText="1"/>
    </xf>
    <xf numFmtId="0" fontId="40" fillId="0" borderId="0" xfId="0" applyFont="1" applyAlignment="1" applyProtection="1">
      <alignment horizontal="center" wrapText="1"/>
      <protection locked="0"/>
    </xf>
    <xf numFmtId="0" fontId="40" fillId="0" borderId="0" xfId="0" applyFont="1" applyAlignment="1" applyProtection="1">
      <alignment horizontal="center" wrapText="1"/>
    </xf>
    <xf numFmtId="0" fontId="37" fillId="0" borderId="12" xfId="0" applyNumberFormat="1" applyFont="1" applyFill="1" applyBorder="1" applyAlignment="1">
      <alignment horizontal="center" wrapText="1"/>
    </xf>
    <xf numFmtId="165" fontId="37" fillId="0" borderId="1" xfId="0" applyNumberFormat="1" applyFont="1" applyBorder="1" applyAlignment="1">
      <alignment horizontal="center" wrapText="1"/>
    </xf>
    <xf numFmtId="164" fontId="37" fillId="0" borderId="1" xfId="0" applyNumberFormat="1" applyFont="1" applyBorder="1" applyAlignment="1" applyProtection="1">
      <alignment horizontal="center" wrapText="1"/>
    </xf>
    <xf numFmtId="0" fontId="37" fillId="0" borderId="1" xfId="0" applyFont="1" applyFill="1" applyBorder="1" applyAlignment="1">
      <alignment horizontal="center" wrapText="1"/>
    </xf>
    <xf numFmtId="0" fontId="37" fillId="0" borderId="1" xfId="0" applyNumberFormat="1" applyFont="1" applyFill="1" applyBorder="1" applyAlignment="1">
      <alignment horizontal="center" wrapText="1"/>
    </xf>
    <xf numFmtId="0" fontId="37" fillId="0" borderId="20" xfId="0" applyNumberFormat="1" applyFont="1" applyFill="1" applyBorder="1" applyAlignment="1">
      <alignment horizontal="center" wrapText="1"/>
    </xf>
    <xf numFmtId="0" fontId="37" fillId="0" borderId="12" xfId="0" applyNumberFormat="1" applyFont="1" applyBorder="1" applyAlignment="1">
      <alignment horizontal="center" wrapText="1"/>
    </xf>
    <xf numFmtId="164" fontId="37" fillId="0" borderId="1" xfId="0" applyNumberFormat="1" applyFont="1" applyFill="1" applyBorder="1" applyAlignment="1" applyProtection="1">
      <alignment horizontal="center" wrapText="1"/>
    </xf>
    <xf numFmtId="0" fontId="37" fillId="0" borderId="1" xfId="0" applyNumberFormat="1" applyFont="1" applyBorder="1" applyAlignment="1">
      <alignment horizontal="center" wrapText="1"/>
    </xf>
    <xf numFmtId="165" fontId="37" fillId="0" borderId="3" xfId="0" applyNumberFormat="1" applyFont="1" applyBorder="1" applyAlignment="1">
      <alignment horizontal="center" wrapText="1"/>
    </xf>
    <xf numFmtId="0" fontId="37" fillId="0" borderId="2" xfId="0" applyNumberFormat="1" applyFont="1" applyBorder="1" applyAlignment="1">
      <alignment horizontal="center" wrapText="1"/>
    </xf>
    <xf numFmtId="0" fontId="37" fillId="0" borderId="3" xfId="0" applyFont="1" applyBorder="1" applyAlignment="1">
      <alignment horizontal="center" wrapText="1"/>
    </xf>
    <xf numFmtId="0" fontId="37" fillId="15" borderId="3" xfId="0" applyFont="1" applyFill="1" applyBorder="1" applyAlignment="1">
      <alignment horizontal="center" wrapText="1"/>
    </xf>
    <xf numFmtId="0" fontId="0" fillId="0" borderId="1" xfId="0" applyFill="1" applyBorder="1" applyAlignment="1">
      <alignment horizontal="center" wrapText="1"/>
    </xf>
    <xf numFmtId="0" fontId="81" fillId="0" borderId="1" xfId="0" applyFont="1" applyBorder="1" applyAlignment="1">
      <alignment horizontal="center" wrapText="1"/>
    </xf>
    <xf numFmtId="164" fontId="0" fillId="0" borderId="1" xfId="0" applyNumberFormat="1" applyBorder="1" applyAlignment="1" applyProtection="1">
      <alignment horizontal="center" wrapText="1"/>
    </xf>
    <xf numFmtId="0" fontId="37" fillId="0" borderId="1" xfId="0" applyFont="1" applyBorder="1" applyAlignment="1">
      <alignment horizontal="center" wrapText="1"/>
    </xf>
    <xf numFmtId="0" fontId="37" fillId="15" borderId="3" xfId="11" applyFont="1" applyFill="1" applyBorder="1" applyAlignment="1">
      <alignment horizontal="center" wrapText="1"/>
    </xf>
    <xf numFmtId="0" fontId="0" fillId="0" borderId="3" xfId="0" applyBorder="1" applyAlignment="1">
      <alignment horizontal="center" wrapText="1"/>
    </xf>
    <xf numFmtId="0" fontId="0" fillId="0" borderId="12" xfId="0" applyNumberFormat="1" applyFont="1" applyFill="1" applyBorder="1" applyAlignment="1">
      <alignment horizontal="center" wrapText="1"/>
    </xf>
    <xf numFmtId="0" fontId="0" fillId="0" borderId="1" xfId="0" applyFont="1" applyFill="1" applyBorder="1" applyAlignment="1">
      <alignment horizontal="center" wrapText="1"/>
    </xf>
    <xf numFmtId="0" fontId="0" fillId="0" borderId="1" xfId="0" applyNumberFormat="1" applyFont="1" applyFill="1" applyBorder="1" applyAlignment="1">
      <alignment horizontal="center" wrapText="1"/>
    </xf>
    <xf numFmtId="0" fontId="37" fillId="0" borderId="1" xfId="12" applyFont="1" applyBorder="1" applyAlignment="1">
      <alignment horizontal="center" wrapText="1"/>
    </xf>
    <xf numFmtId="0" fontId="37" fillId="0" borderId="1" xfId="12" applyFont="1" applyFill="1" applyBorder="1" applyAlignment="1">
      <alignment horizontal="center" wrapText="1"/>
    </xf>
    <xf numFmtId="0" fontId="0" fillId="0" borderId="1" xfId="12" applyFont="1" applyFill="1" applyBorder="1" applyAlignment="1">
      <alignment horizontal="center" wrapText="1"/>
    </xf>
    <xf numFmtId="0" fontId="0" fillId="0" borderId="1" xfId="12" applyFont="1" applyBorder="1" applyAlignment="1">
      <alignment horizontal="center" wrapText="1"/>
    </xf>
    <xf numFmtId="0" fontId="37" fillId="0" borderId="1" xfId="0" applyFont="1" applyFill="1" applyBorder="1" applyAlignment="1" applyProtection="1">
      <alignment horizontal="center" wrapText="1"/>
      <protection locked="0"/>
    </xf>
    <xf numFmtId="165" fontId="37" fillId="0" borderId="1" xfId="0" applyNumberFormat="1" applyFont="1" applyFill="1" applyBorder="1" applyAlignment="1">
      <alignment horizontal="center" wrapText="1"/>
    </xf>
    <xf numFmtId="0" fontId="37" fillId="15" borderId="6" xfId="13" applyFont="1" applyFill="1" applyBorder="1" applyAlignment="1" applyProtection="1">
      <alignment horizontal="center" wrapText="1"/>
    </xf>
    <xf numFmtId="0" fontId="37" fillId="0" borderId="6" xfId="13" applyFont="1" applyFill="1" applyBorder="1" applyAlignment="1" applyProtection="1">
      <alignment horizontal="center" wrapText="1"/>
    </xf>
    <xf numFmtId="0" fontId="37" fillId="0" borderId="1" xfId="0" quotePrefix="1" applyFont="1" applyFill="1" applyBorder="1" applyAlignment="1">
      <alignment horizontal="center" wrapText="1"/>
    </xf>
    <xf numFmtId="0" fontId="37" fillId="0" borderId="3" xfId="0" applyFont="1" applyFill="1" applyBorder="1" applyAlignment="1">
      <alignment horizontal="center" wrapText="1"/>
    </xf>
    <xf numFmtId="0" fontId="82" fillId="0" borderId="1" xfId="0" applyFont="1" applyBorder="1" applyAlignment="1">
      <alignment horizontal="center" wrapText="1"/>
    </xf>
    <xf numFmtId="0" fontId="83" fillId="0" borderId="1" xfId="0" applyFont="1" applyBorder="1" applyAlignment="1">
      <alignment horizontal="center" wrapText="1"/>
    </xf>
    <xf numFmtId="164" fontId="37" fillId="0" borderId="11" xfId="0" applyNumberFormat="1" applyFont="1" applyFill="1" applyBorder="1" applyAlignment="1" applyProtection="1">
      <alignment horizontal="center" wrapText="1"/>
    </xf>
    <xf numFmtId="0" fontId="37" fillId="0" borderId="3" xfId="12" applyFont="1" applyBorder="1" applyAlignment="1">
      <alignment horizontal="center" wrapText="1"/>
    </xf>
    <xf numFmtId="164" fontId="37" fillId="0" borderId="1" xfId="12" applyNumberFormat="1" applyFont="1" applyFill="1" applyBorder="1" applyAlignment="1" applyProtection="1">
      <alignment horizontal="center" wrapText="1"/>
    </xf>
    <xf numFmtId="0" fontId="37" fillId="0" borderId="3" xfId="12" applyFont="1" applyFill="1" applyBorder="1" applyAlignment="1">
      <alignment horizontal="center" wrapText="1"/>
    </xf>
    <xf numFmtId="0" fontId="37" fillId="15" borderId="1" xfId="13" applyFont="1" applyFill="1" applyBorder="1" applyAlignment="1" applyProtection="1">
      <alignment horizontal="center" wrapText="1"/>
    </xf>
    <xf numFmtId="164" fontId="37" fillId="0" borderId="1" xfId="12" applyNumberFormat="1" applyFont="1" applyBorder="1" applyAlignment="1" applyProtection="1">
      <alignment horizontal="center" wrapText="1"/>
    </xf>
    <xf numFmtId="0" fontId="37" fillId="0" borderId="2" xfId="12" applyFont="1" applyFill="1" applyBorder="1" applyAlignment="1">
      <alignment horizontal="center" wrapText="1"/>
    </xf>
    <xf numFmtId="0" fontId="37" fillId="0" borderId="4" xfId="12" applyFont="1" applyBorder="1" applyAlignment="1">
      <alignment horizontal="center" wrapText="1"/>
    </xf>
    <xf numFmtId="164" fontId="37" fillId="0" borderId="2" xfId="12" applyNumberFormat="1" applyFont="1" applyFill="1" applyBorder="1" applyAlignment="1" applyProtection="1">
      <alignment horizontal="center" wrapText="1"/>
    </xf>
    <xf numFmtId="0" fontId="37" fillId="0" borderId="1" xfId="14" applyFont="1" applyFill="1" applyBorder="1" applyAlignment="1">
      <alignment horizontal="center" wrapText="1"/>
    </xf>
    <xf numFmtId="0" fontId="37" fillId="0" borderId="4" xfId="0" applyFont="1" applyFill="1" applyBorder="1" applyAlignment="1">
      <alignment horizontal="center" wrapText="1"/>
    </xf>
    <xf numFmtId="0" fontId="0" fillId="0" borderId="1" xfId="0" applyBorder="1" applyAlignment="1">
      <alignment horizontal="center" wrapText="1"/>
    </xf>
    <xf numFmtId="165" fontId="37" fillId="0" borderId="3" xfId="0" applyNumberFormat="1" applyFont="1" applyFill="1" applyBorder="1" applyAlignment="1">
      <alignment horizontal="center" wrapText="1"/>
    </xf>
    <xf numFmtId="0" fontId="37" fillId="0" borderId="1" xfId="12" applyNumberFormat="1" applyFont="1" applyFill="1" applyBorder="1" applyAlignment="1">
      <alignment horizontal="center" wrapText="1"/>
    </xf>
    <xf numFmtId="0" fontId="84" fillId="0" borderId="1" xfId="12" applyFont="1" applyBorder="1" applyAlignment="1">
      <alignment horizontal="center" wrapText="1"/>
    </xf>
    <xf numFmtId="0" fontId="84" fillId="0" borderId="1" xfId="12" applyFont="1" applyFill="1" applyBorder="1" applyAlignment="1">
      <alignment horizontal="center" wrapText="1"/>
    </xf>
    <xf numFmtId="0" fontId="37" fillId="0" borderId="11" xfId="14" applyFont="1" applyFill="1" applyBorder="1" applyAlignment="1">
      <alignment horizontal="center" wrapText="1"/>
    </xf>
    <xf numFmtId="164" fontId="37" fillId="0" borderId="3" xfId="12" applyNumberFormat="1" applyFont="1" applyFill="1" applyBorder="1" applyAlignment="1" applyProtection="1">
      <alignment horizontal="center" wrapText="1"/>
    </xf>
    <xf numFmtId="164" fontId="37" fillId="0" borderId="1" xfId="7" applyNumberFormat="1" applyFont="1" applyFill="1" applyBorder="1" applyAlignment="1" applyProtection="1">
      <alignment horizontal="center" wrapText="1"/>
    </xf>
    <xf numFmtId="0" fontId="37" fillId="0" borderId="2" xfId="0" applyFont="1" applyBorder="1" applyAlignment="1">
      <alignment horizontal="center" wrapText="1"/>
    </xf>
    <xf numFmtId="165" fontId="37" fillId="0" borderId="20" xfId="0" applyNumberFormat="1" applyFont="1" applyBorder="1" applyAlignment="1">
      <alignment horizontal="center" wrapText="1"/>
    </xf>
    <xf numFmtId="0" fontId="37" fillId="0" borderId="1" xfId="15" applyNumberFormat="1" applyFont="1" applyFill="1" applyBorder="1" applyAlignment="1">
      <alignment horizontal="center" wrapText="1"/>
    </xf>
    <xf numFmtId="0" fontId="37" fillId="0" borderId="1" xfId="15" applyNumberFormat="1" applyFont="1" applyBorder="1" applyAlignment="1">
      <alignment horizontal="center" wrapText="1"/>
    </xf>
    <xf numFmtId="0" fontId="37" fillId="0" borderId="1" xfId="16" applyNumberFormat="1" applyFont="1" applyFill="1" applyBorder="1" applyAlignment="1">
      <alignment horizontal="center" wrapText="1"/>
    </xf>
    <xf numFmtId="0" fontId="37" fillId="0" borderId="1" xfId="15" applyFont="1" applyBorder="1" applyAlignment="1">
      <alignment horizontal="center" wrapText="1"/>
    </xf>
    <xf numFmtId="164" fontId="51" fillId="0" borderId="1" xfId="0" applyNumberFormat="1" applyFont="1" applyBorder="1" applyAlignment="1" applyProtection="1">
      <alignment horizontal="center" wrapText="1"/>
    </xf>
    <xf numFmtId="164" fontId="37" fillId="0" borderId="1" xfId="15" applyNumberFormat="1" applyFont="1" applyFill="1" applyBorder="1" applyAlignment="1" applyProtection="1">
      <alignment horizontal="center" wrapText="1"/>
    </xf>
    <xf numFmtId="0" fontId="37" fillId="0" borderId="1" xfId="15" applyFont="1" applyFill="1" applyBorder="1" applyAlignment="1">
      <alignment horizontal="center" wrapText="1"/>
    </xf>
    <xf numFmtId="0" fontId="37" fillId="0" borderId="1" xfId="16" applyNumberFormat="1" applyFont="1" applyBorder="1" applyAlignment="1">
      <alignment horizontal="center" wrapText="1"/>
    </xf>
    <xf numFmtId="0" fontId="37" fillId="0" borderId="2" xfId="15" applyNumberFormat="1" applyFont="1" applyFill="1" applyBorder="1" applyAlignment="1">
      <alignment horizontal="center" wrapText="1"/>
    </xf>
    <xf numFmtId="0" fontId="37" fillId="0" borderId="12" xfId="15" applyNumberFormat="1" applyFont="1" applyBorder="1" applyAlignment="1">
      <alignment horizontal="center" wrapText="1"/>
    </xf>
    <xf numFmtId="0" fontId="37" fillId="0" borderId="1" xfId="15" quotePrefix="1" applyNumberFormat="1" applyFont="1" applyBorder="1" applyAlignment="1">
      <alignment horizontal="center" wrapText="1"/>
    </xf>
    <xf numFmtId="164" fontId="51" fillId="0" borderId="3" xfId="0" applyNumberFormat="1" applyFont="1" applyBorder="1" applyAlignment="1" applyProtection="1">
      <alignment horizontal="center" wrapText="1"/>
    </xf>
    <xf numFmtId="0" fontId="37" fillId="0" borderId="1" xfId="15" applyFill="1" applyBorder="1" applyAlignment="1">
      <alignment horizontal="center" wrapText="1"/>
    </xf>
    <xf numFmtId="165" fontId="37" fillId="0" borderId="1" xfId="15" applyNumberFormat="1" applyFont="1" applyBorder="1" applyAlignment="1">
      <alignment horizontal="center" wrapText="1"/>
    </xf>
    <xf numFmtId="165" fontId="37" fillId="0" borderId="1" xfId="15" applyNumberFormat="1" applyFont="1" applyFill="1" applyBorder="1" applyAlignment="1">
      <alignment horizontal="center" wrapText="1"/>
    </xf>
    <xf numFmtId="0" fontId="37" fillId="0" borderId="11" xfId="15" applyFont="1" applyBorder="1" applyAlignment="1">
      <alignment horizontal="center" wrapText="1"/>
    </xf>
    <xf numFmtId="0" fontId="37" fillId="0" borderId="11" xfId="15" applyFont="1" applyFill="1" applyBorder="1" applyAlignment="1">
      <alignment horizontal="center" wrapText="1"/>
    </xf>
    <xf numFmtId="0" fontId="37" fillId="0" borderId="10" xfId="15" applyFont="1" applyFill="1" applyBorder="1" applyAlignment="1">
      <alignment horizontal="center" wrapText="1"/>
    </xf>
    <xf numFmtId="0" fontId="0" fillId="0" borderId="0" xfId="0" applyAlignment="1" applyProtection="1">
      <alignment horizontal="center" wrapText="1"/>
      <protection locked="0"/>
    </xf>
    <xf numFmtId="0" fontId="0" fillId="0" borderId="0" xfId="0" applyAlignment="1" applyProtection="1">
      <alignment horizontal="center" wrapText="1"/>
    </xf>
    <xf numFmtId="164" fontId="40" fillId="0" borderId="0" xfId="0" applyNumberFormat="1" applyFont="1" applyAlignment="1" applyProtection="1">
      <alignment horizontal="center" wrapText="1"/>
    </xf>
    <xf numFmtId="0" fontId="55" fillId="0" borderId="1" xfId="0" applyFont="1" applyBorder="1" applyAlignment="1">
      <alignment horizontal="center" wrapText="1"/>
    </xf>
    <xf numFmtId="164" fontId="0" fillId="0" borderId="0" xfId="0" applyNumberFormat="1" applyAlignment="1" applyProtection="1">
      <alignment horizontal="center" wrapText="1"/>
    </xf>
    <xf numFmtId="0" fontId="40" fillId="0" borderId="3" xfId="0" applyFont="1" applyBorder="1" applyAlignment="1" applyProtection="1">
      <alignment horizontal="center" wrapText="1"/>
    </xf>
    <xf numFmtId="49" fontId="85" fillId="0" borderId="12" xfId="0" applyNumberFormat="1" applyFont="1" applyFill="1" applyBorder="1" applyAlignment="1" applyProtection="1">
      <alignment horizontal="center" wrapText="1"/>
    </xf>
    <xf numFmtId="0" fontId="85" fillId="0" borderId="12" xfId="0" applyFont="1" applyFill="1" applyBorder="1" applyAlignment="1" applyProtection="1">
      <alignment horizontal="center" wrapText="1"/>
    </xf>
    <xf numFmtId="164" fontId="85" fillId="0" borderId="1" xfId="0" applyNumberFormat="1" applyFont="1" applyFill="1" applyBorder="1" applyAlignment="1" applyProtection="1">
      <alignment horizontal="center" wrapText="1"/>
    </xf>
    <xf numFmtId="49" fontId="85" fillId="0" borderId="1" xfId="0" quotePrefix="1" applyNumberFormat="1" applyFont="1" applyFill="1" applyBorder="1" applyAlignment="1" applyProtection="1">
      <alignment horizontal="center" wrapText="1"/>
    </xf>
    <xf numFmtId="0" fontId="85" fillId="0" borderId="1" xfId="0" applyFont="1" applyFill="1" applyBorder="1" applyAlignment="1" applyProtection="1">
      <alignment horizontal="center" wrapText="1"/>
    </xf>
    <xf numFmtId="49" fontId="85" fillId="0" borderId="1" xfId="0" applyNumberFormat="1" applyFont="1" applyFill="1" applyBorder="1" applyAlignment="1" applyProtection="1">
      <alignment horizontal="center" wrapText="1"/>
    </xf>
    <xf numFmtId="0" fontId="85" fillId="0" borderId="1" xfId="4" applyFont="1" applyBorder="1" applyAlignment="1" applyProtection="1">
      <alignment horizontal="center" wrapText="1"/>
    </xf>
    <xf numFmtId="0" fontId="85" fillId="0" borderId="1" xfId="17" applyFont="1" applyFill="1" applyBorder="1" applyAlignment="1" applyProtection="1">
      <alignment horizontal="center" wrapText="1"/>
    </xf>
    <xf numFmtId="0" fontId="85" fillId="0" borderId="1" xfId="0" applyFont="1" applyBorder="1" applyAlignment="1" applyProtection="1">
      <alignment horizontal="center" wrapText="1"/>
    </xf>
    <xf numFmtId="4" fontId="85" fillId="0" borderId="1" xfId="0" applyNumberFormat="1" applyFont="1" applyFill="1" applyBorder="1" applyAlignment="1" applyProtection="1">
      <alignment horizontal="center" wrapText="1"/>
    </xf>
    <xf numFmtId="0" fontId="86" fillId="0" borderId="1" xfId="0" quotePrefix="1" applyFont="1" applyFill="1" applyBorder="1" applyAlignment="1" applyProtection="1">
      <alignment horizontal="center" wrapText="1"/>
    </xf>
    <xf numFmtId="0" fontId="86" fillId="0" borderId="1" xfId="0" applyFont="1" applyFill="1" applyBorder="1" applyAlignment="1" applyProtection="1">
      <alignment horizontal="center" wrapText="1"/>
    </xf>
    <xf numFmtId="49" fontId="85" fillId="0" borderId="1" xfId="17" applyNumberFormat="1" applyFont="1" applyFill="1" applyBorder="1" applyAlignment="1" applyProtection="1">
      <alignment horizontal="center" wrapText="1"/>
    </xf>
    <xf numFmtId="49" fontId="85" fillId="15" borderId="1" xfId="0" applyNumberFormat="1" applyFont="1" applyFill="1" applyBorder="1" applyAlignment="1" applyProtection="1">
      <alignment horizontal="center" wrapText="1"/>
    </xf>
    <xf numFmtId="0" fontId="85" fillId="0" borderId="24" xfId="0" applyFont="1" applyFill="1" applyBorder="1" applyAlignment="1" applyProtection="1">
      <alignment horizontal="center" wrapText="1"/>
    </xf>
    <xf numFmtId="0" fontId="87" fillId="0" borderId="1" xfId="0" applyFont="1" applyFill="1" applyBorder="1" applyAlignment="1" applyProtection="1">
      <alignment horizontal="center" wrapText="1"/>
    </xf>
    <xf numFmtId="0" fontId="86" fillId="0" borderId="1" xfId="18" applyFont="1" applyFill="1" applyBorder="1" applyAlignment="1" applyProtection="1">
      <alignment horizontal="center" wrapText="1"/>
    </xf>
    <xf numFmtId="49" fontId="85" fillId="0" borderId="22" xfId="0" applyNumberFormat="1" applyFont="1" applyFill="1" applyBorder="1" applyAlignment="1" applyProtection="1">
      <alignment horizontal="center" wrapText="1"/>
    </xf>
    <xf numFmtId="0" fontId="85" fillId="0" borderId="0" xfId="0" applyFont="1" applyFill="1" applyBorder="1" applyAlignment="1" applyProtection="1">
      <alignment horizontal="center" wrapText="1"/>
    </xf>
    <xf numFmtId="0" fontId="0" fillId="0" borderId="0" xfId="0" applyAlignment="1">
      <alignment horizontal="center"/>
    </xf>
    <xf numFmtId="0" fontId="40" fillId="0" borderId="0" xfId="0" applyFont="1" applyAlignment="1" applyProtection="1">
      <alignment horizontal="center"/>
      <protection locked="0"/>
    </xf>
    <xf numFmtId="0" fontId="40" fillId="0" borderId="0" xfId="0" applyFont="1" applyAlignment="1" applyProtection="1">
      <alignment horizontal="center"/>
    </xf>
    <xf numFmtId="0" fontId="86" fillId="0" borderId="12" xfId="19" applyFont="1" applyFill="1" applyBorder="1" applyAlignment="1">
      <alignment horizontal="center"/>
    </xf>
    <xf numFmtId="164" fontId="86" fillId="0" borderId="12" xfId="7" applyNumberFormat="1" applyFont="1" applyFill="1" applyBorder="1" applyAlignment="1" applyProtection="1">
      <alignment horizontal="center"/>
    </xf>
    <xf numFmtId="0" fontId="85" fillId="0" borderId="1" xfId="20" applyFont="1" applyFill="1" applyBorder="1" applyAlignment="1">
      <alignment horizontal="center"/>
    </xf>
    <xf numFmtId="2" fontId="86" fillId="0" borderId="1" xfId="18" applyNumberFormat="1" applyFont="1" applyFill="1" applyBorder="1" applyAlignment="1" applyProtection="1">
      <alignment horizontal="center" wrapText="1"/>
    </xf>
    <xf numFmtId="164" fontId="86" fillId="0" borderId="1" xfId="7" applyNumberFormat="1" applyFont="1" applyFill="1" applyBorder="1" applyAlignment="1" applyProtection="1">
      <alignment horizontal="center"/>
    </xf>
    <xf numFmtId="0" fontId="86" fillId="0" borderId="1" xfId="0" applyFont="1" applyBorder="1" applyAlignment="1">
      <alignment horizontal="center"/>
    </xf>
    <xf numFmtId="49" fontId="85" fillId="0" borderId="1" xfId="17" applyNumberFormat="1" applyFont="1" applyFill="1" applyBorder="1" applyAlignment="1">
      <alignment horizontal="center" wrapText="1"/>
    </xf>
    <xf numFmtId="0" fontId="87" fillId="0" borderId="1" xfId="0" applyFont="1" applyFill="1" applyBorder="1" applyAlignment="1">
      <alignment horizontal="center"/>
    </xf>
    <xf numFmtId="0" fontId="87" fillId="0" borderId="1" xfId="0" applyFont="1" applyFill="1" applyBorder="1" applyAlignment="1">
      <alignment horizontal="center" wrapText="1"/>
    </xf>
    <xf numFmtId="0" fontId="87" fillId="0" borderId="1" xfId="0" quotePrefix="1" applyFont="1" applyFill="1" applyBorder="1" applyAlignment="1">
      <alignment horizontal="center"/>
    </xf>
    <xf numFmtId="0" fontId="85" fillId="0" borderId="1" xfId="0" applyFont="1" applyFill="1" applyBorder="1" applyAlignment="1">
      <alignment horizontal="center"/>
    </xf>
    <xf numFmtId="0" fontId="85" fillId="0" borderId="1" xfId="0" applyFont="1" applyFill="1" applyBorder="1" applyAlignment="1">
      <alignment horizontal="center" wrapText="1"/>
    </xf>
    <xf numFmtId="49" fontId="85" fillId="0" borderId="1" xfId="0" applyNumberFormat="1" applyFont="1" applyFill="1" applyBorder="1" applyAlignment="1" applyProtection="1">
      <alignment horizontal="center" wrapText="1"/>
      <protection locked="0"/>
    </xf>
    <xf numFmtId="0" fontId="85" fillId="0" borderId="1" xfId="0" applyFont="1" applyFill="1" applyBorder="1" applyAlignment="1" applyProtection="1">
      <alignment horizontal="center" wrapText="1"/>
      <protection locked="0"/>
    </xf>
    <xf numFmtId="49" fontId="85" fillId="0" borderId="1" xfId="0" applyNumberFormat="1" applyFont="1" applyFill="1" applyBorder="1" applyAlignment="1">
      <alignment horizontal="center" wrapText="1"/>
    </xf>
    <xf numFmtId="0" fontId="86" fillId="0" borderId="1" xfId="0" quotePrefix="1" applyFont="1" applyFill="1" applyBorder="1" applyAlignment="1">
      <alignment horizontal="center"/>
    </xf>
    <xf numFmtId="0" fontId="86" fillId="0" borderId="1" xfId="0" applyFont="1" applyFill="1" applyBorder="1" applyAlignment="1">
      <alignment horizontal="center" wrapText="1"/>
    </xf>
    <xf numFmtId="0" fontId="85" fillId="0" borderId="1" xfId="0" applyFont="1" applyBorder="1" applyAlignment="1">
      <alignment horizontal="center"/>
    </xf>
    <xf numFmtId="0" fontId="86" fillId="0" borderId="1" xfId="19" applyFont="1" applyFill="1" applyBorder="1" applyAlignment="1">
      <alignment horizontal="center"/>
    </xf>
    <xf numFmtId="49" fontId="85" fillId="0" borderId="1" xfId="21" applyNumberFormat="1" applyFont="1" applyFill="1" applyBorder="1" applyAlignment="1">
      <alignment horizontal="center" wrapText="1"/>
    </xf>
    <xf numFmtId="0" fontId="81" fillId="0" borderId="1" xfId="0" applyNumberFormat="1" applyFont="1" applyFill="1" applyBorder="1" applyAlignment="1">
      <alignment horizontal="center" wrapText="1"/>
    </xf>
    <xf numFmtId="0" fontId="81" fillId="0" borderId="1" xfId="0" quotePrefix="1" applyNumberFormat="1" applyFont="1" applyFill="1" applyBorder="1" applyAlignment="1">
      <alignment horizontal="center" wrapText="1"/>
    </xf>
    <xf numFmtId="0" fontId="37" fillId="0" borderId="1" xfId="0" quotePrefix="1" applyNumberFormat="1" applyFont="1" applyFill="1" applyBorder="1" applyAlignment="1">
      <alignment horizontal="center" wrapText="1"/>
    </xf>
    <xf numFmtId="167" fontId="37" fillId="0" borderId="1" xfId="10" applyNumberFormat="1" applyFont="1" applyFill="1" applyBorder="1" applyAlignment="1">
      <alignment horizontal="center" wrapText="1"/>
    </xf>
    <xf numFmtId="0" fontId="81" fillId="0" borderId="1" xfId="0" applyFont="1" applyFill="1" applyBorder="1" applyAlignment="1">
      <alignment horizontal="center" wrapText="1"/>
    </xf>
    <xf numFmtId="0" fontId="81" fillId="0" borderId="3" xfId="0" applyNumberFormat="1" applyFont="1" applyFill="1" applyBorder="1" applyAlignment="1">
      <alignment horizontal="center" wrapText="1"/>
    </xf>
    <xf numFmtId="0" fontId="37" fillId="0" borderId="0" xfId="0" quotePrefix="1" applyNumberFormat="1" applyFont="1" applyFill="1" applyBorder="1" applyAlignment="1">
      <alignment horizontal="center" wrapText="1"/>
    </xf>
    <xf numFmtId="0" fontId="37" fillId="0" borderId="2" xfId="0" quotePrefix="1" applyNumberFormat="1" applyFont="1" applyFill="1" applyBorder="1" applyAlignment="1">
      <alignment horizontal="center" wrapText="1"/>
    </xf>
    <xf numFmtId="0" fontId="81" fillId="0" borderId="2" xfId="0" quotePrefix="1" applyNumberFormat="1" applyFont="1" applyFill="1" applyBorder="1" applyAlignment="1">
      <alignment horizontal="center" wrapText="1"/>
    </xf>
    <xf numFmtId="0" fontId="37" fillId="0" borderId="2" xfId="0" applyNumberFormat="1" applyFont="1" applyFill="1" applyBorder="1" applyAlignment="1">
      <alignment horizontal="center" wrapText="1"/>
    </xf>
    <xf numFmtId="0" fontId="51" fillId="0" borderId="1" xfId="0" applyFont="1" applyFill="1" applyBorder="1" applyAlignment="1">
      <alignment horizontal="center" wrapText="1"/>
    </xf>
    <xf numFmtId="0" fontId="51" fillId="0" borderId="0" xfId="0" applyFont="1" applyFill="1" applyBorder="1" applyAlignment="1">
      <alignment horizontal="center" wrapText="1"/>
    </xf>
    <xf numFmtId="0" fontId="81" fillId="9" borderId="1" xfId="0" quotePrefix="1" applyNumberFormat="1" applyFont="1" applyFill="1" applyBorder="1" applyAlignment="1">
      <alignment horizontal="center" wrapText="1"/>
    </xf>
    <xf numFmtId="164" fontId="0" fillId="0" borderId="1" xfId="0" applyNumberFormat="1" applyFill="1" applyBorder="1" applyAlignment="1" applyProtection="1">
      <alignment horizontal="center" wrapText="1"/>
    </xf>
    <xf numFmtId="0" fontId="40" fillId="0" borderId="1" xfId="0" applyFont="1" applyBorder="1" applyAlignment="1">
      <alignment horizontal="center" wrapText="1"/>
    </xf>
    <xf numFmtId="0" fontId="40" fillId="0" borderId="3" xfId="0" applyFont="1" applyBorder="1" applyAlignment="1" applyProtection="1">
      <alignment horizontal="center" wrapText="1"/>
      <protection locked="0"/>
    </xf>
    <xf numFmtId="0" fontId="89" fillId="0" borderId="1" xfId="0" applyFont="1" applyBorder="1" applyAlignment="1" applyProtection="1">
      <alignment horizontal="center" wrapText="1"/>
    </xf>
    <xf numFmtId="0" fontId="89" fillId="0" borderId="1" xfId="0" applyNumberFormat="1" applyFont="1" applyFill="1" applyBorder="1" applyAlignment="1" applyProtection="1">
      <alignment horizontal="center" wrapText="1"/>
    </xf>
    <xf numFmtId="164" fontId="89" fillId="0" borderId="1" xfId="0" applyNumberFormat="1" applyFont="1" applyFill="1" applyBorder="1" applyAlignment="1" applyProtection="1">
      <alignment horizontal="center" wrapText="1"/>
    </xf>
    <xf numFmtId="44" fontId="40" fillId="0" borderId="0" xfId="7" applyFont="1" applyAlignment="1" applyProtection="1">
      <alignment horizontal="center"/>
    </xf>
    <xf numFmtId="164" fontId="40" fillId="0" borderId="0" xfId="0" applyNumberFormat="1" applyFont="1" applyAlignment="1" applyProtection="1">
      <alignment horizontal="center"/>
    </xf>
    <xf numFmtId="0" fontId="45" fillId="0" borderId="1" xfId="0" applyFont="1" applyFill="1" applyBorder="1" applyAlignment="1">
      <alignment horizontal="center"/>
    </xf>
    <xf numFmtId="164" fontId="40" fillId="4" borderId="1" xfId="7" applyNumberFormat="1" applyFont="1" applyFill="1" applyBorder="1" applyAlignment="1" applyProtection="1">
      <alignment horizontal="center"/>
    </xf>
    <xf numFmtId="0" fontId="45" fillId="0" borderId="1" xfId="0" applyFont="1" applyBorder="1" applyAlignment="1">
      <alignment horizontal="center"/>
    </xf>
    <xf numFmtId="0" fontId="70" fillId="0" borderId="1" xfId="22" applyFont="1" applyBorder="1" applyAlignment="1">
      <alignment horizontal="center"/>
    </xf>
    <xf numFmtId="0" fontId="70" fillId="9" borderId="1" xfId="22" applyFont="1" applyFill="1" applyBorder="1" applyAlignment="1">
      <alignment horizontal="center"/>
    </xf>
    <xf numFmtId="0" fontId="70" fillId="0" borderId="1" xfId="0" applyFont="1" applyBorder="1" applyAlignment="1">
      <alignment horizontal="center"/>
    </xf>
    <xf numFmtId="44" fontId="0" fillId="0" borderId="0" xfId="7" applyFont="1" applyAlignment="1" applyProtection="1">
      <alignment horizontal="center"/>
    </xf>
    <xf numFmtId="164" fontId="0" fillId="0" borderId="0" xfId="0" applyNumberFormat="1" applyAlignment="1" applyProtection="1">
      <alignment horizontal="center"/>
    </xf>
    <xf numFmtId="0" fontId="92" fillId="0" borderId="1" xfId="0" applyFont="1" applyFill="1" applyBorder="1" applyAlignment="1">
      <alignment horizontal="center" wrapText="1"/>
    </xf>
    <xf numFmtId="164" fontId="51" fillId="0" borderId="1" xfId="7" applyNumberFormat="1" applyFont="1" applyFill="1" applyBorder="1" applyAlignment="1">
      <alignment horizontal="center" wrapText="1"/>
    </xf>
    <xf numFmtId="44" fontId="92" fillId="0" borderId="1" xfId="7" applyFont="1" applyFill="1" applyBorder="1" applyAlignment="1">
      <alignment horizontal="center" wrapText="1"/>
    </xf>
    <xf numFmtId="49" fontId="92" fillId="0" borderId="1" xfId="7" applyNumberFormat="1" applyFont="1" applyFill="1" applyBorder="1" applyAlignment="1">
      <alignment horizontal="center" wrapText="1"/>
    </xf>
    <xf numFmtId="0" fontId="60" fillId="0" borderId="1" xfId="0" applyFont="1" applyFill="1" applyBorder="1" applyAlignment="1">
      <alignment horizontal="center"/>
    </xf>
    <xf numFmtId="0" fontId="93" fillId="0" borderId="1" xfId="0" applyFont="1" applyFill="1" applyBorder="1" applyAlignment="1">
      <alignment horizontal="center" wrapText="1"/>
    </xf>
    <xf numFmtId="0" fontId="51" fillId="0" borderId="1" xfId="0" applyFont="1" applyFill="1" applyBorder="1" applyAlignment="1">
      <alignment horizontal="center"/>
    </xf>
    <xf numFmtId="164" fontId="51" fillId="0" borderId="1" xfId="0" applyNumberFormat="1" applyFont="1" applyFill="1" applyBorder="1" applyAlignment="1">
      <alignment horizontal="center"/>
    </xf>
    <xf numFmtId="44" fontId="51" fillId="0" borderId="1" xfId="7" applyFont="1" applyFill="1" applyBorder="1" applyAlignment="1">
      <alignment horizontal="center" wrapText="1"/>
    </xf>
    <xf numFmtId="164" fontId="51" fillId="0" borderId="1" xfId="7" applyNumberFormat="1" applyFont="1" applyFill="1" applyBorder="1" applyAlignment="1">
      <alignment horizontal="center"/>
    </xf>
    <xf numFmtId="164" fontId="0" fillId="0" borderId="0" xfId="0" applyNumberFormat="1" applyAlignment="1">
      <alignment horizontal="center"/>
    </xf>
    <xf numFmtId="10" fontId="40" fillId="0" borderId="0" xfId="0" applyNumberFormat="1" applyFont="1" applyAlignment="1" applyProtection="1">
      <alignment horizontal="center"/>
    </xf>
    <xf numFmtId="10" fontId="38" fillId="2" borderId="1" xfId="0" applyNumberFormat="1" applyFont="1" applyFill="1" applyBorder="1" applyAlignment="1" applyProtection="1">
      <alignment horizontal="center" wrapText="1"/>
    </xf>
    <xf numFmtId="10" fontId="0" fillId="0" borderId="0" xfId="0" applyNumberFormat="1" applyAlignment="1" applyProtection="1">
      <alignment horizontal="center"/>
    </xf>
    <xf numFmtId="164" fontId="40" fillId="4" borderId="1" xfId="7" applyNumberFormat="1" applyFont="1" applyFill="1" applyBorder="1" applyAlignment="1" applyProtection="1">
      <alignment horizontal="center" wrapText="1"/>
    </xf>
    <xf numFmtId="10" fontId="40" fillId="0" borderId="0" xfId="0" applyNumberFormat="1" applyFont="1" applyAlignment="1" applyProtection="1">
      <alignment horizontal="center" wrapText="1"/>
    </xf>
    <xf numFmtId="10" fontId="38" fillId="2" borderId="2" xfId="0" applyNumberFormat="1" applyFont="1" applyFill="1" applyBorder="1" applyAlignment="1" applyProtection="1">
      <alignment horizontal="center" wrapText="1"/>
    </xf>
    <xf numFmtId="10" fontId="0" fillId="0" borderId="0" xfId="0" applyNumberFormat="1" applyAlignment="1" applyProtection="1">
      <alignment horizontal="center" wrapText="1"/>
    </xf>
    <xf numFmtId="164" fontId="40" fillId="0" borderId="1" xfId="0" applyNumberFormat="1" applyFont="1" applyBorder="1" applyAlignment="1" applyProtection="1">
      <alignment horizontal="center" wrapText="1"/>
    </xf>
    <xf numFmtId="164" fontId="37" fillId="0" borderId="1" xfId="7" quotePrefix="1" applyNumberFormat="1" applyFont="1" applyFill="1" applyBorder="1" applyAlignment="1" applyProtection="1">
      <alignment horizontal="center" wrapText="1"/>
    </xf>
    <xf numFmtId="164" fontId="37" fillId="0" borderId="2" xfId="7" quotePrefix="1" applyNumberFormat="1" applyFont="1" applyFill="1" applyBorder="1" applyAlignment="1" applyProtection="1">
      <alignment horizontal="center" wrapText="1"/>
    </xf>
    <xf numFmtId="164" fontId="38" fillId="2" borderId="1" xfId="0" applyNumberFormat="1" applyFont="1" applyFill="1" applyBorder="1" applyAlignment="1" applyProtection="1">
      <alignment horizontal="center" wrapText="1"/>
    </xf>
    <xf numFmtId="164" fontId="40" fillId="0" borderId="5" xfId="0" applyNumberFormat="1" applyFont="1" applyBorder="1" applyAlignment="1" applyProtection="1">
      <alignment horizontal="center" wrapText="1"/>
    </xf>
    <xf numFmtId="164" fontId="39" fillId="2" borderId="1" xfId="0" applyNumberFormat="1" applyFont="1" applyFill="1" applyBorder="1" applyAlignment="1" applyProtection="1">
      <alignment horizontal="center"/>
    </xf>
    <xf numFmtId="164" fontId="37" fillId="0" borderId="21" xfId="12" applyNumberFormat="1" applyFont="1" applyFill="1" applyBorder="1" applyAlignment="1" applyProtection="1">
      <alignment horizontal="center" wrapText="1"/>
    </xf>
    <xf numFmtId="164" fontId="35" fillId="0" borderId="13" xfId="4" applyNumberFormat="1" applyFont="1" applyBorder="1" applyAlignment="1" applyProtection="1">
      <alignment horizontal="center"/>
    </xf>
    <xf numFmtId="164" fontId="35" fillId="10" borderId="1" xfId="4" applyNumberFormat="1" applyFont="1" applyFill="1" applyBorder="1" applyAlignment="1" applyProtection="1">
      <alignment horizontal="center"/>
      <protection locked="0"/>
    </xf>
    <xf numFmtId="10" fontId="35" fillId="13" borderId="1" xfId="1" applyNumberFormat="1" applyFont="1" applyFill="1" applyBorder="1" applyAlignment="1" applyProtection="1">
      <alignment horizontal="center"/>
    </xf>
    <xf numFmtId="164" fontId="3" fillId="0" borderId="0" xfId="4" applyNumberFormat="1" applyFont="1" applyAlignment="1" applyProtection="1">
      <alignment horizontal="center"/>
    </xf>
    <xf numFmtId="164" fontId="48" fillId="0" borderId="0" xfId="0" applyNumberFormat="1" applyFont="1" applyAlignment="1" applyProtection="1">
      <alignment horizontal="center"/>
    </xf>
    <xf numFmtId="164" fontId="9" fillId="12" borderId="1" xfId="4" applyNumberFormat="1" applyFont="1" applyFill="1" applyBorder="1" applyAlignment="1" applyProtection="1">
      <alignment horizontal="center" wrapText="1"/>
    </xf>
    <xf numFmtId="164" fontId="35" fillId="0" borderId="1" xfId="4" applyNumberFormat="1" applyFont="1" applyFill="1" applyBorder="1" applyAlignment="1" applyProtection="1">
      <alignment horizontal="center" wrapText="1"/>
    </xf>
    <xf numFmtId="164" fontId="28" fillId="0" borderId="1" xfId="4" applyNumberFormat="1" applyFont="1" applyBorder="1" applyAlignment="1" applyProtection="1">
      <alignment horizontal="center"/>
    </xf>
    <xf numFmtId="164" fontId="28" fillId="0" borderId="1" xfId="4" applyNumberFormat="1" applyFont="1" applyFill="1" applyBorder="1" applyAlignment="1" applyProtection="1">
      <alignment horizontal="center" wrapText="1"/>
    </xf>
    <xf numFmtId="164" fontId="25" fillId="12" borderId="1" xfId="4" applyNumberFormat="1" applyFont="1" applyFill="1" applyBorder="1" applyAlignment="1" applyProtection="1">
      <alignment horizontal="center" wrapText="1"/>
    </xf>
    <xf numFmtId="164" fontId="35" fillId="12" borderId="1" xfId="4" applyNumberFormat="1" applyFill="1" applyBorder="1" applyAlignment="1" applyProtection="1">
      <alignment horizontal="center" wrapText="1"/>
    </xf>
    <xf numFmtId="164" fontId="35" fillId="12" borderId="1" xfId="4" applyNumberFormat="1" applyFill="1" applyBorder="1" applyAlignment="1">
      <alignment horizontal="center"/>
    </xf>
    <xf numFmtId="0" fontId="40" fillId="8" borderId="7" xfId="0" applyFont="1" applyFill="1" applyBorder="1" applyAlignment="1">
      <alignment horizontal="center" wrapText="1"/>
    </xf>
    <xf numFmtId="0" fontId="40" fillId="8" borderId="8" xfId="0" applyFont="1" applyFill="1" applyBorder="1" applyAlignment="1">
      <alignment horizontal="center" wrapText="1"/>
    </xf>
    <xf numFmtId="0" fontId="40" fillId="8" borderId="9" xfId="0" applyFont="1" applyFill="1" applyBorder="1" applyAlignment="1">
      <alignment horizontal="center" wrapText="1"/>
    </xf>
    <xf numFmtId="0" fontId="43" fillId="3" borderId="1" xfId="0" applyFont="1" applyFill="1" applyBorder="1" applyAlignment="1">
      <alignment horizontal="left" vertical="top" wrapText="1"/>
    </xf>
    <xf numFmtId="0" fontId="55" fillId="6" borderId="3" xfId="0" applyFont="1" applyFill="1" applyBorder="1" applyAlignment="1">
      <alignment horizontal="left" vertical="top" wrapText="1"/>
    </xf>
    <xf numFmtId="0" fontId="55" fillId="6" borderId="10" xfId="0" applyFont="1" applyFill="1" applyBorder="1" applyAlignment="1">
      <alignment horizontal="left" vertical="top"/>
    </xf>
    <xf numFmtId="0" fontId="55" fillId="6" borderId="11" xfId="0" applyFont="1" applyFill="1" applyBorder="1" applyAlignment="1">
      <alignment horizontal="left" vertical="top"/>
    </xf>
    <xf numFmtId="0" fontId="55" fillId="6" borderId="10" xfId="0" applyFont="1" applyFill="1" applyBorder="1" applyAlignment="1">
      <alignment horizontal="left" vertical="top" wrapText="1"/>
    </xf>
    <xf numFmtId="0" fontId="55" fillId="6" borderId="11" xfId="0" applyFont="1" applyFill="1" applyBorder="1" applyAlignment="1">
      <alignment horizontal="left" vertical="top" wrapText="1"/>
    </xf>
    <xf numFmtId="0" fontId="69" fillId="6" borderId="18" xfId="0" applyFont="1" applyFill="1" applyBorder="1" applyAlignment="1">
      <alignment horizontal="center" vertical="top" wrapText="1"/>
    </xf>
    <xf numFmtId="0" fontId="69" fillId="6" borderId="14" xfId="0" applyFont="1" applyFill="1" applyBorder="1" applyAlignment="1">
      <alignment horizontal="center" vertical="top" wrapText="1"/>
    </xf>
    <xf numFmtId="0" fontId="69" fillId="6" borderId="19" xfId="0" applyFont="1" applyFill="1" applyBorder="1" applyAlignment="1">
      <alignment horizontal="center" vertical="top" wrapText="1"/>
    </xf>
    <xf numFmtId="0" fontId="68" fillId="6" borderId="3" xfId="0" applyFont="1" applyFill="1" applyBorder="1" applyAlignment="1">
      <alignment horizontal="left" vertical="top" wrapText="1"/>
    </xf>
    <xf numFmtId="0" fontId="68" fillId="6" borderId="10" xfId="0" applyFont="1" applyFill="1" applyBorder="1" applyAlignment="1">
      <alignment horizontal="left" vertical="top" wrapText="1"/>
    </xf>
    <xf numFmtId="0" fontId="68" fillId="6" borderId="11" xfId="0" applyFont="1" applyFill="1" applyBorder="1" applyAlignment="1">
      <alignment horizontal="left" vertical="top" wrapText="1"/>
    </xf>
    <xf numFmtId="0" fontId="40" fillId="3" borderId="1" xfId="0" applyFont="1" applyFill="1" applyBorder="1" applyAlignment="1">
      <alignment horizontal="left" vertical="top" wrapText="1"/>
    </xf>
    <xf numFmtId="0" fontId="45" fillId="3" borderId="1" xfId="0" applyFont="1" applyFill="1" applyBorder="1" applyAlignment="1">
      <alignment horizontal="left" vertical="top" wrapText="1"/>
    </xf>
    <xf numFmtId="0" fontId="0" fillId="3" borderId="1" xfId="0" applyFill="1" applyBorder="1" applyAlignment="1">
      <alignment horizontal="left" vertical="top"/>
    </xf>
    <xf numFmtId="0" fontId="37" fillId="0" borderId="1" xfId="0" applyFont="1" applyBorder="1" applyAlignment="1" applyProtection="1">
      <alignment horizontal="center" vertical="top"/>
      <protection locked="0"/>
    </xf>
    <xf numFmtId="0" fontId="48" fillId="7" borderId="1" xfId="0" applyFont="1" applyFill="1" applyBorder="1" applyAlignment="1">
      <alignment horizontal="center" vertical="top" wrapText="1"/>
    </xf>
    <xf numFmtId="0" fontId="72" fillId="7" borderId="1" xfId="0" applyFont="1" applyFill="1" applyBorder="1" applyAlignment="1">
      <alignment horizontal="center" vertical="top"/>
    </xf>
    <xf numFmtId="0" fontId="47" fillId="3" borderId="1" xfId="0" applyFont="1" applyFill="1" applyBorder="1" applyAlignment="1">
      <alignment horizontal="left" vertical="top" wrapText="1"/>
    </xf>
    <xf numFmtId="0" fontId="40" fillId="14" borderId="1" xfId="0" applyFont="1" applyFill="1" applyBorder="1" applyAlignment="1">
      <alignment horizontal="left" vertical="top" wrapText="1"/>
    </xf>
    <xf numFmtId="0" fontId="40" fillId="14" borderId="1" xfId="0" applyFont="1" applyFill="1" applyBorder="1" applyAlignment="1">
      <alignment horizontal="left" vertical="top"/>
    </xf>
    <xf numFmtId="0" fontId="40" fillId="3" borderId="7" xfId="0" applyFont="1" applyFill="1" applyBorder="1" applyAlignment="1">
      <alignment horizontal="center" vertical="top" wrapText="1"/>
    </xf>
    <xf numFmtId="0" fontId="0" fillId="3" borderId="8" xfId="0" applyFill="1" applyBorder="1" applyAlignment="1">
      <alignment horizontal="center" vertical="top"/>
    </xf>
    <xf numFmtId="0" fontId="0" fillId="3" borderId="9" xfId="0" applyFill="1" applyBorder="1" applyAlignment="1">
      <alignment horizontal="center" vertical="top"/>
    </xf>
    <xf numFmtId="0" fontId="56" fillId="11" borderId="1" xfId="0" applyFont="1" applyFill="1" applyBorder="1" applyAlignment="1" applyProtection="1">
      <alignment horizontal="center"/>
    </xf>
    <xf numFmtId="0" fontId="57" fillId="11" borderId="1" xfId="0" applyFont="1" applyFill="1" applyBorder="1" applyAlignment="1" applyProtection="1">
      <alignment horizontal="center"/>
    </xf>
    <xf numFmtId="0" fontId="37" fillId="0" borderId="3" xfId="0" applyFont="1" applyBorder="1" applyAlignment="1" applyProtection="1">
      <alignment horizontal="center" vertical="top"/>
      <protection locked="0"/>
    </xf>
    <xf numFmtId="0" fontId="0" fillId="0" borderId="10" xfId="0" applyBorder="1" applyAlignment="1">
      <alignment horizontal="center" vertical="top"/>
    </xf>
    <xf numFmtId="0" fontId="0" fillId="0" borderId="11" xfId="0" applyBorder="1" applyAlignment="1">
      <alignment horizontal="center" vertical="top"/>
    </xf>
    <xf numFmtId="0" fontId="46" fillId="0" borderId="0" xfId="0" applyFont="1" applyBorder="1" applyAlignment="1">
      <alignment vertical="top" wrapText="1"/>
    </xf>
    <xf numFmtId="0" fontId="0" fillId="0" borderId="0" xfId="0" applyAlignment="1">
      <alignment vertical="top" wrapText="1"/>
    </xf>
    <xf numFmtId="0" fontId="38" fillId="5" borderId="7" xfId="0" applyFont="1" applyFill="1" applyBorder="1" applyAlignment="1">
      <alignment horizontal="center" vertical="top" wrapText="1"/>
    </xf>
    <xf numFmtId="0" fontId="49" fillId="5" borderId="8" xfId="0" applyFont="1" applyFill="1" applyBorder="1" applyAlignment="1">
      <alignment horizontal="center" vertical="top" wrapText="1"/>
    </xf>
    <xf numFmtId="0" fontId="49" fillId="5" borderId="9" xfId="0" applyFont="1" applyFill="1" applyBorder="1" applyAlignment="1">
      <alignment horizontal="center" vertical="top" wrapText="1"/>
    </xf>
    <xf numFmtId="0" fontId="40" fillId="5" borderId="1" xfId="0" applyFont="1" applyFill="1" applyBorder="1" applyAlignment="1">
      <alignment wrapText="1"/>
    </xf>
    <xf numFmtId="0" fontId="0" fillId="5" borderId="1" xfId="0" applyFill="1" applyBorder="1" applyAlignment="1">
      <alignment wrapText="1"/>
    </xf>
    <xf numFmtId="0" fontId="43" fillId="3" borderId="2" xfId="0" applyFont="1" applyFill="1" applyBorder="1" applyAlignment="1">
      <alignment horizontal="left" vertical="top" wrapText="1"/>
    </xf>
    <xf numFmtId="0" fontId="0" fillId="3" borderId="2" xfId="0" applyFill="1" applyBorder="1" applyAlignment="1">
      <alignment horizontal="left" vertical="top"/>
    </xf>
    <xf numFmtId="0" fontId="0" fillId="3" borderId="1" xfId="0" applyFill="1" applyBorder="1" applyAlignment="1">
      <alignment horizontal="left" vertical="top" wrapText="1"/>
    </xf>
    <xf numFmtId="0" fontId="40" fillId="8" borderId="3" xfId="0" applyFont="1" applyFill="1" applyBorder="1" applyAlignment="1">
      <alignment horizontal="left" vertical="top" wrapText="1"/>
    </xf>
    <xf numFmtId="0" fontId="40" fillId="8" borderId="10" xfId="0" applyFont="1" applyFill="1" applyBorder="1" applyAlignment="1">
      <alignment horizontal="left" vertical="top" wrapText="1"/>
    </xf>
    <xf numFmtId="0" fontId="40" fillId="8" borderId="11" xfId="0" applyFont="1" applyFill="1" applyBorder="1" applyAlignment="1">
      <alignment horizontal="left" vertical="top" wrapText="1"/>
    </xf>
    <xf numFmtId="0" fontId="40" fillId="8" borderId="1" xfId="0" applyFont="1" applyFill="1" applyBorder="1" applyAlignment="1">
      <alignment horizontal="left" vertical="top" wrapText="1"/>
    </xf>
    <xf numFmtId="0" fontId="50" fillId="8" borderId="1" xfId="0" applyFont="1" applyFill="1" applyBorder="1" applyAlignment="1">
      <alignment vertical="center" wrapText="1"/>
    </xf>
    <xf numFmtId="0" fontId="38" fillId="5" borderId="7" xfId="0" applyFont="1" applyFill="1" applyBorder="1" applyAlignment="1">
      <alignment horizontal="left" vertical="top" wrapText="1"/>
    </xf>
    <xf numFmtId="0" fontId="38" fillId="5" borderId="8" xfId="0" applyFont="1" applyFill="1" applyBorder="1" applyAlignment="1">
      <alignment horizontal="left" vertical="top" wrapText="1"/>
    </xf>
    <xf numFmtId="0" fontId="38" fillId="5" borderId="9" xfId="0" applyFont="1" applyFill="1" applyBorder="1" applyAlignment="1">
      <alignment horizontal="left" vertical="top" wrapText="1"/>
    </xf>
    <xf numFmtId="0" fontId="55" fillId="6" borderId="3" xfId="0" applyFont="1" applyFill="1" applyBorder="1" applyAlignment="1">
      <alignment horizontal="left" vertical="top"/>
    </xf>
    <xf numFmtId="0" fontId="40" fillId="5" borderId="1" xfId="0" applyFont="1" applyFill="1" applyBorder="1" applyAlignment="1">
      <alignment horizontal="left" wrapText="1"/>
    </xf>
    <xf numFmtId="0" fontId="40" fillId="5" borderId="3" xfId="0" applyFont="1" applyFill="1" applyBorder="1" applyAlignment="1">
      <alignment horizontal="left" wrapText="1"/>
    </xf>
    <xf numFmtId="0" fontId="40" fillId="5" borderId="10" xfId="0" applyFont="1" applyFill="1" applyBorder="1" applyAlignment="1">
      <alignment horizontal="left" wrapText="1"/>
    </xf>
    <xf numFmtId="0" fontId="40" fillId="5" borderId="11" xfId="0" applyFont="1" applyFill="1" applyBorder="1" applyAlignment="1">
      <alignment horizontal="left" wrapText="1"/>
    </xf>
    <xf numFmtId="0" fontId="70" fillId="8" borderId="1" xfId="0" applyFont="1" applyFill="1" applyBorder="1" applyAlignment="1">
      <alignment horizontal="left" vertical="top" wrapText="1"/>
    </xf>
    <xf numFmtId="0" fontId="38" fillId="5" borderId="8" xfId="0" applyFont="1" applyFill="1" applyBorder="1" applyAlignment="1">
      <alignment horizontal="center" vertical="top" wrapText="1"/>
    </xf>
    <xf numFmtId="0" fontId="38" fillId="5" borderId="9" xfId="0" applyFont="1" applyFill="1" applyBorder="1" applyAlignment="1">
      <alignment horizontal="center" vertical="top" wrapText="1"/>
    </xf>
    <xf numFmtId="0" fontId="40" fillId="5" borderId="3" xfId="0" applyFont="1" applyFill="1" applyBorder="1" applyAlignment="1">
      <alignment wrapText="1"/>
    </xf>
    <xf numFmtId="0" fontId="40" fillId="5" borderId="10" xfId="0" applyFont="1" applyFill="1" applyBorder="1" applyAlignment="1">
      <alignment wrapText="1"/>
    </xf>
    <xf numFmtId="0" fontId="40" fillId="5" borderId="11" xfId="0" applyFont="1" applyFill="1" applyBorder="1" applyAlignment="1">
      <alignment wrapText="1"/>
    </xf>
    <xf numFmtId="0" fontId="37" fillId="12" borderId="1" xfId="6" applyFont="1" applyFill="1" applyBorder="1" applyAlignment="1" applyProtection="1">
      <alignment horizontal="center"/>
    </xf>
    <xf numFmtId="0" fontId="37" fillId="12" borderId="1" xfId="6" applyFill="1" applyBorder="1" applyAlignment="1" applyProtection="1">
      <alignment horizontal="center"/>
    </xf>
    <xf numFmtId="0" fontId="56" fillId="11" borderId="22" xfId="6" applyFont="1" applyFill="1" applyBorder="1" applyAlignment="1" applyProtection="1">
      <alignment horizontal="center"/>
    </xf>
    <xf numFmtId="0" fontId="56" fillId="11" borderId="0" xfId="6" applyFont="1" applyFill="1" applyBorder="1" applyAlignment="1" applyProtection="1">
      <alignment horizontal="center"/>
    </xf>
    <xf numFmtId="0" fontId="57" fillId="11" borderId="22" xfId="6" applyFont="1" applyFill="1" applyBorder="1" applyAlignment="1" applyProtection="1">
      <alignment horizontal="center"/>
    </xf>
    <xf numFmtId="0" fontId="57" fillId="11" borderId="0" xfId="6" applyFont="1" applyFill="1" applyBorder="1" applyAlignment="1" applyProtection="1">
      <alignment horizontal="center"/>
    </xf>
    <xf numFmtId="0" fontId="63" fillId="0" borderId="0" xfId="4" applyFont="1" applyAlignment="1" applyProtection="1">
      <alignment horizontal="center"/>
    </xf>
    <xf numFmtId="0" fontId="64" fillId="0" borderId="0" xfId="0" applyFont="1" applyAlignment="1" applyProtection="1">
      <alignment horizontal="center"/>
    </xf>
    <xf numFmtId="0" fontId="61" fillId="0" borderId="0" xfId="4" applyFont="1" applyAlignment="1" applyProtection="1">
      <alignment horizontal="center"/>
    </xf>
    <xf numFmtId="0" fontId="48" fillId="0" borderId="0" xfId="0" applyFont="1" applyAlignment="1" applyProtection="1">
      <alignment horizontal="center"/>
    </xf>
    <xf numFmtId="0" fontId="61" fillId="0" borderId="0" xfId="4" applyFont="1" applyAlignment="1" applyProtection="1">
      <alignment horizontal="center" wrapText="1"/>
    </xf>
  </cellXfs>
  <cellStyles count="23">
    <cellStyle name="Comma" xfId="10" builtinId="3"/>
    <cellStyle name="Currency" xfId="7" builtinId="4"/>
    <cellStyle name="Currency 2" xfId="3" xr:uid="{00000000-0005-0000-0000-000002000000}"/>
    <cellStyle name="Currency 3" xfId="5" xr:uid="{00000000-0005-0000-0000-000003000000}"/>
    <cellStyle name="Hyperlink" xfId="22" builtinId="8"/>
    <cellStyle name="Normal" xfId="0" builtinId="0"/>
    <cellStyle name="Normal 10" xfId="6" xr:uid="{00000000-0005-0000-0000-000006000000}"/>
    <cellStyle name="Normal 101 2 2 2" xfId="16" xr:uid="{00000000-0005-0000-0000-000007000000}"/>
    <cellStyle name="Normal 101 2 5" xfId="15" xr:uid="{00000000-0005-0000-0000-000008000000}"/>
    <cellStyle name="Normal 14" xfId="12" xr:uid="{00000000-0005-0000-0000-000009000000}"/>
    <cellStyle name="Normal 2" xfId="2" xr:uid="{00000000-0005-0000-0000-00000A000000}"/>
    <cellStyle name="Normal 3" xfId="4" xr:uid="{00000000-0005-0000-0000-00000B000000}"/>
    <cellStyle name="Normal 3 2" xfId="9" xr:uid="{00000000-0005-0000-0000-00000C000000}"/>
    <cellStyle name="Normal 4" xfId="8" xr:uid="{00000000-0005-0000-0000-00000D000000}"/>
    <cellStyle name="Normal 5" xfId="19" xr:uid="{00000000-0005-0000-0000-00000E000000}"/>
    <cellStyle name="Normal 56 4" xfId="14" xr:uid="{00000000-0005-0000-0000-00000F000000}"/>
    <cellStyle name="Normal_INT. CONF. PRICE LIST" xfId="13" xr:uid="{00000000-0005-0000-0000-000010000000}"/>
    <cellStyle name="Normal_MIRCOM - SECUTRON P.L 2009 COMMON SECTIONS (final)" xfId="11" xr:uid="{00000000-0005-0000-0000-000011000000}"/>
    <cellStyle name="Normal_Sched-67 SSD Devices 8-09" xfId="20" xr:uid="{00000000-0005-0000-0000-000012000000}"/>
    <cellStyle name="Normal_Sheet1" xfId="17" xr:uid="{00000000-0005-0000-0000-000013000000}"/>
    <cellStyle name="Normal_Sheet1_NEW TO PRICE LIST 010407" xfId="21" xr:uid="{00000000-0005-0000-0000-000014000000}"/>
    <cellStyle name="Percent" xfId="1" builtinId="5"/>
    <cellStyle name="Style 1" xfId="18" xr:uid="{00000000-0005-0000-0000-000016000000}"/>
  </cellStyles>
  <dxfs count="5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s>
  <tableStyles count="0" defaultTableStyle="TableStyleMedium9" defaultPivotStyle="PivotStyleLight16"/>
  <colors>
    <mruColors>
      <color rgb="FFCCFFCC"/>
      <color rgb="FFCCFFFF"/>
      <color rgb="FFFF66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0</xdr:colOff>
      <xdr:row>14</xdr:row>
      <xdr:rowOff>0</xdr:rowOff>
    </xdr:from>
    <xdr:ext cx="12700" cy="12700"/>
    <xdr:pic>
      <xdr:nvPicPr>
        <xdr:cNvPr id="2" name="Picture 1" descr="https://applications.labor.ny.gov/wpp/images/spacer.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4988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14</xdr:row>
      <xdr:rowOff>0</xdr:rowOff>
    </xdr:from>
    <xdr:to>
      <xdr:col>1</xdr:col>
      <xdr:colOff>12700</xdr:colOff>
      <xdr:row>14</xdr:row>
      <xdr:rowOff>0</xdr:rowOff>
    </xdr:to>
    <xdr:pic>
      <xdr:nvPicPr>
        <xdr:cNvPr id="3" name="Picture 2" descr="https://applications.labor.ny.gov/wpp/images/spacer.gif">
          <a:extLst>
            <a:ext uri="{FF2B5EF4-FFF2-40B4-BE49-F238E27FC236}">
              <a16:creationId xmlns:a16="http://schemas.microsoft.com/office/drawing/2014/main" id="{7CF90031-40D9-423C-87F3-2297EA59B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12700</xdr:colOff>
      <xdr:row>14</xdr:row>
      <xdr:rowOff>0</xdr:rowOff>
    </xdr:to>
    <xdr:pic>
      <xdr:nvPicPr>
        <xdr:cNvPr id="4" name="Picture 3" descr="https://applications.labor.ny.gov/wpp/images/spacer.gif">
          <a:extLst>
            <a:ext uri="{FF2B5EF4-FFF2-40B4-BE49-F238E27FC236}">
              <a16:creationId xmlns:a16="http://schemas.microsoft.com/office/drawing/2014/main" id="{903F97F5-050A-46C2-9270-75C1EB090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12700</xdr:colOff>
      <xdr:row>14</xdr:row>
      <xdr:rowOff>0</xdr:rowOff>
    </xdr:to>
    <xdr:pic>
      <xdr:nvPicPr>
        <xdr:cNvPr id="5" name="Picture 4" descr="https://applications.labor.ny.gov/wpp/images/spacer.gif">
          <a:extLst>
            <a:ext uri="{FF2B5EF4-FFF2-40B4-BE49-F238E27FC236}">
              <a16:creationId xmlns:a16="http://schemas.microsoft.com/office/drawing/2014/main" id="{6D9AD0B6-67E1-4E24-A7D2-FFE3DE96B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xdr:col>
      <xdr:colOff>12700</xdr:colOff>
      <xdr:row>15</xdr:row>
      <xdr:rowOff>0</xdr:rowOff>
    </xdr:to>
    <xdr:pic>
      <xdr:nvPicPr>
        <xdr:cNvPr id="2" name="Picture 1" descr="https://applications.labor.ny.gov/wpp/images/spacer.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30937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3" name="Picture 2" descr="https://applications.labor.ny.gov/wpp/images/spacer.gif">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30937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7" name="Picture 6" descr="https://applications.labor.ny.gov/wpp/images/spacer.gif">
          <a:extLst>
            <a:ext uri="{FF2B5EF4-FFF2-40B4-BE49-F238E27FC236}">
              <a16:creationId xmlns:a16="http://schemas.microsoft.com/office/drawing/2014/main" id="{CB907D50-D837-4F53-A3EE-4CCB3B487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8" name="Picture 7" descr="https://applications.labor.ny.gov/wpp/images/spacer.gif">
          <a:extLst>
            <a:ext uri="{FF2B5EF4-FFF2-40B4-BE49-F238E27FC236}">
              <a16:creationId xmlns:a16="http://schemas.microsoft.com/office/drawing/2014/main" id="{D311BCD1-A1B9-48EB-88B3-E1C3553E4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9" name="Picture 8" descr="https://applications.labor.ny.gov/wpp/images/spacer.gif">
          <a:extLst>
            <a:ext uri="{FF2B5EF4-FFF2-40B4-BE49-F238E27FC236}">
              <a16:creationId xmlns:a16="http://schemas.microsoft.com/office/drawing/2014/main" id="{B9F9383A-930C-4E7E-ADDC-7CD2770BE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15</xdr:row>
      <xdr:rowOff>0</xdr:rowOff>
    </xdr:from>
    <xdr:ext cx="12700" cy="12700"/>
    <xdr:pic>
      <xdr:nvPicPr>
        <xdr:cNvPr id="14" name="Picture 13" descr="https://applications.labor.ny.gov/wpp/images/spacer.gif">
          <a:extLst>
            <a:ext uri="{FF2B5EF4-FFF2-40B4-BE49-F238E27FC236}">
              <a16:creationId xmlns:a16="http://schemas.microsoft.com/office/drawing/2014/main" id="{E3EB61B2-0B84-4DD4-AD94-3949921CF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15</xdr:row>
      <xdr:rowOff>0</xdr:rowOff>
    </xdr:from>
    <xdr:to>
      <xdr:col>1</xdr:col>
      <xdr:colOff>12700</xdr:colOff>
      <xdr:row>15</xdr:row>
      <xdr:rowOff>0</xdr:rowOff>
    </xdr:to>
    <xdr:pic>
      <xdr:nvPicPr>
        <xdr:cNvPr id="15" name="Picture 14" descr="https://applications.labor.ny.gov/wpp/images/spacer.gif">
          <a:extLst>
            <a:ext uri="{FF2B5EF4-FFF2-40B4-BE49-F238E27FC236}">
              <a16:creationId xmlns:a16="http://schemas.microsoft.com/office/drawing/2014/main" id="{CD1407FF-1E94-417B-939F-79A0D75D1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16" name="Picture 15" descr="https://applications.labor.ny.gov/wpp/images/spacer.gif">
          <a:extLst>
            <a:ext uri="{FF2B5EF4-FFF2-40B4-BE49-F238E27FC236}">
              <a16:creationId xmlns:a16="http://schemas.microsoft.com/office/drawing/2014/main" id="{A74DB6D3-501E-4FDB-857E-659650908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17" name="Picture 16" descr="https://applications.labor.ny.gov/wpp/images/spacer.gif">
          <a:extLst>
            <a:ext uri="{FF2B5EF4-FFF2-40B4-BE49-F238E27FC236}">
              <a16:creationId xmlns:a16="http://schemas.microsoft.com/office/drawing/2014/main" id="{57903A31-7487-4C6E-946D-9F74AAB2E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15</xdr:row>
      <xdr:rowOff>0</xdr:rowOff>
    </xdr:from>
    <xdr:ext cx="12700" cy="12700"/>
    <xdr:pic>
      <xdr:nvPicPr>
        <xdr:cNvPr id="19" name="Picture 18" descr="https://applications.labor.ny.gov/wpp/images/spacer.gif">
          <a:extLst>
            <a:ext uri="{FF2B5EF4-FFF2-40B4-BE49-F238E27FC236}">
              <a16:creationId xmlns:a16="http://schemas.microsoft.com/office/drawing/2014/main" id="{8AB876AA-FD84-4901-AF0B-2479DC086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15</xdr:row>
      <xdr:rowOff>0</xdr:rowOff>
    </xdr:from>
    <xdr:to>
      <xdr:col>1</xdr:col>
      <xdr:colOff>12700</xdr:colOff>
      <xdr:row>15</xdr:row>
      <xdr:rowOff>0</xdr:rowOff>
    </xdr:to>
    <xdr:pic>
      <xdr:nvPicPr>
        <xdr:cNvPr id="20" name="Picture 19" descr="https://applications.labor.ny.gov/wpp/images/spacer.gif">
          <a:extLst>
            <a:ext uri="{FF2B5EF4-FFF2-40B4-BE49-F238E27FC236}">
              <a16:creationId xmlns:a16="http://schemas.microsoft.com/office/drawing/2014/main" id="{2AE9C395-F9DD-450A-913B-D9FDAC4B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21" name="Picture 20" descr="https://applications.labor.ny.gov/wpp/images/spacer.gif">
          <a:extLst>
            <a:ext uri="{FF2B5EF4-FFF2-40B4-BE49-F238E27FC236}">
              <a16:creationId xmlns:a16="http://schemas.microsoft.com/office/drawing/2014/main" id="{EBBE21E1-F7AB-4EEB-94A8-44A33589A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22" name="Picture 21" descr="https://applications.labor.ny.gov/wpp/images/spacer.gif">
          <a:extLst>
            <a:ext uri="{FF2B5EF4-FFF2-40B4-BE49-F238E27FC236}">
              <a16:creationId xmlns:a16="http://schemas.microsoft.com/office/drawing/2014/main" id="{D63877DC-ACD0-46AC-BF78-D554C401A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1</xdr:col>
      <xdr:colOff>12700</xdr:colOff>
      <xdr:row>30</xdr:row>
      <xdr:rowOff>0</xdr:rowOff>
    </xdr:to>
    <xdr:pic>
      <xdr:nvPicPr>
        <xdr:cNvPr id="2" name="Picture 1" descr="https://applications.labor.ny.gov/wpp/images/spacer.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5050" y="489839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12700</xdr:colOff>
      <xdr:row>30</xdr:row>
      <xdr:rowOff>0</xdr:rowOff>
    </xdr:to>
    <xdr:pic>
      <xdr:nvPicPr>
        <xdr:cNvPr id="3" name="Picture 2" descr="https://applications.labor.ny.gov/wpp/images/spacer.gi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5050" y="489839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12700</xdr:colOff>
      <xdr:row>30</xdr:row>
      <xdr:rowOff>0</xdr:rowOff>
    </xdr:to>
    <xdr:pic>
      <xdr:nvPicPr>
        <xdr:cNvPr id="4" name="Picture 3" descr="https://applications.labor.ny.gov/wpp/images/spacer.gif">
          <a:extLst>
            <a:ext uri="{FF2B5EF4-FFF2-40B4-BE49-F238E27FC236}">
              <a16:creationId xmlns:a16="http://schemas.microsoft.com/office/drawing/2014/main" id="{174C7883-B834-490E-85AF-4CCCA7C18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12700</xdr:colOff>
      <xdr:row>30</xdr:row>
      <xdr:rowOff>0</xdr:rowOff>
    </xdr:to>
    <xdr:pic>
      <xdr:nvPicPr>
        <xdr:cNvPr id="5" name="Picture 4" descr="https://applications.labor.ny.gov/wpp/images/spacer.gif">
          <a:extLst>
            <a:ext uri="{FF2B5EF4-FFF2-40B4-BE49-F238E27FC236}">
              <a16:creationId xmlns:a16="http://schemas.microsoft.com/office/drawing/2014/main" id="{156CAEEF-9D85-4A9B-A458-9A2390E09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12700</xdr:colOff>
      <xdr:row>30</xdr:row>
      <xdr:rowOff>0</xdr:rowOff>
    </xdr:to>
    <xdr:pic>
      <xdr:nvPicPr>
        <xdr:cNvPr id="6" name="Picture 5" descr="https://applications.labor.ny.gov/wpp/images/spacer.gif">
          <a:extLst>
            <a:ext uri="{FF2B5EF4-FFF2-40B4-BE49-F238E27FC236}">
              <a16:creationId xmlns:a16="http://schemas.microsoft.com/office/drawing/2014/main" id="{7CBC4F75-6FF0-4F5E-ACD6-F2077F649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30</xdr:row>
      <xdr:rowOff>0</xdr:rowOff>
    </xdr:from>
    <xdr:ext cx="12700" cy="12700"/>
    <xdr:pic>
      <xdr:nvPicPr>
        <xdr:cNvPr id="7" name="Picture 6" descr="https://applications.labor.ny.gov/wpp/images/spacer.gif">
          <a:extLst>
            <a:ext uri="{FF2B5EF4-FFF2-40B4-BE49-F238E27FC236}">
              <a16:creationId xmlns:a16="http://schemas.microsoft.com/office/drawing/2014/main" id="{A631E96D-E444-4260-B2EF-C47DD2CD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30</xdr:row>
      <xdr:rowOff>0</xdr:rowOff>
    </xdr:from>
    <xdr:to>
      <xdr:col>1</xdr:col>
      <xdr:colOff>12700</xdr:colOff>
      <xdr:row>30</xdr:row>
      <xdr:rowOff>0</xdr:rowOff>
    </xdr:to>
    <xdr:pic>
      <xdr:nvPicPr>
        <xdr:cNvPr id="8" name="Picture 7" descr="https://applications.labor.ny.gov/wpp/images/spacer.gif">
          <a:extLst>
            <a:ext uri="{FF2B5EF4-FFF2-40B4-BE49-F238E27FC236}">
              <a16:creationId xmlns:a16="http://schemas.microsoft.com/office/drawing/2014/main" id="{0C864C0C-3C48-45D2-A9DC-5421E33E1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12700</xdr:colOff>
      <xdr:row>30</xdr:row>
      <xdr:rowOff>0</xdr:rowOff>
    </xdr:to>
    <xdr:pic>
      <xdr:nvPicPr>
        <xdr:cNvPr id="9" name="Picture 8" descr="https://applications.labor.ny.gov/wpp/images/spacer.gif">
          <a:extLst>
            <a:ext uri="{FF2B5EF4-FFF2-40B4-BE49-F238E27FC236}">
              <a16:creationId xmlns:a16="http://schemas.microsoft.com/office/drawing/2014/main" id="{8576B0E5-CE3B-489A-8B9D-9187B7D04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12700</xdr:colOff>
      <xdr:row>30</xdr:row>
      <xdr:rowOff>0</xdr:rowOff>
    </xdr:to>
    <xdr:pic>
      <xdr:nvPicPr>
        <xdr:cNvPr id="10" name="Picture 9" descr="https://applications.labor.ny.gov/wpp/images/spacer.gif">
          <a:extLst>
            <a:ext uri="{FF2B5EF4-FFF2-40B4-BE49-F238E27FC236}">
              <a16:creationId xmlns:a16="http://schemas.microsoft.com/office/drawing/2014/main" id="{7582D595-A788-4BE7-A551-B4732402D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30</xdr:row>
      <xdr:rowOff>0</xdr:rowOff>
    </xdr:from>
    <xdr:ext cx="12700" cy="12700"/>
    <xdr:pic>
      <xdr:nvPicPr>
        <xdr:cNvPr id="15" name="Picture 14" descr="https://applications.labor.ny.gov/wpp/images/spacer.gif">
          <a:extLst>
            <a:ext uri="{FF2B5EF4-FFF2-40B4-BE49-F238E27FC236}">
              <a16:creationId xmlns:a16="http://schemas.microsoft.com/office/drawing/2014/main" id="{4B1CFB3D-9E12-4063-A40E-20083945A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30</xdr:row>
      <xdr:rowOff>0</xdr:rowOff>
    </xdr:from>
    <xdr:to>
      <xdr:col>1</xdr:col>
      <xdr:colOff>12700</xdr:colOff>
      <xdr:row>30</xdr:row>
      <xdr:rowOff>0</xdr:rowOff>
    </xdr:to>
    <xdr:pic>
      <xdr:nvPicPr>
        <xdr:cNvPr id="16" name="Picture 15" descr="https://applications.labor.ny.gov/wpp/images/spacer.gif">
          <a:extLst>
            <a:ext uri="{FF2B5EF4-FFF2-40B4-BE49-F238E27FC236}">
              <a16:creationId xmlns:a16="http://schemas.microsoft.com/office/drawing/2014/main" id="{FF06A32F-ECCD-43AA-9A1F-8D0F63F9F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12700</xdr:colOff>
      <xdr:row>30</xdr:row>
      <xdr:rowOff>0</xdr:rowOff>
    </xdr:to>
    <xdr:pic>
      <xdr:nvPicPr>
        <xdr:cNvPr id="17" name="Picture 16" descr="https://applications.labor.ny.gov/wpp/images/spacer.gif">
          <a:extLst>
            <a:ext uri="{FF2B5EF4-FFF2-40B4-BE49-F238E27FC236}">
              <a16:creationId xmlns:a16="http://schemas.microsoft.com/office/drawing/2014/main" id="{2DB11B5F-31D0-4265-A666-24D55D99D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12700</xdr:colOff>
      <xdr:row>30</xdr:row>
      <xdr:rowOff>0</xdr:rowOff>
    </xdr:to>
    <xdr:pic>
      <xdr:nvPicPr>
        <xdr:cNvPr id="18" name="Picture 17" descr="https://applications.labor.ny.gov/wpp/images/spacer.gif">
          <a:extLst>
            <a:ext uri="{FF2B5EF4-FFF2-40B4-BE49-F238E27FC236}">
              <a16:creationId xmlns:a16="http://schemas.microsoft.com/office/drawing/2014/main" id="{6B26CB24-FA9D-48E3-B437-74377A7A6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12700</xdr:colOff>
      <xdr:row>21</xdr:row>
      <xdr:rowOff>0</xdr:rowOff>
    </xdr:to>
    <xdr:pic>
      <xdr:nvPicPr>
        <xdr:cNvPr id="2" name="Picture 1" descr="https://applications.labor.ny.gov/wpp/images/spacer.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3" name="Picture 2" descr="https://applications.labor.ny.gov/wpp/images/spacer.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17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xdr:row>
      <xdr:rowOff>0</xdr:rowOff>
    </xdr:from>
    <xdr:to>
      <xdr:col>3</xdr:col>
      <xdr:colOff>12700</xdr:colOff>
      <xdr:row>21</xdr:row>
      <xdr:rowOff>0</xdr:rowOff>
    </xdr:to>
    <xdr:pic>
      <xdr:nvPicPr>
        <xdr:cNvPr id="4" name="Picture 3" descr="https://applications.labor.ny.gov/wpp/images/spacer.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79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xdr:row>
      <xdr:rowOff>0</xdr:rowOff>
    </xdr:from>
    <xdr:to>
      <xdr:col>4</xdr:col>
      <xdr:colOff>12700</xdr:colOff>
      <xdr:row>21</xdr:row>
      <xdr:rowOff>0</xdr:rowOff>
    </xdr:to>
    <xdr:pic>
      <xdr:nvPicPr>
        <xdr:cNvPr id="5" name="Picture 4" descr="https://applications.labor.ny.gov/wpp/images/spacer.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70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xdr:row>
      <xdr:rowOff>0</xdr:rowOff>
    </xdr:from>
    <xdr:to>
      <xdr:col>5</xdr:col>
      <xdr:colOff>12700</xdr:colOff>
      <xdr:row>21</xdr:row>
      <xdr:rowOff>0</xdr:rowOff>
    </xdr:to>
    <xdr:pic>
      <xdr:nvPicPr>
        <xdr:cNvPr id="6" name="Picture 5" descr="https://applications.labor.ny.gov/wpp/images/spacer.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14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xdr:row>
      <xdr:rowOff>0</xdr:rowOff>
    </xdr:from>
    <xdr:to>
      <xdr:col>6</xdr:col>
      <xdr:colOff>12700</xdr:colOff>
      <xdr:row>21</xdr:row>
      <xdr:rowOff>0</xdr:rowOff>
    </xdr:to>
    <xdr:pic>
      <xdr:nvPicPr>
        <xdr:cNvPr id="7" name="Picture 6" descr="https://applications.labor.ny.gov/wpp/images/spacer.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20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21</xdr:row>
      <xdr:rowOff>0</xdr:rowOff>
    </xdr:from>
    <xdr:to>
      <xdr:col>9</xdr:col>
      <xdr:colOff>12700</xdr:colOff>
      <xdr:row>21</xdr:row>
      <xdr:rowOff>0</xdr:rowOff>
    </xdr:to>
    <xdr:pic>
      <xdr:nvPicPr>
        <xdr:cNvPr id="8" name="Picture 7" descr="https://applications.labor.ny.gov/wpp/images/spacer.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604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21</xdr:row>
      <xdr:rowOff>0</xdr:rowOff>
    </xdr:from>
    <xdr:to>
      <xdr:col>10</xdr:col>
      <xdr:colOff>12700</xdr:colOff>
      <xdr:row>21</xdr:row>
      <xdr:rowOff>0</xdr:rowOff>
    </xdr:to>
    <xdr:pic>
      <xdr:nvPicPr>
        <xdr:cNvPr id="9" name="Picture 8" descr="https://applications.labor.ny.gov/wpp/images/spacer.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272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21</xdr:row>
      <xdr:rowOff>0</xdr:rowOff>
    </xdr:from>
    <xdr:to>
      <xdr:col>11</xdr:col>
      <xdr:colOff>12700</xdr:colOff>
      <xdr:row>21</xdr:row>
      <xdr:rowOff>0</xdr:rowOff>
    </xdr:to>
    <xdr:pic>
      <xdr:nvPicPr>
        <xdr:cNvPr id="10" name="Picture 9" descr="https://applications.labor.ny.gov/wpp/images/spacer.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020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21</xdr:row>
      <xdr:rowOff>0</xdr:rowOff>
    </xdr:from>
    <xdr:to>
      <xdr:col>12</xdr:col>
      <xdr:colOff>12700</xdr:colOff>
      <xdr:row>21</xdr:row>
      <xdr:rowOff>0</xdr:rowOff>
    </xdr:to>
    <xdr:pic>
      <xdr:nvPicPr>
        <xdr:cNvPr id="11" name="Picture 10" descr="https://applications.labor.ny.gov/wpp/images/spacer.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784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21</xdr:row>
      <xdr:rowOff>0</xdr:rowOff>
    </xdr:from>
    <xdr:ext cx="12700" cy="12700"/>
    <xdr:pic>
      <xdr:nvPicPr>
        <xdr:cNvPr id="12" name="Picture 11" descr="https://applications.labor.ny.gov/wpp/images/spacer.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88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21</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56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21</xdr:row>
      <xdr:rowOff>0</xdr:rowOff>
    </xdr:from>
    <xdr:to>
      <xdr:col>1</xdr:col>
      <xdr:colOff>12700</xdr:colOff>
      <xdr:row>21</xdr:row>
      <xdr:rowOff>0</xdr:rowOff>
    </xdr:to>
    <xdr:pic>
      <xdr:nvPicPr>
        <xdr:cNvPr id="14" name="Picture 13" descr="https://applications.labor.ny.gov/wpp/images/spacer.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17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18" name="Picture 17" descr="https://applications.labor.ny.gov/wpp/images/spacer.gif">
          <a:extLst>
            <a:ext uri="{FF2B5EF4-FFF2-40B4-BE49-F238E27FC236}">
              <a16:creationId xmlns:a16="http://schemas.microsoft.com/office/drawing/2014/main" id="{2F12EDFC-5E3F-470D-A42A-E9FB278C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19" name="Picture 18" descr="https://applications.labor.ny.gov/wpp/images/spacer.gif">
          <a:extLst>
            <a:ext uri="{FF2B5EF4-FFF2-40B4-BE49-F238E27FC236}">
              <a16:creationId xmlns:a16="http://schemas.microsoft.com/office/drawing/2014/main" id="{027FBEF0-937E-488E-B79F-C31349664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20" name="Picture 19" descr="https://applications.labor.ny.gov/wpp/images/spacer.gif">
          <a:extLst>
            <a:ext uri="{FF2B5EF4-FFF2-40B4-BE49-F238E27FC236}">
              <a16:creationId xmlns:a16="http://schemas.microsoft.com/office/drawing/2014/main" id="{AF52F2A3-C622-4FF7-B470-917BE2C5F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21" name="Picture 20" descr="https://applications.labor.ny.gov/wpp/images/spacer.gif">
          <a:extLst>
            <a:ext uri="{FF2B5EF4-FFF2-40B4-BE49-F238E27FC236}">
              <a16:creationId xmlns:a16="http://schemas.microsoft.com/office/drawing/2014/main" id="{5A5E5C97-1A80-4ED5-8063-E88F17023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22" name="Picture 21" descr="https://applications.labor.ny.gov/wpp/images/spacer.gif">
          <a:extLst>
            <a:ext uri="{FF2B5EF4-FFF2-40B4-BE49-F238E27FC236}">
              <a16:creationId xmlns:a16="http://schemas.microsoft.com/office/drawing/2014/main" id="{BE01BA60-3CD3-42F2-845F-6AAC89C20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23" name="Picture 22" descr="https://applications.labor.ny.gov/wpp/images/spacer.gif">
          <a:extLst>
            <a:ext uri="{FF2B5EF4-FFF2-40B4-BE49-F238E27FC236}">
              <a16:creationId xmlns:a16="http://schemas.microsoft.com/office/drawing/2014/main" id="{59F972E4-EA8C-4DBD-B599-AC3C08BBC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24" name="Picture 23" descr="https://applications.labor.ny.gov/wpp/images/spacer.gif">
          <a:extLst>
            <a:ext uri="{FF2B5EF4-FFF2-40B4-BE49-F238E27FC236}">
              <a16:creationId xmlns:a16="http://schemas.microsoft.com/office/drawing/2014/main" id="{4B86BC7E-959B-4CD7-B2EA-163BB2322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25" name="Picture 24" descr="https://applications.labor.ny.gov/wpp/images/spacer.gif">
          <a:extLst>
            <a:ext uri="{FF2B5EF4-FFF2-40B4-BE49-F238E27FC236}">
              <a16:creationId xmlns:a16="http://schemas.microsoft.com/office/drawing/2014/main" id="{BDB41CD1-7C3D-4B0F-9C0A-F026726E9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21</xdr:row>
      <xdr:rowOff>0</xdr:rowOff>
    </xdr:from>
    <xdr:ext cx="12700" cy="12700"/>
    <xdr:pic>
      <xdr:nvPicPr>
        <xdr:cNvPr id="26" name="Picture 25" descr="https://applications.labor.ny.gov/wpp/images/spacer.gif">
          <a:extLst>
            <a:ext uri="{FF2B5EF4-FFF2-40B4-BE49-F238E27FC236}">
              <a16:creationId xmlns:a16="http://schemas.microsoft.com/office/drawing/2014/main" id="{14882395-5F9C-4B7F-9BCF-1B4910C5F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21</xdr:row>
      <xdr:rowOff>0</xdr:rowOff>
    </xdr:from>
    <xdr:to>
      <xdr:col>1</xdr:col>
      <xdr:colOff>12700</xdr:colOff>
      <xdr:row>21</xdr:row>
      <xdr:rowOff>0</xdr:rowOff>
    </xdr:to>
    <xdr:pic>
      <xdr:nvPicPr>
        <xdr:cNvPr id="27" name="Picture 26" descr="https://applications.labor.ny.gov/wpp/images/spacer.gif">
          <a:extLst>
            <a:ext uri="{FF2B5EF4-FFF2-40B4-BE49-F238E27FC236}">
              <a16:creationId xmlns:a16="http://schemas.microsoft.com/office/drawing/2014/main" id="{0D0E0108-0D49-4159-905E-0973E22A8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28" name="Picture 27" descr="https://applications.labor.ny.gov/wpp/images/spacer.gif">
          <a:extLst>
            <a:ext uri="{FF2B5EF4-FFF2-40B4-BE49-F238E27FC236}">
              <a16:creationId xmlns:a16="http://schemas.microsoft.com/office/drawing/2014/main" id="{9AB0BE76-D651-4B55-8DB5-EAEF2AF4AA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29" name="Picture 28" descr="https://applications.labor.ny.gov/wpp/images/spacer.gif">
          <a:extLst>
            <a:ext uri="{FF2B5EF4-FFF2-40B4-BE49-F238E27FC236}">
              <a16:creationId xmlns:a16="http://schemas.microsoft.com/office/drawing/2014/main" id="{158A1236-E65E-4910-B7E5-36E54BA70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21</xdr:row>
      <xdr:rowOff>0</xdr:rowOff>
    </xdr:from>
    <xdr:ext cx="12700" cy="12700"/>
    <xdr:pic>
      <xdr:nvPicPr>
        <xdr:cNvPr id="30" name="Picture 29" descr="https://applications.labor.ny.gov/wpp/images/spacer.gif">
          <a:extLst>
            <a:ext uri="{FF2B5EF4-FFF2-40B4-BE49-F238E27FC236}">
              <a16:creationId xmlns:a16="http://schemas.microsoft.com/office/drawing/2014/main" id="{ECB2B3AC-6895-4CC8-BDEA-90AA0EBF7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2357" y="5583010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21</xdr:row>
      <xdr:rowOff>0</xdr:rowOff>
    </xdr:from>
    <xdr:ext cx="12700" cy="12700"/>
    <xdr:pic>
      <xdr:nvPicPr>
        <xdr:cNvPr id="35" name="Picture 34" descr="https://applications.labor.ny.gov/wpp/images/spacer.gif">
          <a:extLst>
            <a:ext uri="{FF2B5EF4-FFF2-40B4-BE49-F238E27FC236}">
              <a16:creationId xmlns:a16="http://schemas.microsoft.com/office/drawing/2014/main" id="{10896C2D-B04C-40F5-9D30-7373B3FDB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21</xdr:row>
      <xdr:rowOff>0</xdr:rowOff>
    </xdr:from>
    <xdr:to>
      <xdr:col>1</xdr:col>
      <xdr:colOff>12700</xdr:colOff>
      <xdr:row>21</xdr:row>
      <xdr:rowOff>0</xdr:rowOff>
    </xdr:to>
    <xdr:pic>
      <xdr:nvPicPr>
        <xdr:cNvPr id="36" name="Picture 35" descr="https://applications.labor.ny.gov/wpp/images/spacer.gif">
          <a:extLst>
            <a:ext uri="{FF2B5EF4-FFF2-40B4-BE49-F238E27FC236}">
              <a16:creationId xmlns:a16="http://schemas.microsoft.com/office/drawing/2014/main" id="{3BB8745B-C701-4BA5-BD2E-D34830AFE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37" name="Picture 36" descr="https://applications.labor.ny.gov/wpp/images/spacer.gif">
          <a:extLst>
            <a:ext uri="{FF2B5EF4-FFF2-40B4-BE49-F238E27FC236}">
              <a16:creationId xmlns:a16="http://schemas.microsoft.com/office/drawing/2014/main" id="{7B110EE8-7132-4986-BAB3-66410EF13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38" name="Picture 37" descr="https://applications.labor.ny.gov/wpp/images/spacer.gif">
          <a:extLst>
            <a:ext uri="{FF2B5EF4-FFF2-40B4-BE49-F238E27FC236}">
              <a16:creationId xmlns:a16="http://schemas.microsoft.com/office/drawing/2014/main" id="{04650D7B-6F82-40BA-B42B-5D453F616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32" name="Picture 31" descr="https://applications.labor.ny.gov/wpp/images/spacer.gif">
          <a:extLst>
            <a:ext uri="{FF2B5EF4-FFF2-40B4-BE49-F238E27FC236}">
              <a16:creationId xmlns:a16="http://schemas.microsoft.com/office/drawing/2014/main" id="{9FE41D1F-19D8-4AB8-A856-1E3C068E1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33" name="Picture 32" descr="https://applications.labor.ny.gov/wpp/images/spacer.gif">
          <a:extLst>
            <a:ext uri="{FF2B5EF4-FFF2-40B4-BE49-F238E27FC236}">
              <a16:creationId xmlns:a16="http://schemas.microsoft.com/office/drawing/2014/main" id="{6E0B4DBB-A35C-49BF-B75D-5F301A596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34" name="Picture 33" descr="https://applications.labor.ny.gov/wpp/images/spacer.gif">
          <a:extLst>
            <a:ext uri="{FF2B5EF4-FFF2-40B4-BE49-F238E27FC236}">
              <a16:creationId xmlns:a16="http://schemas.microsoft.com/office/drawing/2014/main" id="{29E1A3C2-2D33-434C-987B-DF73E4255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39" name="Picture 38" descr="https://applications.labor.ny.gov/wpp/images/spacer.gif">
          <a:extLst>
            <a:ext uri="{FF2B5EF4-FFF2-40B4-BE49-F238E27FC236}">
              <a16:creationId xmlns:a16="http://schemas.microsoft.com/office/drawing/2014/main" id="{EF768A84-1928-4D12-9089-5BA16EAA7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40" name="Picture 39" descr="https://applications.labor.ny.gov/wpp/images/spacer.gif">
          <a:extLst>
            <a:ext uri="{FF2B5EF4-FFF2-40B4-BE49-F238E27FC236}">
              <a16:creationId xmlns:a16="http://schemas.microsoft.com/office/drawing/2014/main" id="{7D0B0A27-264A-4E4B-A970-BD292C977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21</xdr:row>
      <xdr:rowOff>0</xdr:rowOff>
    </xdr:from>
    <xdr:ext cx="12700" cy="12700"/>
    <xdr:pic>
      <xdr:nvPicPr>
        <xdr:cNvPr id="41" name="Picture 40" descr="https://applications.labor.ny.gov/wpp/images/spacer.gif">
          <a:extLst>
            <a:ext uri="{FF2B5EF4-FFF2-40B4-BE49-F238E27FC236}">
              <a16:creationId xmlns:a16="http://schemas.microsoft.com/office/drawing/2014/main" id="{47E00376-003E-49AE-82C6-9BDDB4963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21</xdr:row>
      <xdr:rowOff>0</xdr:rowOff>
    </xdr:from>
    <xdr:to>
      <xdr:col>1</xdr:col>
      <xdr:colOff>12700</xdr:colOff>
      <xdr:row>21</xdr:row>
      <xdr:rowOff>0</xdr:rowOff>
    </xdr:to>
    <xdr:pic>
      <xdr:nvPicPr>
        <xdr:cNvPr id="42" name="Picture 41" descr="https://applications.labor.ny.gov/wpp/images/spacer.gif">
          <a:extLst>
            <a:ext uri="{FF2B5EF4-FFF2-40B4-BE49-F238E27FC236}">
              <a16:creationId xmlns:a16="http://schemas.microsoft.com/office/drawing/2014/main" id="{5D608C9B-EABF-4CB9-9810-D27A285A9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43" name="Picture 42" descr="https://applications.labor.ny.gov/wpp/images/spacer.gif">
          <a:extLst>
            <a:ext uri="{FF2B5EF4-FFF2-40B4-BE49-F238E27FC236}">
              <a16:creationId xmlns:a16="http://schemas.microsoft.com/office/drawing/2014/main" id="{7CED531D-FE74-40EA-A42B-9C9FA425D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44" name="Picture 43" descr="https://applications.labor.ny.gov/wpp/images/spacer.gif">
          <a:extLst>
            <a:ext uri="{FF2B5EF4-FFF2-40B4-BE49-F238E27FC236}">
              <a16:creationId xmlns:a16="http://schemas.microsoft.com/office/drawing/2014/main" id="{C21BD3F1-BAA8-4530-BDF2-01E9D2579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21</xdr:row>
      <xdr:rowOff>0</xdr:rowOff>
    </xdr:from>
    <xdr:ext cx="12700" cy="12700"/>
    <xdr:pic>
      <xdr:nvPicPr>
        <xdr:cNvPr id="45" name="Picture 44" descr="https://applications.labor.ny.gov/wpp/images/spacer.gif">
          <a:extLst>
            <a:ext uri="{FF2B5EF4-FFF2-40B4-BE49-F238E27FC236}">
              <a16:creationId xmlns:a16="http://schemas.microsoft.com/office/drawing/2014/main" id="{70BFCB06-22C7-4FA1-A17A-6D273D0BE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21</xdr:row>
      <xdr:rowOff>0</xdr:rowOff>
    </xdr:from>
    <xdr:to>
      <xdr:col>1</xdr:col>
      <xdr:colOff>12700</xdr:colOff>
      <xdr:row>21</xdr:row>
      <xdr:rowOff>0</xdr:rowOff>
    </xdr:to>
    <xdr:pic>
      <xdr:nvPicPr>
        <xdr:cNvPr id="46" name="Picture 45" descr="https://applications.labor.ny.gov/wpp/images/spacer.gif">
          <a:extLst>
            <a:ext uri="{FF2B5EF4-FFF2-40B4-BE49-F238E27FC236}">
              <a16:creationId xmlns:a16="http://schemas.microsoft.com/office/drawing/2014/main" id="{1CDEA5D9-34AA-48EE-9032-D7C4FE3CF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47" name="Picture 46" descr="https://applications.labor.ny.gov/wpp/images/spacer.gif">
          <a:extLst>
            <a:ext uri="{FF2B5EF4-FFF2-40B4-BE49-F238E27FC236}">
              <a16:creationId xmlns:a16="http://schemas.microsoft.com/office/drawing/2014/main" id="{DF1B8B03-33DD-4A5F-988A-257D3687E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12700</xdr:colOff>
      <xdr:row>21</xdr:row>
      <xdr:rowOff>0</xdr:rowOff>
    </xdr:to>
    <xdr:pic>
      <xdr:nvPicPr>
        <xdr:cNvPr id="48" name="Picture 47" descr="https://applications.labor.ny.gov/wpp/images/spacer.gif">
          <a:extLst>
            <a:ext uri="{FF2B5EF4-FFF2-40B4-BE49-F238E27FC236}">
              <a16:creationId xmlns:a16="http://schemas.microsoft.com/office/drawing/2014/main" id="{197FBC4E-E682-4E23-A0F1-4EBC8629C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0</xdr:col>
      <xdr:colOff>12700</xdr:colOff>
      <xdr:row>35</xdr:row>
      <xdr:rowOff>0</xdr:rowOff>
    </xdr:to>
    <xdr:pic>
      <xdr:nvPicPr>
        <xdr:cNvPr id="2" name="Picture 1" descr="https://applications.labor.ny.gov/wpp/images/spacer.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3" name="Picture 2" descr="https://applications.labor.ny.gov/wpp/images/spacer.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3</xdr:col>
      <xdr:colOff>12700</xdr:colOff>
      <xdr:row>35</xdr:row>
      <xdr:rowOff>0</xdr:rowOff>
    </xdr:to>
    <xdr:pic>
      <xdr:nvPicPr>
        <xdr:cNvPr id="4" name="Picture 3" descr="https://applications.labor.ny.gov/wpp/images/spacer.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xdr:row>
      <xdr:rowOff>0</xdr:rowOff>
    </xdr:from>
    <xdr:to>
      <xdr:col>4</xdr:col>
      <xdr:colOff>12700</xdr:colOff>
      <xdr:row>35</xdr:row>
      <xdr:rowOff>0</xdr:rowOff>
    </xdr:to>
    <xdr:pic>
      <xdr:nvPicPr>
        <xdr:cNvPr id="5" name="Picture 4" descr="https://applications.labor.ny.gov/wpp/images/spacer.gif">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73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35</xdr:row>
      <xdr:rowOff>0</xdr:rowOff>
    </xdr:from>
    <xdr:to>
      <xdr:col>5</xdr:col>
      <xdr:colOff>12700</xdr:colOff>
      <xdr:row>35</xdr:row>
      <xdr:rowOff>0</xdr:rowOff>
    </xdr:to>
    <xdr:pic>
      <xdr:nvPicPr>
        <xdr:cNvPr id="6" name="Picture 5" descr="https://applications.labor.ny.gov/wpp/images/spacer.gif">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17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xdr:row>
      <xdr:rowOff>0</xdr:rowOff>
    </xdr:from>
    <xdr:to>
      <xdr:col>6</xdr:col>
      <xdr:colOff>12700</xdr:colOff>
      <xdr:row>35</xdr:row>
      <xdr:rowOff>0</xdr:rowOff>
    </xdr:to>
    <xdr:pic>
      <xdr:nvPicPr>
        <xdr:cNvPr id="7" name="Picture 6" descr="https://applications.labor.ny.gov/wpp/images/spacer.gif">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23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35</xdr:row>
      <xdr:rowOff>0</xdr:rowOff>
    </xdr:from>
    <xdr:to>
      <xdr:col>9</xdr:col>
      <xdr:colOff>12700</xdr:colOff>
      <xdr:row>35</xdr:row>
      <xdr:rowOff>0</xdr:rowOff>
    </xdr:to>
    <xdr:pic>
      <xdr:nvPicPr>
        <xdr:cNvPr id="8" name="Picture 7" descr="https://applications.labor.ny.gov/wpp/images/spacer.gif">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35</xdr:row>
      <xdr:rowOff>0</xdr:rowOff>
    </xdr:from>
    <xdr:to>
      <xdr:col>10</xdr:col>
      <xdr:colOff>12700</xdr:colOff>
      <xdr:row>35</xdr:row>
      <xdr:rowOff>0</xdr:rowOff>
    </xdr:to>
    <xdr:pic>
      <xdr:nvPicPr>
        <xdr:cNvPr id="9" name="Picture 8" descr="https://applications.labor.ny.gov/wpp/images/spacer.gif">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875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35</xdr:row>
      <xdr:rowOff>0</xdr:rowOff>
    </xdr:from>
    <xdr:to>
      <xdr:col>11</xdr:col>
      <xdr:colOff>12700</xdr:colOff>
      <xdr:row>35</xdr:row>
      <xdr:rowOff>0</xdr:rowOff>
    </xdr:to>
    <xdr:pic>
      <xdr:nvPicPr>
        <xdr:cNvPr id="10" name="Picture 9" descr="https://applications.labor.ny.gov/wpp/images/spacer.gif">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623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35</xdr:row>
      <xdr:rowOff>0</xdr:rowOff>
    </xdr:from>
    <xdr:to>
      <xdr:col>12</xdr:col>
      <xdr:colOff>12700</xdr:colOff>
      <xdr:row>35</xdr:row>
      <xdr:rowOff>0</xdr:rowOff>
    </xdr:to>
    <xdr:pic>
      <xdr:nvPicPr>
        <xdr:cNvPr id="11" name="Picture 10" descr="https://applications.labor.ny.gov/wpp/images/spacer.gif">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387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12" name="Picture 11" descr="https://applications.labor.ny.gov/wpp/images/spacer.gif">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35</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91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35</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9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59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35</xdr:row>
      <xdr:rowOff>0</xdr:rowOff>
    </xdr:from>
    <xdr:to>
      <xdr:col>1</xdr:col>
      <xdr:colOff>12700</xdr:colOff>
      <xdr:row>35</xdr:row>
      <xdr:rowOff>0</xdr:rowOff>
    </xdr:to>
    <xdr:pic>
      <xdr:nvPicPr>
        <xdr:cNvPr id="15" name="Picture 14" descr="https://applications.labor.ny.gov/wpp/images/spacer.gif">
          <a:extLst>
            <a:ext uri="{FF2B5EF4-FFF2-40B4-BE49-F238E27FC236}">
              <a16:creationId xmlns:a16="http://schemas.microsoft.com/office/drawing/2014/main" id="{00000000-0008-0000-09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16" name="Picture 15" descr="https://applications.labor.ny.gov/wpp/images/spacer.gif">
          <a:extLst>
            <a:ext uri="{FF2B5EF4-FFF2-40B4-BE49-F238E27FC236}">
              <a16:creationId xmlns:a16="http://schemas.microsoft.com/office/drawing/2014/main" id="{2332444C-8020-4AA6-825E-A2B992027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17" name="Picture 16" descr="https://applications.labor.ny.gov/wpp/images/spacer.gif">
          <a:extLst>
            <a:ext uri="{FF2B5EF4-FFF2-40B4-BE49-F238E27FC236}">
              <a16:creationId xmlns:a16="http://schemas.microsoft.com/office/drawing/2014/main" id="{D9C36D3D-1C92-4F62-AC88-C611DBBE9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18" name="Picture 17" descr="https://applications.labor.ny.gov/wpp/images/spacer.gif">
          <a:extLst>
            <a:ext uri="{FF2B5EF4-FFF2-40B4-BE49-F238E27FC236}">
              <a16:creationId xmlns:a16="http://schemas.microsoft.com/office/drawing/2014/main" id="{216FD396-2447-4B8F-B8A5-ABF82EA75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28" name="Picture 27" descr="https://applications.labor.ny.gov/wpp/images/spacer.gif">
          <a:extLst>
            <a:ext uri="{FF2B5EF4-FFF2-40B4-BE49-F238E27FC236}">
              <a16:creationId xmlns:a16="http://schemas.microsoft.com/office/drawing/2014/main" id="{548443F7-0E9A-4CDB-9F4D-2A5125702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29" name="Picture 28" descr="https://applications.labor.ny.gov/wpp/images/spacer.gif">
          <a:extLst>
            <a:ext uri="{FF2B5EF4-FFF2-40B4-BE49-F238E27FC236}">
              <a16:creationId xmlns:a16="http://schemas.microsoft.com/office/drawing/2014/main" id="{A01BB5A0-159B-41D7-ACEA-3B8E60A0D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30" name="Picture 29" descr="https://applications.labor.ny.gov/wpp/images/spacer.gif">
          <a:extLst>
            <a:ext uri="{FF2B5EF4-FFF2-40B4-BE49-F238E27FC236}">
              <a16:creationId xmlns:a16="http://schemas.microsoft.com/office/drawing/2014/main" id="{ABD6C514-2673-4B2B-AC93-85D9ECC5C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31" name="Picture 30" descr="https://applications.labor.ny.gov/wpp/images/spacer.gif">
          <a:extLst>
            <a:ext uri="{FF2B5EF4-FFF2-40B4-BE49-F238E27FC236}">
              <a16:creationId xmlns:a16="http://schemas.microsoft.com/office/drawing/2014/main" id="{C008D366-5886-4890-A113-12822B0CC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32" name="Picture 31" descr="https://applications.labor.ny.gov/wpp/images/spacer.gif">
          <a:extLst>
            <a:ext uri="{FF2B5EF4-FFF2-40B4-BE49-F238E27FC236}">
              <a16:creationId xmlns:a16="http://schemas.microsoft.com/office/drawing/2014/main" id="{F4AD1BEF-9E1B-44B2-9DFF-7143A10AC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35</xdr:row>
      <xdr:rowOff>0</xdr:rowOff>
    </xdr:from>
    <xdr:ext cx="12700" cy="12700"/>
    <xdr:pic>
      <xdr:nvPicPr>
        <xdr:cNvPr id="33" name="Picture 32" descr="https://applications.labor.ny.gov/wpp/images/spacer.gif">
          <a:extLst>
            <a:ext uri="{FF2B5EF4-FFF2-40B4-BE49-F238E27FC236}">
              <a16:creationId xmlns:a16="http://schemas.microsoft.com/office/drawing/2014/main" id="{FA8CA9E3-6438-426E-80F0-E7F3E2F6F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35</xdr:row>
      <xdr:rowOff>0</xdr:rowOff>
    </xdr:from>
    <xdr:to>
      <xdr:col>1</xdr:col>
      <xdr:colOff>12700</xdr:colOff>
      <xdr:row>35</xdr:row>
      <xdr:rowOff>0</xdr:rowOff>
    </xdr:to>
    <xdr:pic>
      <xdr:nvPicPr>
        <xdr:cNvPr id="34" name="Picture 33" descr="https://applications.labor.ny.gov/wpp/images/spacer.gif">
          <a:extLst>
            <a:ext uri="{FF2B5EF4-FFF2-40B4-BE49-F238E27FC236}">
              <a16:creationId xmlns:a16="http://schemas.microsoft.com/office/drawing/2014/main" id="{176ADAB0-C73E-4511-ADC8-F30A6B534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35" name="Picture 34" descr="https://applications.labor.ny.gov/wpp/images/spacer.gif">
          <a:extLst>
            <a:ext uri="{FF2B5EF4-FFF2-40B4-BE49-F238E27FC236}">
              <a16:creationId xmlns:a16="http://schemas.microsoft.com/office/drawing/2014/main" id="{E2D92743-3848-455F-B977-8703621DB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36" name="Picture 35" descr="https://applications.labor.ny.gov/wpp/images/spacer.gif">
          <a:extLst>
            <a:ext uri="{FF2B5EF4-FFF2-40B4-BE49-F238E27FC236}">
              <a16:creationId xmlns:a16="http://schemas.microsoft.com/office/drawing/2014/main" id="{F4E51A27-324F-47F6-9E52-EE26FAFA6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37" name="Picture 36" descr="https://applications.labor.ny.gov/wpp/images/spacer.gif">
          <a:extLst>
            <a:ext uri="{FF2B5EF4-FFF2-40B4-BE49-F238E27FC236}">
              <a16:creationId xmlns:a16="http://schemas.microsoft.com/office/drawing/2014/main" id="{BA9D3323-95DC-4954-94FA-6899D8900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38" name="Picture 37" descr="https://applications.labor.ny.gov/wpp/images/spacer.gif">
          <a:extLst>
            <a:ext uri="{FF2B5EF4-FFF2-40B4-BE49-F238E27FC236}">
              <a16:creationId xmlns:a16="http://schemas.microsoft.com/office/drawing/2014/main" id="{108F5AFE-1989-499B-914A-3E4BEA3B5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39" name="Picture 38" descr="https://applications.labor.ny.gov/wpp/images/spacer.gif">
          <a:extLst>
            <a:ext uri="{FF2B5EF4-FFF2-40B4-BE49-F238E27FC236}">
              <a16:creationId xmlns:a16="http://schemas.microsoft.com/office/drawing/2014/main" id="{F972DC5D-294D-4AA9-A673-D6DD1A98E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40" name="Picture 39" descr="https://applications.labor.ny.gov/wpp/images/spacer.gif">
          <a:extLst>
            <a:ext uri="{FF2B5EF4-FFF2-40B4-BE49-F238E27FC236}">
              <a16:creationId xmlns:a16="http://schemas.microsoft.com/office/drawing/2014/main" id="{890F0BEE-195A-44A5-8433-645615864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41" name="Picture 40" descr="https://applications.labor.ny.gov/wpp/images/spacer.gif">
          <a:extLst>
            <a:ext uri="{FF2B5EF4-FFF2-40B4-BE49-F238E27FC236}">
              <a16:creationId xmlns:a16="http://schemas.microsoft.com/office/drawing/2014/main" id="{1C2E9675-5F97-447A-ADF8-E07B267DD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42" name="Picture 41" descr="https://applications.labor.ny.gov/wpp/images/spacer.gif">
          <a:extLst>
            <a:ext uri="{FF2B5EF4-FFF2-40B4-BE49-F238E27FC236}">
              <a16:creationId xmlns:a16="http://schemas.microsoft.com/office/drawing/2014/main" id="{EFE87068-8568-4450-956F-5C9DE5455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43" name="Picture 42" descr="https://applications.labor.ny.gov/wpp/images/spacer.gif">
          <a:extLst>
            <a:ext uri="{FF2B5EF4-FFF2-40B4-BE49-F238E27FC236}">
              <a16:creationId xmlns:a16="http://schemas.microsoft.com/office/drawing/2014/main" id="{C09F47FF-7DC3-45B6-8425-F6DBD4F9E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44" name="Picture 43" descr="https://applications.labor.ny.gov/wpp/images/spacer.gif">
          <a:extLst>
            <a:ext uri="{FF2B5EF4-FFF2-40B4-BE49-F238E27FC236}">
              <a16:creationId xmlns:a16="http://schemas.microsoft.com/office/drawing/2014/main" id="{6B6652B5-3AD0-4CD4-B3AD-BEC3EFBBB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45" name="Picture 44" descr="https://applications.labor.ny.gov/wpp/images/spacer.gif">
          <a:extLst>
            <a:ext uri="{FF2B5EF4-FFF2-40B4-BE49-F238E27FC236}">
              <a16:creationId xmlns:a16="http://schemas.microsoft.com/office/drawing/2014/main" id="{0EFD5FF0-906A-4F62-91F9-F25CF5B90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46" name="Picture 45" descr="https://applications.labor.ny.gov/wpp/images/spacer.gif">
          <a:extLst>
            <a:ext uri="{FF2B5EF4-FFF2-40B4-BE49-F238E27FC236}">
              <a16:creationId xmlns:a16="http://schemas.microsoft.com/office/drawing/2014/main" id="{16895C4E-5FE9-424E-AC81-6453C3765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35</xdr:row>
      <xdr:rowOff>0</xdr:rowOff>
    </xdr:from>
    <xdr:ext cx="12700" cy="12700"/>
    <xdr:pic>
      <xdr:nvPicPr>
        <xdr:cNvPr id="47" name="Picture 46" descr="https://applications.labor.ny.gov/wpp/images/spacer.gif">
          <a:extLst>
            <a:ext uri="{FF2B5EF4-FFF2-40B4-BE49-F238E27FC236}">
              <a16:creationId xmlns:a16="http://schemas.microsoft.com/office/drawing/2014/main" id="{C385FEEB-95C6-4FE0-9289-6C252927F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35</xdr:row>
      <xdr:rowOff>0</xdr:rowOff>
    </xdr:from>
    <xdr:to>
      <xdr:col>1</xdr:col>
      <xdr:colOff>12700</xdr:colOff>
      <xdr:row>35</xdr:row>
      <xdr:rowOff>0</xdr:rowOff>
    </xdr:to>
    <xdr:pic>
      <xdr:nvPicPr>
        <xdr:cNvPr id="48" name="Picture 47" descr="https://applications.labor.ny.gov/wpp/images/spacer.gif">
          <a:extLst>
            <a:ext uri="{FF2B5EF4-FFF2-40B4-BE49-F238E27FC236}">
              <a16:creationId xmlns:a16="http://schemas.microsoft.com/office/drawing/2014/main" id="{323BFA29-857E-4CD2-A8CA-FA62B929D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49" name="Picture 48" descr="https://applications.labor.ny.gov/wpp/images/spacer.gif">
          <a:extLst>
            <a:ext uri="{FF2B5EF4-FFF2-40B4-BE49-F238E27FC236}">
              <a16:creationId xmlns:a16="http://schemas.microsoft.com/office/drawing/2014/main" id="{24408B24-8FBA-4D37-B45E-70037F92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50" name="Picture 49" descr="https://applications.labor.ny.gov/wpp/images/spacer.gif">
          <a:extLst>
            <a:ext uri="{FF2B5EF4-FFF2-40B4-BE49-F238E27FC236}">
              <a16:creationId xmlns:a16="http://schemas.microsoft.com/office/drawing/2014/main" id="{7B90EE19-A015-4914-8D5D-A65A720CA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35</xdr:row>
      <xdr:rowOff>0</xdr:rowOff>
    </xdr:from>
    <xdr:ext cx="12700" cy="12700"/>
    <xdr:pic>
      <xdr:nvPicPr>
        <xdr:cNvPr id="51" name="Picture 50" descr="https://applications.labor.ny.gov/wpp/images/spacer.gif">
          <a:extLst>
            <a:ext uri="{FF2B5EF4-FFF2-40B4-BE49-F238E27FC236}">
              <a16:creationId xmlns:a16="http://schemas.microsoft.com/office/drawing/2014/main" id="{8151B15B-5008-4A72-8A9B-CC1385F10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35</xdr:row>
      <xdr:rowOff>0</xdr:rowOff>
    </xdr:from>
    <xdr:to>
      <xdr:col>1</xdr:col>
      <xdr:colOff>12700</xdr:colOff>
      <xdr:row>35</xdr:row>
      <xdr:rowOff>0</xdr:rowOff>
    </xdr:to>
    <xdr:pic>
      <xdr:nvPicPr>
        <xdr:cNvPr id="52" name="Picture 51" descr="https://applications.labor.ny.gov/wpp/images/spacer.gif">
          <a:extLst>
            <a:ext uri="{FF2B5EF4-FFF2-40B4-BE49-F238E27FC236}">
              <a16:creationId xmlns:a16="http://schemas.microsoft.com/office/drawing/2014/main" id="{32AE6BAB-119D-40B4-99E7-A8781DA8E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53" name="Picture 52" descr="https://applications.labor.ny.gov/wpp/images/spacer.gif">
          <a:extLst>
            <a:ext uri="{FF2B5EF4-FFF2-40B4-BE49-F238E27FC236}">
              <a16:creationId xmlns:a16="http://schemas.microsoft.com/office/drawing/2014/main" id="{65D82BA1-658B-4D43-8ACB-D8EA341C9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54" name="Picture 53" descr="https://applications.labor.ny.gov/wpp/images/spacer.gif">
          <a:extLst>
            <a:ext uri="{FF2B5EF4-FFF2-40B4-BE49-F238E27FC236}">
              <a16:creationId xmlns:a16="http://schemas.microsoft.com/office/drawing/2014/main" id="{38C36CC3-4AF5-43DD-902A-4F450602A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55" name="Picture 54" descr="https://applications.labor.ny.gov/wpp/images/spacer.gif">
          <a:extLst>
            <a:ext uri="{FF2B5EF4-FFF2-40B4-BE49-F238E27FC236}">
              <a16:creationId xmlns:a16="http://schemas.microsoft.com/office/drawing/2014/main" id="{0FDBF3E0-FBB0-4A45-9898-3182318B2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56" name="Picture 55" descr="https://applications.labor.ny.gov/wpp/images/spacer.gif">
          <a:extLst>
            <a:ext uri="{FF2B5EF4-FFF2-40B4-BE49-F238E27FC236}">
              <a16:creationId xmlns:a16="http://schemas.microsoft.com/office/drawing/2014/main" id="{99D6058F-F07C-4BD9-A903-AEFF09AA9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57" name="Picture 56" descr="https://applications.labor.ny.gov/wpp/images/spacer.gif">
          <a:extLst>
            <a:ext uri="{FF2B5EF4-FFF2-40B4-BE49-F238E27FC236}">
              <a16:creationId xmlns:a16="http://schemas.microsoft.com/office/drawing/2014/main" id="{F3781CAA-C2A6-41F7-B948-99BBC69B4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58" name="Picture 57" descr="https://applications.labor.ny.gov/wpp/images/spacer.gif">
          <a:extLst>
            <a:ext uri="{FF2B5EF4-FFF2-40B4-BE49-F238E27FC236}">
              <a16:creationId xmlns:a16="http://schemas.microsoft.com/office/drawing/2014/main" id="{BFFF40FA-CC71-4AB4-ABE4-785116C19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59" name="Picture 58" descr="https://applications.labor.ny.gov/wpp/images/spacer.gif">
          <a:extLst>
            <a:ext uri="{FF2B5EF4-FFF2-40B4-BE49-F238E27FC236}">
              <a16:creationId xmlns:a16="http://schemas.microsoft.com/office/drawing/2014/main" id="{A874F5CD-6EA7-40BF-90D1-F7F08D9CB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60" name="Picture 59" descr="https://applications.labor.ny.gov/wpp/images/spacer.gif">
          <a:extLst>
            <a:ext uri="{FF2B5EF4-FFF2-40B4-BE49-F238E27FC236}">
              <a16:creationId xmlns:a16="http://schemas.microsoft.com/office/drawing/2014/main" id="{F3C31EFE-5EEB-43F5-A6A5-FCA16B4D0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61" name="Picture 60" descr="https://applications.labor.ny.gov/wpp/images/spacer.gif">
          <a:extLst>
            <a:ext uri="{FF2B5EF4-FFF2-40B4-BE49-F238E27FC236}">
              <a16:creationId xmlns:a16="http://schemas.microsoft.com/office/drawing/2014/main" id="{AE0DFA0D-5A26-4963-A4F7-6BAF86C9B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62" name="Picture 61" descr="https://applications.labor.ny.gov/wpp/images/spacer.gif">
          <a:extLst>
            <a:ext uri="{FF2B5EF4-FFF2-40B4-BE49-F238E27FC236}">
              <a16:creationId xmlns:a16="http://schemas.microsoft.com/office/drawing/2014/main" id="{6C86A27B-FBE1-463C-ADE4-62426C097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63" name="Picture 62" descr="https://applications.labor.ny.gov/wpp/images/spacer.gif">
          <a:extLst>
            <a:ext uri="{FF2B5EF4-FFF2-40B4-BE49-F238E27FC236}">
              <a16:creationId xmlns:a16="http://schemas.microsoft.com/office/drawing/2014/main" id="{D11DABE0-D894-41DA-8EB4-1B87CC1D2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64" name="Picture 63" descr="https://applications.labor.ny.gov/wpp/images/spacer.gif">
          <a:extLst>
            <a:ext uri="{FF2B5EF4-FFF2-40B4-BE49-F238E27FC236}">
              <a16:creationId xmlns:a16="http://schemas.microsoft.com/office/drawing/2014/main" id="{E59E9A5B-DB1F-45B1-A3CD-CE6EEFB39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35</xdr:row>
      <xdr:rowOff>0</xdr:rowOff>
    </xdr:from>
    <xdr:ext cx="12700" cy="12700"/>
    <xdr:pic>
      <xdr:nvPicPr>
        <xdr:cNvPr id="65" name="Picture 64" descr="https://applications.labor.ny.gov/wpp/images/spacer.gif">
          <a:extLst>
            <a:ext uri="{FF2B5EF4-FFF2-40B4-BE49-F238E27FC236}">
              <a16:creationId xmlns:a16="http://schemas.microsoft.com/office/drawing/2014/main" id="{D1F164F3-199C-4257-8528-21FB7E9C8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35</xdr:row>
      <xdr:rowOff>0</xdr:rowOff>
    </xdr:from>
    <xdr:to>
      <xdr:col>1</xdr:col>
      <xdr:colOff>12700</xdr:colOff>
      <xdr:row>35</xdr:row>
      <xdr:rowOff>0</xdr:rowOff>
    </xdr:to>
    <xdr:pic>
      <xdr:nvPicPr>
        <xdr:cNvPr id="66" name="Picture 65" descr="https://applications.labor.ny.gov/wpp/images/spacer.gif">
          <a:extLst>
            <a:ext uri="{FF2B5EF4-FFF2-40B4-BE49-F238E27FC236}">
              <a16:creationId xmlns:a16="http://schemas.microsoft.com/office/drawing/2014/main" id="{C6794996-C00B-42F2-B746-2642BFC3A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67" name="Picture 66" descr="https://applications.labor.ny.gov/wpp/images/spacer.gif">
          <a:extLst>
            <a:ext uri="{FF2B5EF4-FFF2-40B4-BE49-F238E27FC236}">
              <a16:creationId xmlns:a16="http://schemas.microsoft.com/office/drawing/2014/main" id="{632294AA-EB88-4CF6-A93B-97F1E8D96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68" name="Picture 67" descr="https://applications.labor.ny.gov/wpp/images/spacer.gif">
          <a:extLst>
            <a:ext uri="{FF2B5EF4-FFF2-40B4-BE49-F238E27FC236}">
              <a16:creationId xmlns:a16="http://schemas.microsoft.com/office/drawing/2014/main" id="{C000F35F-3D09-4531-B0B9-5B780C65B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35</xdr:row>
      <xdr:rowOff>0</xdr:rowOff>
    </xdr:from>
    <xdr:ext cx="12700" cy="12700"/>
    <xdr:pic>
      <xdr:nvPicPr>
        <xdr:cNvPr id="69" name="Picture 68" descr="https://applications.labor.ny.gov/wpp/images/spacer.gif">
          <a:extLst>
            <a:ext uri="{FF2B5EF4-FFF2-40B4-BE49-F238E27FC236}">
              <a16:creationId xmlns:a16="http://schemas.microsoft.com/office/drawing/2014/main" id="{A3F76DA0-5B04-4046-8B3F-57337C0D5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35</xdr:row>
      <xdr:rowOff>0</xdr:rowOff>
    </xdr:from>
    <xdr:to>
      <xdr:col>1</xdr:col>
      <xdr:colOff>12700</xdr:colOff>
      <xdr:row>35</xdr:row>
      <xdr:rowOff>0</xdr:rowOff>
    </xdr:to>
    <xdr:pic>
      <xdr:nvPicPr>
        <xdr:cNvPr id="70" name="Picture 69" descr="https://applications.labor.ny.gov/wpp/images/spacer.gif">
          <a:extLst>
            <a:ext uri="{FF2B5EF4-FFF2-40B4-BE49-F238E27FC236}">
              <a16:creationId xmlns:a16="http://schemas.microsoft.com/office/drawing/2014/main" id="{7F579B17-3787-41E3-9894-9C21AD61C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71" name="Picture 70" descr="https://applications.labor.ny.gov/wpp/images/spacer.gif">
          <a:extLst>
            <a:ext uri="{FF2B5EF4-FFF2-40B4-BE49-F238E27FC236}">
              <a16:creationId xmlns:a16="http://schemas.microsoft.com/office/drawing/2014/main" id="{0A2415D3-8EA9-4CEA-99CE-3682CF946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72" name="Picture 71" descr="https://applications.labor.ny.gov/wpp/images/spacer.gif">
          <a:extLst>
            <a:ext uri="{FF2B5EF4-FFF2-40B4-BE49-F238E27FC236}">
              <a16:creationId xmlns:a16="http://schemas.microsoft.com/office/drawing/2014/main" id="{494A4CD5-D095-447D-B591-71BC8B882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73" name="Picture 72" descr="https://applications.labor.ny.gov/wpp/images/spacer.gif">
          <a:extLst>
            <a:ext uri="{FF2B5EF4-FFF2-40B4-BE49-F238E27FC236}">
              <a16:creationId xmlns:a16="http://schemas.microsoft.com/office/drawing/2014/main" id="{F39F1858-77CE-4E4B-8A6E-166981E2B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74" name="Picture 73" descr="https://applications.labor.ny.gov/wpp/images/spacer.gif">
          <a:extLst>
            <a:ext uri="{FF2B5EF4-FFF2-40B4-BE49-F238E27FC236}">
              <a16:creationId xmlns:a16="http://schemas.microsoft.com/office/drawing/2014/main" id="{E959D6B3-62B0-46D9-A563-F0DD7ACB3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75" name="Picture 74" descr="https://applications.labor.ny.gov/wpp/images/spacer.gif">
          <a:extLst>
            <a:ext uri="{FF2B5EF4-FFF2-40B4-BE49-F238E27FC236}">
              <a16:creationId xmlns:a16="http://schemas.microsoft.com/office/drawing/2014/main" id="{00E49E9E-EE49-47F5-8C3F-DAA9F0F16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76" name="Picture 75" descr="https://applications.labor.ny.gov/wpp/images/spacer.gif">
          <a:extLst>
            <a:ext uri="{FF2B5EF4-FFF2-40B4-BE49-F238E27FC236}">
              <a16:creationId xmlns:a16="http://schemas.microsoft.com/office/drawing/2014/main" id="{8167B798-D133-4F10-B444-219D3C307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77" name="Picture 76" descr="https://applications.labor.ny.gov/wpp/images/spacer.gif">
          <a:extLst>
            <a:ext uri="{FF2B5EF4-FFF2-40B4-BE49-F238E27FC236}">
              <a16:creationId xmlns:a16="http://schemas.microsoft.com/office/drawing/2014/main" id="{C2EAFE7D-410F-4001-A067-FD3274E47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35</xdr:row>
      <xdr:rowOff>0</xdr:rowOff>
    </xdr:from>
    <xdr:ext cx="12700" cy="12700"/>
    <xdr:pic>
      <xdr:nvPicPr>
        <xdr:cNvPr id="78" name="Picture 77" descr="https://applications.labor.ny.gov/wpp/images/spacer.gif">
          <a:extLst>
            <a:ext uri="{FF2B5EF4-FFF2-40B4-BE49-F238E27FC236}">
              <a16:creationId xmlns:a16="http://schemas.microsoft.com/office/drawing/2014/main" id="{0DC830AE-1F42-4F0C-840B-27A7949B3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35</xdr:row>
      <xdr:rowOff>0</xdr:rowOff>
    </xdr:from>
    <xdr:to>
      <xdr:col>1</xdr:col>
      <xdr:colOff>12700</xdr:colOff>
      <xdr:row>35</xdr:row>
      <xdr:rowOff>0</xdr:rowOff>
    </xdr:to>
    <xdr:pic>
      <xdr:nvPicPr>
        <xdr:cNvPr id="79" name="Picture 78" descr="https://applications.labor.ny.gov/wpp/images/spacer.gif">
          <a:extLst>
            <a:ext uri="{FF2B5EF4-FFF2-40B4-BE49-F238E27FC236}">
              <a16:creationId xmlns:a16="http://schemas.microsoft.com/office/drawing/2014/main" id="{92CB723F-04E4-4937-823B-766184889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80" name="Picture 79" descr="https://applications.labor.ny.gov/wpp/images/spacer.gif">
          <a:extLst>
            <a:ext uri="{FF2B5EF4-FFF2-40B4-BE49-F238E27FC236}">
              <a16:creationId xmlns:a16="http://schemas.microsoft.com/office/drawing/2014/main" id="{707CBBAE-038C-41F6-8276-98B827D35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81" name="Picture 80" descr="https://applications.labor.ny.gov/wpp/images/spacer.gif">
          <a:extLst>
            <a:ext uri="{FF2B5EF4-FFF2-40B4-BE49-F238E27FC236}">
              <a16:creationId xmlns:a16="http://schemas.microsoft.com/office/drawing/2014/main" id="{9F6E1A0F-ADD3-4DE4-A0B6-03322BA3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35</xdr:row>
      <xdr:rowOff>0</xdr:rowOff>
    </xdr:from>
    <xdr:ext cx="12700" cy="12700"/>
    <xdr:pic>
      <xdr:nvPicPr>
        <xdr:cNvPr id="82" name="Picture 81" descr="https://applications.labor.ny.gov/wpp/images/spacer.gif">
          <a:extLst>
            <a:ext uri="{FF2B5EF4-FFF2-40B4-BE49-F238E27FC236}">
              <a16:creationId xmlns:a16="http://schemas.microsoft.com/office/drawing/2014/main" id="{36224427-0244-4D84-8FD9-022BA3A85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35</xdr:row>
      <xdr:rowOff>0</xdr:rowOff>
    </xdr:from>
    <xdr:to>
      <xdr:col>1</xdr:col>
      <xdr:colOff>12700</xdr:colOff>
      <xdr:row>35</xdr:row>
      <xdr:rowOff>0</xdr:rowOff>
    </xdr:to>
    <xdr:pic>
      <xdr:nvPicPr>
        <xdr:cNvPr id="83" name="Picture 82" descr="https://applications.labor.ny.gov/wpp/images/spacer.gif">
          <a:extLst>
            <a:ext uri="{FF2B5EF4-FFF2-40B4-BE49-F238E27FC236}">
              <a16:creationId xmlns:a16="http://schemas.microsoft.com/office/drawing/2014/main" id="{BD0F5755-93B4-48CD-83A5-285AFD3A7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84" name="Picture 83" descr="https://applications.labor.ny.gov/wpp/images/spacer.gif">
          <a:extLst>
            <a:ext uri="{FF2B5EF4-FFF2-40B4-BE49-F238E27FC236}">
              <a16:creationId xmlns:a16="http://schemas.microsoft.com/office/drawing/2014/main" id="{F82F2955-04A6-4250-9C6C-0B02FF541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12700</xdr:colOff>
      <xdr:row>35</xdr:row>
      <xdr:rowOff>0</xdr:rowOff>
    </xdr:to>
    <xdr:pic>
      <xdr:nvPicPr>
        <xdr:cNvPr id="85" name="Picture 84" descr="https://applications.labor.ny.gov/wpp/images/spacer.gif">
          <a:extLst>
            <a:ext uri="{FF2B5EF4-FFF2-40B4-BE49-F238E27FC236}">
              <a16:creationId xmlns:a16="http://schemas.microsoft.com/office/drawing/2014/main" id="{8D4EF053-81E0-4CE2-BCCF-36F50D01D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12700</xdr:colOff>
      <xdr:row>25</xdr:row>
      <xdr:rowOff>0</xdr:rowOff>
    </xdr:to>
    <xdr:pic>
      <xdr:nvPicPr>
        <xdr:cNvPr id="2" name="Picture 1" descr="https://applications.labor.ny.gov/wpp/images/spacer.gi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3" name="Picture 2" descr="https://applications.labor.ny.gov/wpp/images/spacer.gif">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0</xdr:rowOff>
    </xdr:from>
    <xdr:to>
      <xdr:col>3</xdr:col>
      <xdr:colOff>12700</xdr:colOff>
      <xdr:row>25</xdr:row>
      <xdr:rowOff>0</xdr:rowOff>
    </xdr:to>
    <xdr:pic>
      <xdr:nvPicPr>
        <xdr:cNvPr id="4" name="Picture 3" descr="https://applications.labor.ny.gov/wpp/images/spacer.gif">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xdr:row>
      <xdr:rowOff>0</xdr:rowOff>
    </xdr:from>
    <xdr:to>
      <xdr:col>4</xdr:col>
      <xdr:colOff>12700</xdr:colOff>
      <xdr:row>25</xdr:row>
      <xdr:rowOff>0</xdr:rowOff>
    </xdr:to>
    <xdr:pic>
      <xdr:nvPicPr>
        <xdr:cNvPr id="5" name="Picture 4" descr="https://applications.labor.ny.gov/wpp/images/spacer.gif">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98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12700</xdr:colOff>
      <xdr:row>25</xdr:row>
      <xdr:rowOff>0</xdr:rowOff>
    </xdr:to>
    <xdr:pic>
      <xdr:nvPicPr>
        <xdr:cNvPr id="6" name="Picture 5" descr="https://applications.labor.ny.gov/wpp/images/spacer.gif">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43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12700</xdr:colOff>
      <xdr:row>25</xdr:row>
      <xdr:rowOff>0</xdr:rowOff>
    </xdr:to>
    <xdr:pic>
      <xdr:nvPicPr>
        <xdr:cNvPr id="7" name="Picture 6" descr="https://applications.labor.ny.gov/wpp/images/spacer.gif">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49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25</xdr:row>
      <xdr:rowOff>0</xdr:rowOff>
    </xdr:from>
    <xdr:to>
      <xdr:col>9</xdr:col>
      <xdr:colOff>12700</xdr:colOff>
      <xdr:row>25</xdr:row>
      <xdr:rowOff>0</xdr:rowOff>
    </xdr:to>
    <xdr:pic>
      <xdr:nvPicPr>
        <xdr:cNvPr id="8" name="Picture 7" descr="https://applications.labor.ny.gov/wpp/images/spacer.gif">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25</xdr:row>
      <xdr:rowOff>0</xdr:rowOff>
    </xdr:from>
    <xdr:to>
      <xdr:col>10</xdr:col>
      <xdr:colOff>12700</xdr:colOff>
      <xdr:row>25</xdr:row>
      <xdr:rowOff>0</xdr:rowOff>
    </xdr:to>
    <xdr:pic>
      <xdr:nvPicPr>
        <xdr:cNvPr id="9" name="Picture 8" descr="https://applications.labor.ny.gov/wpp/images/spacer.gif">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01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25</xdr:row>
      <xdr:rowOff>0</xdr:rowOff>
    </xdr:from>
    <xdr:to>
      <xdr:col>11</xdr:col>
      <xdr:colOff>12700</xdr:colOff>
      <xdr:row>25</xdr:row>
      <xdr:rowOff>0</xdr:rowOff>
    </xdr:to>
    <xdr:pic>
      <xdr:nvPicPr>
        <xdr:cNvPr id="10" name="Picture 9" descr="https://applications.labor.ny.gov/wpp/images/spacer.gif">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49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25</xdr:row>
      <xdr:rowOff>0</xdr:rowOff>
    </xdr:from>
    <xdr:to>
      <xdr:col>12</xdr:col>
      <xdr:colOff>12700</xdr:colOff>
      <xdr:row>25</xdr:row>
      <xdr:rowOff>0</xdr:rowOff>
    </xdr:to>
    <xdr:pic>
      <xdr:nvPicPr>
        <xdr:cNvPr id="11" name="Picture 10" descr="https://applications.labor.ny.gov/wpp/images/spacer.gif">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2" name="Picture 11" descr="https://applications.labor.ny.gov/wpp/images/spacer.gif">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25</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25</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25</xdr:row>
      <xdr:rowOff>0</xdr:rowOff>
    </xdr:from>
    <xdr:to>
      <xdr:col>1</xdr:col>
      <xdr:colOff>12700</xdr:colOff>
      <xdr:row>25</xdr:row>
      <xdr:rowOff>0</xdr:rowOff>
    </xdr:to>
    <xdr:pic>
      <xdr:nvPicPr>
        <xdr:cNvPr id="15" name="Picture 14" descr="https://applications.labor.ny.gov/wpp/images/spacer.gif">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6" name="Picture 15" descr="https://applications.labor.ny.gov/wpp/images/spacer.gif">
          <a:extLst>
            <a:ext uri="{FF2B5EF4-FFF2-40B4-BE49-F238E27FC236}">
              <a16:creationId xmlns:a16="http://schemas.microsoft.com/office/drawing/2014/main" id="{B2B94FA4-4E13-4D3A-9DF1-1458B4420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7" name="Picture 16" descr="https://applications.labor.ny.gov/wpp/images/spacer.gif">
          <a:extLst>
            <a:ext uri="{FF2B5EF4-FFF2-40B4-BE49-F238E27FC236}">
              <a16:creationId xmlns:a16="http://schemas.microsoft.com/office/drawing/2014/main" id="{B0AD77A9-B3F3-4B00-98CA-664A0ED7D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8" name="Picture 17" descr="https://applications.labor.ny.gov/wpp/images/spacer.gif">
          <a:extLst>
            <a:ext uri="{FF2B5EF4-FFF2-40B4-BE49-F238E27FC236}">
              <a16:creationId xmlns:a16="http://schemas.microsoft.com/office/drawing/2014/main" id="{9BFA7519-7F94-487A-8ED3-A55445C4C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28" name="Picture 27" descr="https://applications.labor.ny.gov/wpp/images/spacer.gif">
          <a:extLst>
            <a:ext uri="{FF2B5EF4-FFF2-40B4-BE49-F238E27FC236}">
              <a16:creationId xmlns:a16="http://schemas.microsoft.com/office/drawing/2014/main" id="{BFC24FA3-235C-4EEB-A77F-E9D1A9EBF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29" name="Picture 28" descr="https://applications.labor.ny.gov/wpp/images/spacer.gif">
          <a:extLst>
            <a:ext uri="{FF2B5EF4-FFF2-40B4-BE49-F238E27FC236}">
              <a16:creationId xmlns:a16="http://schemas.microsoft.com/office/drawing/2014/main" id="{BA75283F-C62D-4D68-B764-B91EFE06B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30" name="Picture 29" descr="https://applications.labor.ny.gov/wpp/images/spacer.gif">
          <a:extLst>
            <a:ext uri="{FF2B5EF4-FFF2-40B4-BE49-F238E27FC236}">
              <a16:creationId xmlns:a16="http://schemas.microsoft.com/office/drawing/2014/main" id="{A001FC74-523E-43D2-AF71-2CBD4D372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31" name="Picture 30" descr="https://applications.labor.ny.gov/wpp/images/spacer.gif">
          <a:extLst>
            <a:ext uri="{FF2B5EF4-FFF2-40B4-BE49-F238E27FC236}">
              <a16:creationId xmlns:a16="http://schemas.microsoft.com/office/drawing/2014/main" id="{C14AACE1-D40D-4CD1-A6A3-DB79A2C1D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32" name="Picture 31" descr="https://applications.labor.ny.gov/wpp/images/spacer.gif">
          <a:extLst>
            <a:ext uri="{FF2B5EF4-FFF2-40B4-BE49-F238E27FC236}">
              <a16:creationId xmlns:a16="http://schemas.microsoft.com/office/drawing/2014/main" id="{DE9776E9-1E85-40A8-BA8F-90BFB9945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25</xdr:row>
      <xdr:rowOff>0</xdr:rowOff>
    </xdr:from>
    <xdr:ext cx="12700" cy="12700"/>
    <xdr:pic>
      <xdr:nvPicPr>
        <xdr:cNvPr id="33" name="Picture 32" descr="https://applications.labor.ny.gov/wpp/images/spacer.gif">
          <a:extLst>
            <a:ext uri="{FF2B5EF4-FFF2-40B4-BE49-F238E27FC236}">
              <a16:creationId xmlns:a16="http://schemas.microsoft.com/office/drawing/2014/main" id="{2EA98DE4-F0D7-497A-9344-5DFAE239D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25</xdr:row>
      <xdr:rowOff>0</xdr:rowOff>
    </xdr:from>
    <xdr:to>
      <xdr:col>1</xdr:col>
      <xdr:colOff>12700</xdr:colOff>
      <xdr:row>25</xdr:row>
      <xdr:rowOff>0</xdr:rowOff>
    </xdr:to>
    <xdr:pic>
      <xdr:nvPicPr>
        <xdr:cNvPr id="34" name="Picture 33" descr="https://applications.labor.ny.gov/wpp/images/spacer.gif">
          <a:extLst>
            <a:ext uri="{FF2B5EF4-FFF2-40B4-BE49-F238E27FC236}">
              <a16:creationId xmlns:a16="http://schemas.microsoft.com/office/drawing/2014/main" id="{11F96815-D1C1-4720-9F71-C11ED567C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35" name="Picture 34" descr="https://applications.labor.ny.gov/wpp/images/spacer.gif">
          <a:extLst>
            <a:ext uri="{FF2B5EF4-FFF2-40B4-BE49-F238E27FC236}">
              <a16:creationId xmlns:a16="http://schemas.microsoft.com/office/drawing/2014/main" id="{874DA17F-D9F3-464E-9BF0-4F58437EA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36" name="Picture 35" descr="https://applications.labor.ny.gov/wpp/images/spacer.gif">
          <a:extLst>
            <a:ext uri="{FF2B5EF4-FFF2-40B4-BE49-F238E27FC236}">
              <a16:creationId xmlns:a16="http://schemas.microsoft.com/office/drawing/2014/main" id="{C1392AF9-7031-46CE-894A-33B6C0022D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55" name="Picture 54" descr="https://applications.labor.ny.gov/wpp/images/spacer.gif">
          <a:extLst>
            <a:ext uri="{FF2B5EF4-FFF2-40B4-BE49-F238E27FC236}">
              <a16:creationId xmlns:a16="http://schemas.microsoft.com/office/drawing/2014/main" id="{25221C97-923E-4715-8091-5C81D017C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56" name="Picture 55" descr="https://applications.labor.ny.gov/wpp/images/spacer.gif">
          <a:extLst>
            <a:ext uri="{FF2B5EF4-FFF2-40B4-BE49-F238E27FC236}">
              <a16:creationId xmlns:a16="http://schemas.microsoft.com/office/drawing/2014/main" id="{D63AEFDB-7459-4B22-B324-9F3A25360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57" name="Picture 56" descr="https://applications.labor.ny.gov/wpp/images/spacer.gif">
          <a:extLst>
            <a:ext uri="{FF2B5EF4-FFF2-40B4-BE49-F238E27FC236}">
              <a16:creationId xmlns:a16="http://schemas.microsoft.com/office/drawing/2014/main" id="{59A1A027-889E-4FD4-AFD4-853523455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58" name="Picture 57" descr="https://applications.labor.ny.gov/wpp/images/spacer.gif">
          <a:extLst>
            <a:ext uri="{FF2B5EF4-FFF2-40B4-BE49-F238E27FC236}">
              <a16:creationId xmlns:a16="http://schemas.microsoft.com/office/drawing/2014/main" id="{0E9484E2-0691-4F31-89A1-C47CE7169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59" name="Picture 58" descr="https://applications.labor.ny.gov/wpp/images/spacer.gif">
          <a:extLst>
            <a:ext uri="{FF2B5EF4-FFF2-40B4-BE49-F238E27FC236}">
              <a16:creationId xmlns:a16="http://schemas.microsoft.com/office/drawing/2014/main" id="{39ACD422-4B0F-402E-8647-9719C77B8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60" name="Picture 59" descr="https://applications.labor.ny.gov/wpp/images/spacer.gif">
          <a:extLst>
            <a:ext uri="{FF2B5EF4-FFF2-40B4-BE49-F238E27FC236}">
              <a16:creationId xmlns:a16="http://schemas.microsoft.com/office/drawing/2014/main" id="{A27016F8-7487-4E7D-87A9-4F7F6141C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61" name="Picture 60" descr="https://applications.labor.ny.gov/wpp/images/spacer.gif">
          <a:extLst>
            <a:ext uri="{FF2B5EF4-FFF2-40B4-BE49-F238E27FC236}">
              <a16:creationId xmlns:a16="http://schemas.microsoft.com/office/drawing/2014/main" id="{BF861337-2759-404C-82F1-9C0512B34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62" name="Picture 61" descr="https://applications.labor.ny.gov/wpp/images/spacer.gif">
          <a:extLst>
            <a:ext uri="{FF2B5EF4-FFF2-40B4-BE49-F238E27FC236}">
              <a16:creationId xmlns:a16="http://schemas.microsoft.com/office/drawing/2014/main" id="{6ECF9B6E-40EB-445E-A0B1-FC2B1DBC1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63" name="Picture 62" descr="https://applications.labor.ny.gov/wpp/images/spacer.gif">
          <a:extLst>
            <a:ext uri="{FF2B5EF4-FFF2-40B4-BE49-F238E27FC236}">
              <a16:creationId xmlns:a16="http://schemas.microsoft.com/office/drawing/2014/main" id="{2FA24A64-0E70-41A8-A847-E02DCD392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64" name="Picture 63" descr="https://applications.labor.ny.gov/wpp/images/spacer.gif">
          <a:extLst>
            <a:ext uri="{FF2B5EF4-FFF2-40B4-BE49-F238E27FC236}">
              <a16:creationId xmlns:a16="http://schemas.microsoft.com/office/drawing/2014/main" id="{0EB8BB2B-DE11-4FF1-B6B9-FCBD24F84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25</xdr:row>
      <xdr:rowOff>0</xdr:rowOff>
    </xdr:from>
    <xdr:ext cx="12700" cy="12700"/>
    <xdr:pic>
      <xdr:nvPicPr>
        <xdr:cNvPr id="65" name="Picture 64" descr="https://applications.labor.ny.gov/wpp/images/spacer.gif">
          <a:extLst>
            <a:ext uri="{FF2B5EF4-FFF2-40B4-BE49-F238E27FC236}">
              <a16:creationId xmlns:a16="http://schemas.microsoft.com/office/drawing/2014/main" id="{15C7A8C8-0836-439F-AECA-1703F743B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25</xdr:row>
      <xdr:rowOff>0</xdr:rowOff>
    </xdr:from>
    <xdr:to>
      <xdr:col>1</xdr:col>
      <xdr:colOff>12700</xdr:colOff>
      <xdr:row>25</xdr:row>
      <xdr:rowOff>0</xdr:rowOff>
    </xdr:to>
    <xdr:pic>
      <xdr:nvPicPr>
        <xdr:cNvPr id="66" name="Picture 65" descr="https://applications.labor.ny.gov/wpp/images/spacer.gif">
          <a:extLst>
            <a:ext uri="{FF2B5EF4-FFF2-40B4-BE49-F238E27FC236}">
              <a16:creationId xmlns:a16="http://schemas.microsoft.com/office/drawing/2014/main" id="{C86CA062-5DAF-4EBA-A00D-4BBF9D58F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67" name="Picture 66" descr="https://applications.labor.ny.gov/wpp/images/spacer.gif">
          <a:extLst>
            <a:ext uri="{FF2B5EF4-FFF2-40B4-BE49-F238E27FC236}">
              <a16:creationId xmlns:a16="http://schemas.microsoft.com/office/drawing/2014/main" id="{21CB7EE9-FDB8-4841-A7C9-ABF3CA0AA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68" name="Picture 67" descr="https://applications.labor.ny.gov/wpp/images/spacer.gif">
          <a:extLst>
            <a:ext uri="{FF2B5EF4-FFF2-40B4-BE49-F238E27FC236}">
              <a16:creationId xmlns:a16="http://schemas.microsoft.com/office/drawing/2014/main" id="{1C2560E2-4A20-4387-AD3A-F98045D92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25</xdr:row>
      <xdr:rowOff>0</xdr:rowOff>
    </xdr:from>
    <xdr:ext cx="12700" cy="12700"/>
    <xdr:pic>
      <xdr:nvPicPr>
        <xdr:cNvPr id="69" name="Picture 68" descr="https://applications.labor.ny.gov/wpp/images/spacer.gif">
          <a:extLst>
            <a:ext uri="{FF2B5EF4-FFF2-40B4-BE49-F238E27FC236}">
              <a16:creationId xmlns:a16="http://schemas.microsoft.com/office/drawing/2014/main" id="{5F7757CD-590E-488B-A34E-F575D99CD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25</xdr:row>
      <xdr:rowOff>0</xdr:rowOff>
    </xdr:from>
    <xdr:to>
      <xdr:col>1</xdr:col>
      <xdr:colOff>12700</xdr:colOff>
      <xdr:row>25</xdr:row>
      <xdr:rowOff>0</xdr:rowOff>
    </xdr:to>
    <xdr:pic>
      <xdr:nvPicPr>
        <xdr:cNvPr id="70" name="Picture 69" descr="https://applications.labor.ny.gov/wpp/images/spacer.gif">
          <a:extLst>
            <a:ext uri="{FF2B5EF4-FFF2-40B4-BE49-F238E27FC236}">
              <a16:creationId xmlns:a16="http://schemas.microsoft.com/office/drawing/2014/main" id="{A21EFF51-1DA5-4874-B532-DDDF73A67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71" name="Picture 70" descr="https://applications.labor.ny.gov/wpp/images/spacer.gif">
          <a:extLst>
            <a:ext uri="{FF2B5EF4-FFF2-40B4-BE49-F238E27FC236}">
              <a16:creationId xmlns:a16="http://schemas.microsoft.com/office/drawing/2014/main" id="{14816FFA-32D9-4036-9190-85F66C42F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72" name="Picture 71" descr="https://applications.labor.ny.gov/wpp/images/spacer.gif">
          <a:extLst>
            <a:ext uri="{FF2B5EF4-FFF2-40B4-BE49-F238E27FC236}">
              <a16:creationId xmlns:a16="http://schemas.microsoft.com/office/drawing/2014/main" id="{EB29FC84-8150-4ACC-BEC1-5DB7F2FAE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95" name="Picture 94" descr="https://applications.labor.ny.gov/wpp/images/spacer.gif">
          <a:extLst>
            <a:ext uri="{FF2B5EF4-FFF2-40B4-BE49-F238E27FC236}">
              <a16:creationId xmlns:a16="http://schemas.microsoft.com/office/drawing/2014/main" id="{D86B6D18-6DE9-4690-A5EF-01B742FB1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96" name="Picture 95" descr="https://applications.labor.ny.gov/wpp/images/spacer.gif">
          <a:extLst>
            <a:ext uri="{FF2B5EF4-FFF2-40B4-BE49-F238E27FC236}">
              <a16:creationId xmlns:a16="http://schemas.microsoft.com/office/drawing/2014/main" id="{A1402523-E167-450E-A09C-EF0EAB702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97" name="Picture 96" descr="https://applications.labor.ny.gov/wpp/images/spacer.gif">
          <a:extLst>
            <a:ext uri="{FF2B5EF4-FFF2-40B4-BE49-F238E27FC236}">
              <a16:creationId xmlns:a16="http://schemas.microsoft.com/office/drawing/2014/main" id="{54CC3FFC-4E46-4164-99C1-4CE5360BB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98" name="Picture 97" descr="https://applications.labor.ny.gov/wpp/images/spacer.gif">
          <a:extLst>
            <a:ext uri="{FF2B5EF4-FFF2-40B4-BE49-F238E27FC236}">
              <a16:creationId xmlns:a16="http://schemas.microsoft.com/office/drawing/2014/main" id="{98564C92-1480-4A8C-BC34-CFABAD30A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99" name="Picture 98" descr="https://applications.labor.ny.gov/wpp/images/spacer.gif">
          <a:extLst>
            <a:ext uri="{FF2B5EF4-FFF2-40B4-BE49-F238E27FC236}">
              <a16:creationId xmlns:a16="http://schemas.microsoft.com/office/drawing/2014/main" id="{2AA9911E-C9C8-4A0E-9FCE-0817DCB40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00" name="Picture 99" descr="https://applications.labor.ny.gov/wpp/images/spacer.gif">
          <a:extLst>
            <a:ext uri="{FF2B5EF4-FFF2-40B4-BE49-F238E27FC236}">
              <a16:creationId xmlns:a16="http://schemas.microsoft.com/office/drawing/2014/main" id="{2712840E-D3F3-49B6-A9A2-66189EC9F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01" name="Picture 100" descr="https://applications.labor.ny.gov/wpp/images/spacer.gif">
          <a:extLst>
            <a:ext uri="{FF2B5EF4-FFF2-40B4-BE49-F238E27FC236}">
              <a16:creationId xmlns:a16="http://schemas.microsoft.com/office/drawing/2014/main" id="{8741B275-A453-4169-9BC9-37E05695B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02" name="Picture 101" descr="https://applications.labor.ny.gov/wpp/images/spacer.gif">
          <a:extLst>
            <a:ext uri="{FF2B5EF4-FFF2-40B4-BE49-F238E27FC236}">
              <a16:creationId xmlns:a16="http://schemas.microsoft.com/office/drawing/2014/main" id="{DAC6924C-CD03-4029-8BF9-CE778DE37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03" name="Picture 102" descr="https://applications.labor.ny.gov/wpp/images/spacer.gif">
          <a:extLst>
            <a:ext uri="{FF2B5EF4-FFF2-40B4-BE49-F238E27FC236}">
              <a16:creationId xmlns:a16="http://schemas.microsoft.com/office/drawing/2014/main" id="{08AB8F11-A051-45DC-B998-12C03A12C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04" name="Picture 103" descr="https://applications.labor.ny.gov/wpp/images/spacer.gif">
          <a:extLst>
            <a:ext uri="{FF2B5EF4-FFF2-40B4-BE49-F238E27FC236}">
              <a16:creationId xmlns:a16="http://schemas.microsoft.com/office/drawing/2014/main" id="{94167B68-D9E9-4757-B90D-277696017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25</xdr:row>
      <xdr:rowOff>0</xdr:rowOff>
    </xdr:from>
    <xdr:ext cx="12700" cy="12700"/>
    <xdr:pic>
      <xdr:nvPicPr>
        <xdr:cNvPr id="105" name="Picture 104" descr="https://applications.labor.ny.gov/wpp/images/spacer.gif">
          <a:extLst>
            <a:ext uri="{FF2B5EF4-FFF2-40B4-BE49-F238E27FC236}">
              <a16:creationId xmlns:a16="http://schemas.microsoft.com/office/drawing/2014/main" id="{A21D7019-ACF1-43B8-8442-E8F1DEA42A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25</xdr:row>
      <xdr:rowOff>0</xdr:rowOff>
    </xdr:from>
    <xdr:to>
      <xdr:col>1</xdr:col>
      <xdr:colOff>12700</xdr:colOff>
      <xdr:row>25</xdr:row>
      <xdr:rowOff>0</xdr:rowOff>
    </xdr:to>
    <xdr:pic>
      <xdr:nvPicPr>
        <xdr:cNvPr id="106" name="Picture 105" descr="https://applications.labor.ny.gov/wpp/images/spacer.gif">
          <a:extLst>
            <a:ext uri="{FF2B5EF4-FFF2-40B4-BE49-F238E27FC236}">
              <a16:creationId xmlns:a16="http://schemas.microsoft.com/office/drawing/2014/main" id="{A98EAC55-3928-4EC4-AF0F-D713FEA12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07" name="Picture 106" descr="https://applications.labor.ny.gov/wpp/images/spacer.gif">
          <a:extLst>
            <a:ext uri="{FF2B5EF4-FFF2-40B4-BE49-F238E27FC236}">
              <a16:creationId xmlns:a16="http://schemas.microsoft.com/office/drawing/2014/main" id="{2900E799-B7F7-40CA-9A9A-C00FB9F1D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08" name="Picture 107" descr="https://applications.labor.ny.gov/wpp/images/spacer.gif">
          <a:extLst>
            <a:ext uri="{FF2B5EF4-FFF2-40B4-BE49-F238E27FC236}">
              <a16:creationId xmlns:a16="http://schemas.microsoft.com/office/drawing/2014/main" id="{4EDD4505-4926-476F-9E9E-22365E97D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25</xdr:row>
      <xdr:rowOff>0</xdr:rowOff>
    </xdr:from>
    <xdr:ext cx="12700" cy="12700"/>
    <xdr:pic>
      <xdr:nvPicPr>
        <xdr:cNvPr id="109" name="Picture 108" descr="https://applications.labor.ny.gov/wpp/images/spacer.gif">
          <a:extLst>
            <a:ext uri="{FF2B5EF4-FFF2-40B4-BE49-F238E27FC236}">
              <a16:creationId xmlns:a16="http://schemas.microsoft.com/office/drawing/2014/main" id="{A1E5F012-A4FE-4C6C-9866-26D02573D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25</xdr:row>
      <xdr:rowOff>0</xdr:rowOff>
    </xdr:from>
    <xdr:to>
      <xdr:col>1</xdr:col>
      <xdr:colOff>12700</xdr:colOff>
      <xdr:row>25</xdr:row>
      <xdr:rowOff>0</xdr:rowOff>
    </xdr:to>
    <xdr:pic>
      <xdr:nvPicPr>
        <xdr:cNvPr id="110" name="Picture 109" descr="https://applications.labor.ny.gov/wpp/images/spacer.gif">
          <a:extLst>
            <a:ext uri="{FF2B5EF4-FFF2-40B4-BE49-F238E27FC236}">
              <a16:creationId xmlns:a16="http://schemas.microsoft.com/office/drawing/2014/main" id="{FFF3B94A-B044-466E-8032-2D64A5880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11" name="Picture 110" descr="https://applications.labor.ny.gov/wpp/images/spacer.gif">
          <a:extLst>
            <a:ext uri="{FF2B5EF4-FFF2-40B4-BE49-F238E27FC236}">
              <a16:creationId xmlns:a16="http://schemas.microsoft.com/office/drawing/2014/main" id="{C0820308-5F5C-4790-BD7D-D2DBA7211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12" name="Picture 111" descr="https://applications.labor.ny.gov/wpp/images/spacer.gif">
          <a:extLst>
            <a:ext uri="{FF2B5EF4-FFF2-40B4-BE49-F238E27FC236}">
              <a16:creationId xmlns:a16="http://schemas.microsoft.com/office/drawing/2014/main" id="{7BE4A421-474F-455D-8C92-E3B045B95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13" name="Picture 112" descr="https://applications.labor.ny.gov/wpp/images/spacer.gif">
          <a:extLst>
            <a:ext uri="{FF2B5EF4-FFF2-40B4-BE49-F238E27FC236}">
              <a16:creationId xmlns:a16="http://schemas.microsoft.com/office/drawing/2014/main" id="{0AF2AAC8-9852-44B7-B69D-D10BEC836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14" name="Picture 113" descr="https://applications.labor.ny.gov/wpp/images/spacer.gif">
          <a:extLst>
            <a:ext uri="{FF2B5EF4-FFF2-40B4-BE49-F238E27FC236}">
              <a16:creationId xmlns:a16="http://schemas.microsoft.com/office/drawing/2014/main" id="{723272FB-730E-45DE-B98F-7FEC026A2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15" name="Picture 114" descr="https://applications.labor.ny.gov/wpp/images/spacer.gif">
          <a:extLst>
            <a:ext uri="{FF2B5EF4-FFF2-40B4-BE49-F238E27FC236}">
              <a16:creationId xmlns:a16="http://schemas.microsoft.com/office/drawing/2014/main" id="{7BD25A58-F977-4951-9DA5-90F0F4FF5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16" name="Picture 115" descr="https://applications.labor.ny.gov/wpp/images/spacer.gif">
          <a:extLst>
            <a:ext uri="{FF2B5EF4-FFF2-40B4-BE49-F238E27FC236}">
              <a16:creationId xmlns:a16="http://schemas.microsoft.com/office/drawing/2014/main" id="{5252C75B-4287-45A1-846B-4B86AA868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17" name="Picture 116" descr="https://applications.labor.ny.gov/wpp/images/spacer.gif">
          <a:extLst>
            <a:ext uri="{FF2B5EF4-FFF2-40B4-BE49-F238E27FC236}">
              <a16:creationId xmlns:a16="http://schemas.microsoft.com/office/drawing/2014/main" id="{E30600B2-36BE-4080-BC0E-E34805263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25</xdr:row>
      <xdr:rowOff>0</xdr:rowOff>
    </xdr:from>
    <xdr:ext cx="12700" cy="12700"/>
    <xdr:pic>
      <xdr:nvPicPr>
        <xdr:cNvPr id="118" name="Picture 117" descr="https://applications.labor.ny.gov/wpp/images/spacer.gif">
          <a:extLst>
            <a:ext uri="{FF2B5EF4-FFF2-40B4-BE49-F238E27FC236}">
              <a16:creationId xmlns:a16="http://schemas.microsoft.com/office/drawing/2014/main" id="{787261E8-D8E7-4AF9-B778-D274BA2D5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25</xdr:row>
      <xdr:rowOff>0</xdr:rowOff>
    </xdr:from>
    <xdr:to>
      <xdr:col>1</xdr:col>
      <xdr:colOff>12700</xdr:colOff>
      <xdr:row>25</xdr:row>
      <xdr:rowOff>0</xdr:rowOff>
    </xdr:to>
    <xdr:pic>
      <xdr:nvPicPr>
        <xdr:cNvPr id="119" name="Picture 118" descr="https://applications.labor.ny.gov/wpp/images/spacer.gif">
          <a:extLst>
            <a:ext uri="{FF2B5EF4-FFF2-40B4-BE49-F238E27FC236}">
              <a16:creationId xmlns:a16="http://schemas.microsoft.com/office/drawing/2014/main" id="{C69899B7-C9C2-4197-834B-6B11E81CE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20" name="Picture 119" descr="https://applications.labor.ny.gov/wpp/images/spacer.gif">
          <a:extLst>
            <a:ext uri="{FF2B5EF4-FFF2-40B4-BE49-F238E27FC236}">
              <a16:creationId xmlns:a16="http://schemas.microsoft.com/office/drawing/2014/main" id="{33F35AC2-EB3E-4853-89AE-A2AB5D392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21" name="Picture 120" descr="https://applications.labor.ny.gov/wpp/images/spacer.gif">
          <a:extLst>
            <a:ext uri="{FF2B5EF4-FFF2-40B4-BE49-F238E27FC236}">
              <a16:creationId xmlns:a16="http://schemas.microsoft.com/office/drawing/2014/main" id="{000AAD78-0FF9-415D-A12E-1B218E491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25</xdr:row>
      <xdr:rowOff>0</xdr:rowOff>
    </xdr:from>
    <xdr:ext cx="12700" cy="12700"/>
    <xdr:pic>
      <xdr:nvPicPr>
        <xdr:cNvPr id="122" name="Picture 121" descr="https://applications.labor.ny.gov/wpp/images/spacer.gif">
          <a:extLst>
            <a:ext uri="{FF2B5EF4-FFF2-40B4-BE49-F238E27FC236}">
              <a16:creationId xmlns:a16="http://schemas.microsoft.com/office/drawing/2014/main" id="{33704391-0190-4C54-97D8-01D657717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25</xdr:row>
      <xdr:rowOff>0</xdr:rowOff>
    </xdr:from>
    <xdr:to>
      <xdr:col>1</xdr:col>
      <xdr:colOff>12700</xdr:colOff>
      <xdr:row>25</xdr:row>
      <xdr:rowOff>0</xdr:rowOff>
    </xdr:to>
    <xdr:pic>
      <xdr:nvPicPr>
        <xdr:cNvPr id="123" name="Picture 122" descr="https://applications.labor.ny.gov/wpp/images/spacer.gif">
          <a:extLst>
            <a:ext uri="{FF2B5EF4-FFF2-40B4-BE49-F238E27FC236}">
              <a16:creationId xmlns:a16="http://schemas.microsoft.com/office/drawing/2014/main" id="{5C265EB7-89DF-4055-9D58-712B697B5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24" name="Picture 123" descr="https://applications.labor.ny.gov/wpp/images/spacer.gif">
          <a:extLst>
            <a:ext uri="{FF2B5EF4-FFF2-40B4-BE49-F238E27FC236}">
              <a16:creationId xmlns:a16="http://schemas.microsoft.com/office/drawing/2014/main" id="{1D793C89-843D-49BA-ADCE-2D24A96C4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12700</xdr:colOff>
      <xdr:row>25</xdr:row>
      <xdr:rowOff>0</xdr:rowOff>
    </xdr:to>
    <xdr:pic>
      <xdr:nvPicPr>
        <xdr:cNvPr id="125" name="Picture 124" descr="https://applications.labor.ny.gov/wpp/images/spacer.gif">
          <a:extLst>
            <a:ext uri="{FF2B5EF4-FFF2-40B4-BE49-F238E27FC236}">
              <a16:creationId xmlns:a16="http://schemas.microsoft.com/office/drawing/2014/main" id="{74E633B6-25EC-4658-8840-EE19BB252B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0</xdr:col>
      <xdr:colOff>12700</xdr:colOff>
      <xdr:row>36</xdr:row>
      <xdr:rowOff>0</xdr:rowOff>
    </xdr:to>
    <xdr:pic>
      <xdr:nvPicPr>
        <xdr:cNvPr id="2" name="Picture 1" descr="https://applications.labor.ny.gov/wpp/images/spacer.gi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3" name="Picture 2" descr="https://applications.labor.ny.gov/wpp/images/spacer.gif">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36</xdr:row>
      <xdr:rowOff>0</xdr:rowOff>
    </xdr:from>
    <xdr:to>
      <xdr:col>3</xdr:col>
      <xdr:colOff>12700</xdr:colOff>
      <xdr:row>36</xdr:row>
      <xdr:rowOff>0</xdr:rowOff>
    </xdr:to>
    <xdr:pic>
      <xdr:nvPicPr>
        <xdr:cNvPr id="4" name="Picture 3" descr="https://applications.labor.ny.gov/wpp/images/spacer.gif">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12700</xdr:colOff>
      <xdr:row>36</xdr:row>
      <xdr:rowOff>0</xdr:rowOff>
    </xdr:to>
    <xdr:pic>
      <xdr:nvPicPr>
        <xdr:cNvPr id="5" name="Picture 4" descr="https://applications.labor.ny.gov/wpp/images/spacer.gi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98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36</xdr:row>
      <xdr:rowOff>0</xdr:rowOff>
    </xdr:from>
    <xdr:to>
      <xdr:col>5</xdr:col>
      <xdr:colOff>12700</xdr:colOff>
      <xdr:row>36</xdr:row>
      <xdr:rowOff>0</xdr:rowOff>
    </xdr:to>
    <xdr:pic>
      <xdr:nvPicPr>
        <xdr:cNvPr id="6" name="Picture 5" descr="https://applications.labor.ny.gov/wpp/images/spacer.gif">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4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xdr:row>
      <xdr:rowOff>0</xdr:rowOff>
    </xdr:from>
    <xdr:to>
      <xdr:col>6</xdr:col>
      <xdr:colOff>12700</xdr:colOff>
      <xdr:row>36</xdr:row>
      <xdr:rowOff>0</xdr:rowOff>
    </xdr:to>
    <xdr:pic>
      <xdr:nvPicPr>
        <xdr:cNvPr id="7" name="Picture 6" descr="https://applications.labor.ny.gov/wpp/images/spacer.gif">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49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36</xdr:row>
      <xdr:rowOff>0</xdr:rowOff>
    </xdr:from>
    <xdr:to>
      <xdr:col>9</xdr:col>
      <xdr:colOff>12700</xdr:colOff>
      <xdr:row>36</xdr:row>
      <xdr:rowOff>0</xdr:rowOff>
    </xdr:to>
    <xdr:pic>
      <xdr:nvPicPr>
        <xdr:cNvPr id="8" name="Picture 7" descr="https://applications.labor.ny.gov/wpp/images/spacer.gif">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36</xdr:row>
      <xdr:rowOff>0</xdr:rowOff>
    </xdr:from>
    <xdr:to>
      <xdr:col>10</xdr:col>
      <xdr:colOff>12700</xdr:colOff>
      <xdr:row>36</xdr:row>
      <xdr:rowOff>0</xdr:rowOff>
    </xdr:to>
    <xdr:pic>
      <xdr:nvPicPr>
        <xdr:cNvPr id="9" name="Picture 8" descr="https://applications.labor.ny.gov/wpp/images/spacer.gif">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01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36</xdr:row>
      <xdr:rowOff>0</xdr:rowOff>
    </xdr:from>
    <xdr:to>
      <xdr:col>11</xdr:col>
      <xdr:colOff>12700</xdr:colOff>
      <xdr:row>36</xdr:row>
      <xdr:rowOff>0</xdr:rowOff>
    </xdr:to>
    <xdr:pic>
      <xdr:nvPicPr>
        <xdr:cNvPr id="10" name="Picture 9" descr="https://applications.labor.ny.gov/wpp/images/spacer.gif">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49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36</xdr:row>
      <xdr:rowOff>0</xdr:rowOff>
    </xdr:from>
    <xdr:to>
      <xdr:col>12</xdr:col>
      <xdr:colOff>12700</xdr:colOff>
      <xdr:row>36</xdr:row>
      <xdr:rowOff>0</xdr:rowOff>
    </xdr:to>
    <xdr:pic>
      <xdr:nvPicPr>
        <xdr:cNvPr id="11" name="Picture 10" descr="https://applications.labor.ny.gov/wpp/images/spacer.gif">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12" name="Picture 11" descr="https://applications.labor.ny.gov/wpp/images/spacer.gif">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36</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36</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36</xdr:row>
      <xdr:rowOff>0</xdr:rowOff>
    </xdr:from>
    <xdr:ext cx="12700" cy="12700"/>
    <xdr:pic>
      <xdr:nvPicPr>
        <xdr:cNvPr id="15" name="Picture 14" descr="https://applications.labor.ny.gov/wpp/images/spacer.gif">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36</xdr:row>
      <xdr:rowOff>0</xdr:rowOff>
    </xdr:from>
    <xdr:ext cx="12700" cy="12700"/>
    <xdr:pic>
      <xdr:nvPicPr>
        <xdr:cNvPr id="16" name="Picture 15" descr="https://applications.labor.ny.gov/wpp/images/spacer.gif">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36</xdr:row>
      <xdr:rowOff>0</xdr:rowOff>
    </xdr:from>
    <xdr:ext cx="12700" cy="12700"/>
    <xdr:pic>
      <xdr:nvPicPr>
        <xdr:cNvPr id="17" name="Picture 16" descr="https://applications.labor.ny.gov/wpp/images/spacer.gif">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36</xdr:row>
      <xdr:rowOff>0</xdr:rowOff>
    </xdr:from>
    <xdr:to>
      <xdr:col>1</xdr:col>
      <xdr:colOff>12700</xdr:colOff>
      <xdr:row>36</xdr:row>
      <xdr:rowOff>0</xdr:rowOff>
    </xdr:to>
    <xdr:pic>
      <xdr:nvPicPr>
        <xdr:cNvPr id="18" name="Picture 17" descr="https://applications.labor.ny.gov/wpp/images/spacer.gif">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19" name="Picture 18" descr="https://applications.labor.ny.gov/wpp/images/spacer.gif">
          <a:extLst>
            <a:ext uri="{FF2B5EF4-FFF2-40B4-BE49-F238E27FC236}">
              <a16:creationId xmlns:a16="http://schemas.microsoft.com/office/drawing/2014/main" id="{E6E02783-4E23-443C-BF6A-5AD6FFA7E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20" name="Picture 19" descr="https://applications.labor.ny.gov/wpp/images/spacer.gif">
          <a:extLst>
            <a:ext uri="{FF2B5EF4-FFF2-40B4-BE49-F238E27FC236}">
              <a16:creationId xmlns:a16="http://schemas.microsoft.com/office/drawing/2014/main" id="{08A0E467-4F58-40E4-BA1C-79C9257F3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21" name="Picture 20" descr="https://applications.labor.ny.gov/wpp/images/spacer.gif">
          <a:extLst>
            <a:ext uri="{FF2B5EF4-FFF2-40B4-BE49-F238E27FC236}">
              <a16:creationId xmlns:a16="http://schemas.microsoft.com/office/drawing/2014/main" id="{BA20CF2C-9F48-4A69-8BEC-6AD996FA1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22" name="Picture 21" descr="https://applications.labor.ny.gov/wpp/images/spacer.gif">
          <a:extLst>
            <a:ext uri="{FF2B5EF4-FFF2-40B4-BE49-F238E27FC236}">
              <a16:creationId xmlns:a16="http://schemas.microsoft.com/office/drawing/2014/main" id="{83A3654E-A1AC-49E3-B98C-45425027E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23" name="Picture 22" descr="https://applications.labor.ny.gov/wpp/images/spacer.gif">
          <a:extLst>
            <a:ext uri="{FF2B5EF4-FFF2-40B4-BE49-F238E27FC236}">
              <a16:creationId xmlns:a16="http://schemas.microsoft.com/office/drawing/2014/main" id="{88DFC472-F8A5-4B70-B609-7BC7478E2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24" name="Picture 23" descr="https://applications.labor.ny.gov/wpp/images/spacer.gif">
          <a:extLst>
            <a:ext uri="{FF2B5EF4-FFF2-40B4-BE49-F238E27FC236}">
              <a16:creationId xmlns:a16="http://schemas.microsoft.com/office/drawing/2014/main" id="{1A80E43B-4CF0-4967-9632-6372FB50E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25" name="Picture 24" descr="https://applications.labor.ny.gov/wpp/images/spacer.gif">
          <a:extLst>
            <a:ext uri="{FF2B5EF4-FFF2-40B4-BE49-F238E27FC236}">
              <a16:creationId xmlns:a16="http://schemas.microsoft.com/office/drawing/2014/main" id="{A59E6E2B-F776-49E3-A836-7D87789D4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26" name="Picture 25" descr="https://applications.labor.ny.gov/wpp/images/spacer.gif">
          <a:extLst>
            <a:ext uri="{FF2B5EF4-FFF2-40B4-BE49-F238E27FC236}">
              <a16:creationId xmlns:a16="http://schemas.microsoft.com/office/drawing/2014/main" id="{7E3FE18E-8A15-4E16-B78A-5B04ED371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36</xdr:row>
      <xdr:rowOff>0</xdr:rowOff>
    </xdr:from>
    <xdr:ext cx="12700" cy="12700"/>
    <xdr:pic>
      <xdr:nvPicPr>
        <xdr:cNvPr id="27" name="Picture 26" descr="https://applications.labor.ny.gov/wpp/images/spacer.gif">
          <a:extLst>
            <a:ext uri="{FF2B5EF4-FFF2-40B4-BE49-F238E27FC236}">
              <a16:creationId xmlns:a16="http://schemas.microsoft.com/office/drawing/2014/main" id="{99B2224F-8C9B-4982-95AE-8B27EEF63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36</xdr:row>
      <xdr:rowOff>0</xdr:rowOff>
    </xdr:from>
    <xdr:to>
      <xdr:col>1</xdr:col>
      <xdr:colOff>12700</xdr:colOff>
      <xdr:row>36</xdr:row>
      <xdr:rowOff>0</xdr:rowOff>
    </xdr:to>
    <xdr:pic>
      <xdr:nvPicPr>
        <xdr:cNvPr id="28" name="Picture 27" descr="https://applications.labor.ny.gov/wpp/images/spacer.gif">
          <a:extLst>
            <a:ext uri="{FF2B5EF4-FFF2-40B4-BE49-F238E27FC236}">
              <a16:creationId xmlns:a16="http://schemas.microsoft.com/office/drawing/2014/main" id="{A1838D5C-3EF9-421D-B884-ED8098647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29" name="Picture 28" descr="https://applications.labor.ny.gov/wpp/images/spacer.gif">
          <a:extLst>
            <a:ext uri="{FF2B5EF4-FFF2-40B4-BE49-F238E27FC236}">
              <a16:creationId xmlns:a16="http://schemas.microsoft.com/office/drawing/2014/main" id="{B3275659-99AA-45A0-BB1B-182605DEC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30" name="Picture 29" descr="https://applications.labor.ny.gov/wpp/images/spacer.gif">
          <a:extLst>
            <a:ext uri="{FF2B5EF4-FFF2-40B4-BE49-F238E27FC236}">
              <a16:creationId xmlns:a16="http://schemas.microsoft.com/office/drawing/2014/main" id="{7B010A6A-D2EE-4F2F-8924-0ADDAC4FB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31" name="Picture 30" descr="https://applications.labor.ny.gov/wpp/images/spacer.gif">
          <a:extLst>
            <a:ext uri="{FF2B5EF4-FFF2-40B4-BE49-F238E27FC236}">
              <a16:creationId xmlns:a16="http://schemas.microsoft.com/office/drawing/2014/main" id="{DDC447B1-4F2A-474E-926D-D6BA6395F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32" name="Picture 31" descr="https://applications.labor.ny.gov/wpp/images/spacer.gif">
          <a:extLst>
            <a:ext uri="{FF2B5EF4-FFF2-40B4-BE49-F238E27FC236}">
              <a16:creationId xmlns:a16="http://schemas.microsoft.com/office/drawing/2014/main" id="{45A55414-2AA7-416D-9F20-7F29490E9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33" name="Picture 32" descr="https://applications.labor.ny.gov/wpp/images/spacer.gif">
          <a:extLst>
            <a:ext uri="{FF2B5EF4-FFF2-40B4-BE49-F238E27FC236}">
              <a16:creationId xmlns:a16="http://schemas.microsoft.com/office/drawing/2014/main" id="{95875A33-FED1-4663-B68A-B01F26B8B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34" name="Picture 33" descr="https://applications.labor.ny.gov/wpp/images/spacer.gif">
          <a:extLst>
            <a:ext uri="{FF2B5EF4-FFF2-40B4-BE49-F238E27FC236}">
              <a16:creationId xmlns:a16="http://schemas.microsoft.com/office/drawing/2014/main" id="{E73D79A5-CDFD-45BD-8091-746B11D1B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35" name="Picture 34" descr="https://applications.labor.ny.gov/wpp/images/spacer.gif">
          <a:extLst>
            <a:ext uri="{FF2B5EF4-FFF2-40B4-BE49-F238E27FC236}">
              <a16:creationId xmlns:a16="http://schemas.microsoft.com/office/drawing/2014/main" id="{C5520023-DF5C-42A7-9D00-D453108DD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36" name="Picture 35" descr="https://applications.labor.ny.gov/wpp/images/spacer.gif">
          <a:extLst>
            <a:ext uri="{FF2B5EF4-FFF2-40B4-BE49-F238E27FC236}">
              <a16:creationId xmlns:a16="http://schemas.microsoft.com/office/drawing/2014/main" id="{BB4B2F97-1072-4683-909D-8CDA6146F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37" name="Picture 36" descr="https://applications.labor.ny.gov/wpp/images/spacer.gif">
          <a:extLst>
            <a:ext uri="{FF2B5EF4-FFF2-40B4-BE49-F238E27FC236}">
              <a16:creationId xmlns:a16="http://schemas.microsoft.com/office/drawing/2014/main" id="{FB67846D-2A29-49C7-9073-636DBB127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38" name="Picture 37" descr="https://applications.labor.ny.gov/wpp/images/spacer.gif">
          <a:extLst>
            <a:ext uri="{FF2B5EF4-FFF2-40B4-BE49-F238E27FC236}">
              <a16:creationId xmlns:a16="http://schemas.microsoft.com/office/drawing/2014/main" id="{F7791998-DC74-449E-ADE5-0060FDACB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39" name="Picture 38" descr="https://applications.labor.ny.gov/wpp/images/spacer.gif">
          <a:extLst>
            <a:ext uri="{FF2B5EF4-FFF2-40B4-BE49-F238E27FC236}">
              <a16:creationId xmlns:a16="http://schemas.microsoft.com/office/drawing/2014/main" id="{044082F6-F520-4A5B-86F9-DF07A679A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40" name="Picture 39" descr="https://applications.labor.ny.gov/wpp/images/spacer.gif">
          <a:extLst>
            <a:ext uri="{FF2B5EF4-FFF2-40B4-BE49-F238E27FC236}">
              <a16:creationId xmlns:a16="http://schemas.microsoft.com/office/drawing/2014/main" id="{F5451BDA-D440-48D5-A32C-DE35E3291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36</xdr:row>
      <xdr:rowOff>0</xdr:rowOff>
    </xdr:from>
    <xdr:ext cx="12700" cy="12700"/>
    <xdr:pic>
      <xdr:nvPicPr>
        <xdr:cNvPr id="41" name="Picture 40" descr="https://applications.labor.ny.gov/wpp/images/spacer.gif">
          <a:extLst>
            <a:ext uri="{FF2B5EF4-FFF2-40B4-BE49-F238E27FC236}">
              <a16:creationId xmlns:a16="http://schemas.microsoft.com/office/drawing/2014/main" id="{BB59D1A8-B573-4B89-ACE9-5BDAA259F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36</xdr:row>
      <xdr:rowOff>0</xdr:rowOff>
    </xdr:from>
    <xdr:to>
      <xdr:col>1</xdr:col>
      <xdr:colOff>12700</xdr:colOff>
      <xdr:row>36</xdr:row>
      <xdr:rowOff>0</xdr:rowOff>
    </xdr:to>
    <xdr:pic>
      <xdr:nvPicPr>
        <xdr:cNvPr id="42" name="Picture 41" descr="https://applications.labor.ny.gov/wpp/images/spacer.gif">
          <a:extLst>
            <a:ext uri="{FF2B5EF4-FFF2-40B4-BE49-F238E27FC236}">
              <a16:creationId xmlns:a16="http://schemas.microsoft.com/office/drawing/2014/main" id="{262FA4AC-3732-40F4-B258-025F63879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43" name="Picture 42" descr="https://applications.labor.ny.gov/wpp/images/spacer.gif">
          <a:extLst>
            <a:ext uri="{FF2B5EF4-FFF2-40B4-BE49-F238E27FC236}">
              <a16:creationId xmlns:a16="http://schemas.microsoft.com/office/drawing/2014/main" id="{59E423D4-6AAB-423E-AE60-6FA31CA65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44" name="Picture 43" descr="https://applications.labor.ny.gov/wpp/images/spacer.gif">
          <a:extLst>
            <a:ext uri="{FF2B5EF4-FFF2-40B4-BE49-F238E27FC236}">
              <a16:creationId xmlns:a16="http://schemas.microsoft.com/office/drawing/2014/main" id="{721E2A14-5DBB-4B54-A839-3D7D4DAA2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36</xdr:row>
      <xdr:rowOff>0</xdr:rowOff>
    </xdr:from>
    <xdr:ext cx="12700" cy="12700"/>
    <xdr:pic>
      <xdr:nvPicPr>
        <xdr:cNvPr id="45" name="Picture 44" descr="https://applications.labor.ny.gov/wpp/images/spacer.gif">
          <a:extLst>
            <a:ext uri="{FF2B5EF4-FFF2-40B4-BE49-F238E27FC236}">
              <a16:creationId xmlns:a16="http://schemas.microsoft.com/office/drawing/2014/main" id="{BDC02E11-2836-454D-AE22-F2F58EE32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36</xdr:row>
      <xdr:rowOff>0</xdr:rowOff>
    </xdr:from>
    <xdr:to>
      <xdr:col>1</xdr:col>
      <xdr:colOff>12700</xdr:colOff>
      <xdr:row>36</xdr:row>
      <xdr:rowOff>0</xdr:rowOff>
    </xdr:to>
    <xdr:pic>
      <xdr:nvPicPr>
        <xdr:cNvPr id="46" name="Picture 45" descr="https://applications.labor.ny.gov/wpp/images/spacer.gif">
          <a:extLst>
            <a:ext uri="{FF2B5EF4-FFF2-40B4-BE49-F238E27FC236}">
              <a16:creationId xmlns:a16="http://schemas.microsoft.com/office/drawing/2014/main" id="{9CE03B08-4042-4B75-A73D-4DE0C0212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47" name="Picture 46" descr="https://applications.labor.ny.gov/wpp/images/spacer.gif">
          <a:extLst>
            <a:ext uri="{FF2B5EF4-FFF2-40B4-BE49-F238E27FC236}">
              <a16:creationId xmlns:a16="http://schemas.microsoft.com/office/drawing/2014/main" id="{89864DEA-E2C3-454F-B566-061DAC9D8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48" name="Picture 47" descr="https://applications.labor.ny.gov/wpp/images/spacer.gif">
          <a:extLst>
            <a:ext uri="{FF2B5EF4-FFF2-40B4-BE49-F238E27FC236}">
              <a16:creationId xmlns:a16="http://schemas.microsoft.com/office/drawing/2014/main" id="{E4BDEBE8-3B02-4DFD-9BBB-03307203B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49" name="Picture 48" descr="https://applications.labor.ny.gov/wpp/images/spacer.gif">
          <a:extLst>
            <a:ext uri="{FF2B5EF4-FFF2-40B4-BE49-F238E27FC236}">
              <a16:creationId xmlns:a16="http://schemas.microsoft.com/office/drawing/2014/main" id="{22D6A87E-FF72-4707-BCE9-5DEA58E0E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50" name="Picture 49" descr="https://applications.labor.ny.gov/wpp/images/spacer.gif">
          <a:extLst>
            <a:ext uri="{FF2B5EF4-FFF2-40B4-BE49-F238E27FC236}">
              <a16:creationId xmlns:a16="http://schemas.microsoft.com/office/drawing/2014/main" id="{78BFA08E-53F8-4FFF-B23C-EFD96FCD6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51" name="Picture 50" descr="https://applications.labor.ny.gov/wpp/images/spacer.gif">
          <a:extLst>
            <a:ext uri="{FF2B5EF4-FFF2-40B4-BE49-F238E27FC236}">
              <a16:creationId xmlns:a16="http://schemas.microsoft.com/office/drawing/2014/main" id="{0BACC0A1-5AC3-47F2-9AEB-7FC78B21B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52" name="Picture 51" descr="https://applications.labor.ny.gov/wpp/images/spacer.gif">
          <a:extLst>
            <a:ext uri="{FF2B5EF4-FFF2-40B4-BE49-F238E27FC236}">
              <a16:creationId xmlns:a16="http://schemas.microsoft.com/office/drawing/2014/main" id="{AF70F599-90D0-46A8-9214-43564CBF5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53" name="Picture 52" descr="https://applications.labor.ny.gov/wpp/images/spacer.gif">
          <a:extLst>
            <a:ext uri="{FF2B5EF4-FFF2-40B4-BE49-F238E27FC236}">
              <a16:creationId xmlns:a16="http://schemas.microsoft.com/office/drawing/2014/main" id="{08694698-E03C-4293-931D-9AAFFE4EF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54" name="Picture 53" descr="https://applications.labor.ny.gov/wpp/images/spacer.gif">
          <a:extLst>
            <a:ext uri="{FF2B5EF4-FFF2-40B4-BE49-F238E27FC236}">
              <a16:creationId xmlns:a16="http://schemas.microsoft.com/office/drawing/2014/main" id="{B28AD1C3-D049-4126-9966-8C035ACC6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55" name="Picture 54" descr="https://applications.labor.ny.gov/wpp/images/spacer.gif">
          <a:extLst>
            <a:ext uri="{FF2B5EF4-FFF2-40B4-BE49-F238E27FC236}">
              <a16:creationId xmlns:a16="http://schemas.microsoft.com/office/drawing/2014/main" id="{2EE997B7-6340-471B-B35F-1768A62B1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56" name="Picture 55" descr="https://applications.labor.ny.gov/wpp/images/spacer.gif">
          <a:extLst>
            <a:ext uri="{FF2B5EF4-FFF2-40B4-BE49-F238E27FC236}">
              <a16:creationId xmlns:a16="http://schemas.microsoft.com/office/drawing/2014/main" id="{F3286863-5F10-49E9-8B12-2AAD63EC0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57" name="Picture 56" descr="https://applications.labor.ny.gov/wpp/images/spacer.gif">
          <a:extLst>
            <a:ext uri="{FF2B5EF4-FFF2-40B4-BE49-F238E27FC236}">
              <a16:creationId xmlns:a16="http://schemas.microsoft.com/office/drawing/2014/main" id="{F7152FBC-521B-4D3B-9807-5E9C603A6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58" name="Picture 57" descr="https://applications.labor.ny.gov/wpp/images/spacer.gif">
          <a:extLst>
            <a:ext uri="{FF2B5EF4-FFF2-40B4-BE49-F238E27FC236}">
              <a16:creationId xmlns:a16="http://schemas.microsoft.com/office/drawing/2014/main" id="{66256224-F10F-47C8-B5D5-EFBDA8E23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36</xdr:row>
      <xdr:rowOff>0</xdr:rowOff>
    </xdr:from>
    <xdr:ext cx="12700" cy="12700"/>
    <xdr:pic>
      <xdr:nvPicPr>
        <xdr:cNvPr id="59" name="Picture 58" descr="https://applications.labor.ny.gov/wpp/images/spacer.gif">
          <a:extLst>
            <a:ext uri="{FF2B5EF4-FFF2-40B4-BE49-F238E27FC236}">
              <a16:creationId xmlns:a16="http://schemas.microsoft.com/office/drawing/2014/main" id="{82693FF5-72BF-40D2-9CCB-39A4680F7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36</xdr:row>
      <xdr:rowOff>0</xdr:rowOff>
    </xdr:from>
    <xdr:to>
      <xdr:col>1</xdr:col>
      <xdr:colOff>12700</xdr:colOff>
      <xdr:row>36</xdr:row>
      <xdr:rowOff>0</xdr:rowOff>
    </xdr:to>
    <xdr:pic>
      <xdr:nvPicPr>
        <xdr:cNvPr id="60" name="Picture 59" descr="https://applications.labor.ny.gov/wpp/images/spacer.gif">
          <a:extLst>
            <a:ext uri="{FF2B5EF4-FFF2-40B4-BE49-F238E27FC236}">
              <a16:creationId xmlns:a16="http://schemas.microsoft.com/office/drawing/2014/main" id="{F3E8A9D4-AE64-495A-92D7-EE7EE8441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61" name="Picture 60" descr="https://applications.labor.ny.gov/wpp/images/spacer.gif">
          <a:extLst>
            <a:ext uri="{FF2B5EF4-FFF2-40B4-BE49-F238E27FC236}">
              <a16:creationId xmlns:a16="http://schemas.microsoft.com/office/drawing/2014/main" id="{017224EF-DF4D-4E97-A120-E1BE43457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62" name="Picture 61" descr="https://applications.labor.ny.gov/wpp/images/spacer.gif">
          <a:extLst>
            <a:ext uri="{FF2B5EF4-FFF2-40B4-BE49-F238E27FC236}">
              <a16:creationId xmlns:a16="http://schemas.microsoft.com/office/drawing/2014/main" id="{3953783A-7711-4EEB-8520-F93E19D40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36</xdr:row>
      <xdr:rowOff>0</xdr:rowOff>
    </xdr:from>
    <xdr:ext cx="12700" cy="12700"/>
    <xdr:pic>
      <xdr:nvPicPr>
        <xdr:cNvPr id="63" name="Picture 62" descr="https://applications.labor.ny.gov/wpp/images/spacer.gif">
          <a:extLst>
            <a:ext uri="{FF2B5EF4-FFF2-40B4-BE49-F238E27FC236}">
              <a16:creationId xmlns:a16="http://schemas.microsoft.com/office/drawing/2014/main" id="{C4F9B101-9436-461F-8F2B-EF2178AD5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36</xdr:row>
      <xdr:rowOff>0</xdr:rowOff>
    </xdr:from>
    <xdr:to>
      <xdr:col>1</xdr:col>
      <xdr:colOff>12700</xdr:colOff>
      <xdr:row>36</xdr:row>
      <xdr:rowOff>0</xdr:rowOff>
    </xdr:to>
    <xdr:pic>
      <xdr:nvPicPr>
        <xdr:cNvPr id="64" name="Picture 63" descr="https://applications.labor.ny.gov/wpp/images/spacer.gif">
          <a:extLst>
            <a:ext uri="{FF2B5EF4-FFF2-40B4-BE49-F238E27FC236}">
              <a16:creationId xmlns:a16="http://schemas.microsoft.com/office/drawing/2014/main" id="{95672100-5070-4389-9927-362FF4B5B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65" name="Picture 64" descr="https://applications.labor.ny.gov/wpp/images/spacer.gif">
          <a:extLst>
            <a:ext uri="{FF2B5EF4-FFF2-40B4-BE49-F238E27FC236}">
              <a16:creationId xmlns:a16="http://schemas.microsoft.com/office/drawing/2014/main" id="{186C446C-4319-4F0E-992E-274BAF156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66" name="Picture 65" descr="https://applications.labor.ny.gov/wpp/images/spacer.gif">
          <a:extLst>
            <a:ext uri="{FF2B5EF4-FFF2-40B4-BE49-F238E27FC236}">
              <a16:creationId xmlns:a16="http://schemas.microsoft.com/office/drawing/2014/main" id="{EBEE8682-85A6-4303-9AAC-C3BB34224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67" name="Picture 66" descr="https://applications.labor.ny.gov/wpp/images/spacer.gif">
          <a:extLst>
            <a:ext uri="{FF2B5EF4-FFF2-40B4-BE49-F238E27FC236}">
              <a16:creationId xmlns:a16="http://schemas.microsoft.com/office/drawing/2014/main" id="{BB27EBAB-AA8B-4992-B1EC-A3FFC599D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68" name="Picture 67" descr="https://applications.labor.ny.gov/wpp/images/spacer.gif">
          <a:extLst>
            <a:ext uri="{FF2B5EF4-FFF2-40B4-BE49-F238E27FC236}">
              <a16:creationId xmlns:a16="http://schemas.microsoft.com/office/drawing/2014/main" id="{3CDF351C-CFD0-4F8D-99B9-A7928C033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69" name="Picture 68" descr="https://applications.labor.ny.gov/wpp/images/spacer.gif">
          <a:extLst>
            <a:ext uri="{FF2B5EF4-FFF2-40B4-BE49-F238E27FC236}">
              <a16:creationId xmlns:a16="http://schemas.microsoft.com/office/drawing/2014/main" id="{E20D6D84-B069-45F6-B7F3-F5B0D1A99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70" name="Picture 69" descr="https://applications.labor.ny.gov/wpp/images/spacer.gif">
          <a:extLst>
            <a:ext uri="{FF2B5EF4-FFF2-40B4-BE49-F238E27FC236}">
              <a16:creationId xmlns:a16="http://schemas.microsoft.com/office/drawing/2014/main" id="{30D4C164-D694-4ED0-9432-281D678EB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71" name="Picture 70" descr="https://applications.labor.ny.gov/wpp/images/spacer.gif">
          <a:extLst>
            <a:ext uri="{FF2B5EF4-FFF2-40B4-BE49-F238E27FC236}">
              <a16:creationId xmlns:a16="http://schemas.microsoft.com/office/drawing/2014/main" id="{C422AC2D-9937-4F79-9A34-405F40D7B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36</xdr:row>
      <xdr:rowOff>0</xdr:rowOff>
    </xdr:from>
    <xdr:ext cx="12700" cy="12700"/>
    <xdr:pic>
      <xdr:nvPicPr>
        <xdr:cNvPr id="72" name="Picture 71" descr="https://applications.labor.ny.gov/wpp/images/spacer.gif">
          <a:extLst>
            <a:ext uri="{FF2B5EF4-FFF2-40B4-BE49-F238E27FC236}">
              <a16:creationId xmlns:a16="http://schemas.microsoft.com/office/drawing/2014/main" id="{13DDD3FC-32B2-4958-9503-4B4A915EC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36</xdr:row>
      <xdr:rowOff>0</xdr:rowOff>
    </xdr:from>
    <xdr:to>
      <xdr:col>1</xdr:col>
      <xdr:colOff>12700</xdr:colOff>
      <xdr:row>36</xdr:row>
      <xdr:rowOff>0</xdr:rowOff>
    </xdr:to>
    <xdr:pic>
      <xdr:nvPicPr>
        <xdr:cNvPr id="73" name="Picture 72" descr="https://applications.labor.ny.gov/wpp/images/spacer.gif">
          <a:extLst>
            <a:ext uri="{FF2B5EF4-FFF2-40B4-BE49-F238E27FC236}">
              <a16:creationId xmlns:a16="http://schemas.microsoft.com/office/drawing/2014/main" id="{2579D389-4A98-435E-B908-C456273CB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74" name="Picture 73" descr="https://applications.labor.ny.gov/wpp/images/spacer.gif">
          <a:extLst>
            <a:ext uri="{FF2B5EF4-FFF2-40B4-BE49-F238E27FC236}">
              <a16:creationId xmlns:a16="http://schemas.microsoft.com/office/drawing/2014/main" id="{0BCEAA56-A4DF-4DD0-939E-B27133950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75" name="Picture 74" descr="https://applications.labor.ny.gov/wpp/images/spacer.gif">
          <a:extLst>
            <a:ext uri="{FF2B5EF4-FFF2-40B4-BE49-F238E27FC236}">
              <a16:creationId xmlns:a16="http://schemas.microsoft.com/office/drawing/2014/main" id="{AEA82A7E-9FAA-4570-B739-F38FA9857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36</xdr:row>
      <xdr:rowOff>0</xdr:rowOff>
    </xdr:from>
    <xdr:ext cx="12700" cy="12700"/>
    <xdr:pic>
      <xdr:nvPicPr>
        <xdr:cNvPr id="76" name="Picture 75" descr="https://applications.labor.ny.gov/wpp/images/spacer.gif">
          <a:extLst>
            <a:ext uri="{FF2B5EF4-FFF2-40B4-BE49-F238E27FC236}">
              <a16:creationId xmlns:a16="http://schemas.microsoft.com/office/drawing/2014/main" id="{017AD4AA-55E7-4F5F-BF2D-A3A9A0AC9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36</xdr:row>
      <xdr:rowOff>0</xdr:rowOff>
    </xdr:from>
    <xdr:to>
      <xdr:col>1</xdr:col>
      <xdr:colOff>12700</xdr:colOff>
      <xdr:row>36</xdr:row>
      <xdr:rowOff>0</xdr:rowOff>
    </xdr:to>
    <xdr:pic>
      <xdr:nvPicPr>
        <xdr:cNvPr id="77" name="Picture 76" descr="https://applications.labor.ny.gov/wpp/images/spacer.gif">
          <a:extLst>
            <a:ext uri="{FF2B5EF4-FFF2-40B4-BE49-F238E27FC236}">
              <a16:creationId xmlns:a16="http://schemas.microsoft.com/office/drawing/2014/main" id="{CA60204E-02A7-460B-8830-130E1C4F5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78" name="Picture 77" descr="https://applications.labor.ny.gov/wpp/images/spacer.gif">
          <a:extLst>
            <a:ext uri="{FF2B5EF4-FFF2-40B4-BE49-F238E27FC236}">
              <a16:creationId xmlns:a16="http://schemas.microsoft.com/office/drawing/2014/main" id="{2BE8B2B3-4286-4B5C-A7B5-02FC80F75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12700</xdr:colOff>
      <xdr:row>36</xdr:row>
      <xdr:rowOff>0</xdr:rowOff>
    </xdr:to>
    <xdr:pic>
      <xdr:nvPicPr>
        <xdr:cNvPr id="79" name="Picture 78" descr="https://applications.labor.ny.gov/wpp/images/spacer.gif">
          <a:extLst>
            <a:ext uri="{FF2B5EF4-FFF2-40B4-BE49-F238E27FC236}">
              <a16:creationId xmlns:a16="http://schemas.microsoft.com/office/drawing/2014/main" id="{471313CB-088D-4AC4-A6D8-8B4A1C8F2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47</xdr:row>
      <xdr:rowOff>0</xdr:rowOff>
    </xdr:from>
    <xdr:to>
      <xdr:col>0</xdr:col>
      <xdr:colOff>12700</xdr:colOff>
      <xdr:row>47</xdr:row>
      <xdr:rowOff>0</xdr:rowOff>
    </xdr:to>
    <xdr:pic>
      <xdr:nvPicPr>
        <xdr:cNvPr id="2" name="Picture 1" descr="https://applications.labor.ny.gov/wpp/images/spacer.gif">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3" name="Picture 2" descr="https://applications.labor.ny.gov/wpp/images/spacer.gif">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47</xdr:row>
      <xdr:rowOff>0</xdr:rowOff>
    </xdr:from>
    <xdr:to>
      <xdr:col>3</xdr:col>
      <xdr:colOff>12700</xdr:colOff>
      <xdr:row>47</xdr:row>
      <xdr:rowOff>0</xdr:rowOff>
    </xdr:to>
    <xdr:pic>
      <xdr:nvPicPr>
        <xdr:cNvPr id="4" name="Picture 3" descr="https://applications.labor.ny.gov/wpp/images/spacer.gif">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12700</xdr:colOff>
      <xdr:row>47</xdr:row>
      <xdr:rowOff>0</xdr:rowOff>
    </xdr:to>
    <xdr:pic>
      <xdr:nvPicPr>
        <xdr:cNvPr id="5" name="Picture 4" descr="https://applications.labor.ny.gov/wpp/images/spacer.gif">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06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47</xdr:row>
      <xdr:rowOff>0</xdr:rowOff>
    </xdr:from>
    <xdr:to>
      <xdr:col>5</xdr:col>
      <xdr:colOff>12700</xdr:colOff>
      <xdr:row>47</xdr:row>
      <xdr:rowOff>0</xdr:rowOff>
    </xdr:to>
    <xdr:pic>
      <xdr:nvPicPr>
        <xdr:cNvPr id="6" name="Picture 5" descr="https://applications.labor.ny.gov/wpp/images/spacer.gif">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59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xdr:row>
      <xdr:rowOff>0</xdr:rowOff>
    </xdr:from>
    <xdr:to>
      <xdr:col>6</xdr:col>
      <xdr:colOff>12700</xdr:colOff>
      <xdr:row>47</xdr:row>
      <xdr:rowOff>0</xdr:rowOff>
    </xdr:to>
    <xdr:pic>
      <xdr:nvPicPr>
        <xdr:cNvPr id="7" name="Picture 6" descr="https://applications.labor.ny.gov/wpp/images/spacer.gif">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47</xdr:row>
      <xdr:rowOff>0</xdr:rowOff>
    </xdr:from>
    <xdr:to>
      <xdr:col>9</xdr:col>
      <xdr:colOff>12700</xdr:colOff>
      <xdr:row>47</xdr:row>
      <xdr:rowOff>0</xdr:rowOff>
    </xdr:to>
    <xdr:pic>
      <xdr:nvPicPr>
        <xdr:cNvPr id="8" name="Picture 7" descr="https://applications.labor.ny.gov/wpp/images/spacer.gif">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049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47</xdr:row>
      <xdr:rowOff>0</xdr:rowOff>
    </xdr:from>
    <xdr:to>
      <xdr:col>10</xdr:col>
      <xdr:colOff>12700</xdr:colOff>
      <xdr:row>47</xdr:row>
      <xdr:rowOff>0</xdr:rowOff>
    </xdr:to>
    <xdr:pic>
      <xdr:nvPicPr>
        <xdr:cNvPr id="9" name="Picture 8" descr="https://applications.labor.ny.gov/wpp/images/spacer.gif">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17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47</xdr:row>
      <xdr:rowOff>0</xdr:rowOff>
    </xdr:from>
    <xdr:to>
      <xdr:col>11</xdr:col>
      <xdr:colOff>12700</xdr:colOff>
      <xdr:row>47</xdr:row>
      <xdr:rowOff>0</xdr:rowOff>
    </xdr:to>
    <xdr:pic>
      <xdr:nvPicPr>
        <xdr:cNvPr id="10" name="Picture 9" descr="https://applications.labor.ny.gov/wpp/images/spacer.gif">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465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47</xdr:row>
      <xdr:rowOff>0</xdr:rowOff>
    </xdr:from>
    <xdr:to>
      <xdr:col>12</xdr:col>
      <xdr:colOff>12700</xdr:colOff>
      <xdr:row>47</xdr:row>
      <xdr:rowOff>0</xdr:rowOff>
    </xdr:to>
    <xdr:pic>
      <xdr:nvPicPr>
        <xdr:cNvPr id="11" name="Picture 10" descr="https://applications.labor.ny.gov/wpp/images/spacer.gif">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228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12" name="Picture 11" descr="https://applications.labor.ny.gov/wpp/images/spacer.gif">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47</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633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47</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01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47</xdr:row>
      <xdr:rowOff>0</xdr:rowOff>
    </xdr:from>
    <xdr:to>
      <xdr:col>1</xdr:col>
      <xdr:colOff>12700</xdr:colOff>
      <xdr:row>47</xdr:row>
      <xdr:rowOff>0</xdr:rowOff>
    </xdr:to>
    <xdr:pic>
      <xdr:nvPicPr>
        <xdr:cNvPr id="15" name="Picture 14" descr="https://applications.labor.ny.gov/wpp/images/spacer.gif">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16" name="Picture 15" descr="https://applications.labor.ny.gov/wpp/images/spacer.gif">
          <a:extLst>
            <a:ext uri="{FF2B5EF4-FFF2-40B4-BE49-F238E27FC236}">
              <a16:creationId xmlns:a16="http://schemas.microsoft.com/office/drawing/2014/main" id="{C32242F5-160D-43DF-974D-2184B608A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17" name="Picture 16" descr="https://applications.labor.ny.gov/wpp/images/spacer.gif">
          <a:extLst>
            <a:ext uri="{FF2B5EF4-FFF2-40B4-BE49-F238E27FC236}">
              <a16:creationId xmlns:a16="http://schemas.microsoft.com/office/drawing/2014/main" id="{17213BF1-EC3D-428B-8D29-02A34DF27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18" name="Picture 17" descr="https://applications.labor.ny.gov/wpp/images/spacer.gif">
          <a:extLst>
            <a:ext uri="{FF2B5EF4-FFF2-40B4-BE49-F238E27FC236}">
              <a16:creationId xmlns:a16="http://schemas.microsoft.com/office/drawing/2014/main" id="{C3C5A1E5-2D67-48D2-8032-A1B51B88B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19" name="Picture 18" descr="https://applications.labor.ny.gov/wpp/images/spacer.gif">
          <a:extLst>
            <a:ext uri="{FF2B5EF4-FFF2-40B4-BE49-F238E27FC236}">
              <a16:creationId xmlns:a16="http://schemas.microsoft.com/office/drawing/2014/main" id="{C716D700-6BC3-45CF-BB65-64DF43992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20" name="Picture 19" descr="https://applications.labor.ny.gov/wpp/images/spacer.gif">
          <a:extLst>
            <a:ext uri="{FF2B5EF4-FFF2-40B4-BE49-F238E27FC236}">
              <a16:creationId xmlns:a16="http://schemas.microsoft.com/office/drawing/2014/main" id="{340A178B-DC9E-42D5-80DC-03A81181A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47</xdr:row>
      <xdr:rowOff>0</xdr:rowOff>
    </xdr:from>
    <xdr:ext cx="12700" cy="12700"/>
    <xdr:pic>
      <xdr:nvPicPr>
        <xdr:cNvPr id="21" name="Picture 20" descr="https://applications.labor.ny.gov/wpp/images/spacer.gif">
          <a:extLst>
            <a:ext uri="{FF2B5EF4-FFF2-40B4-BE49-F238E27FC236}">
              <a16:creationId xmlns:a16="http://schemas.microsoft.com/office/drawing/2014/main" id="{10F8950B-712C-495A-8CBA-FB0903DDF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47</xdr:row>
      <xdr:rowOff>0</xdr:rowOff>
    </xdr:from>
    <xdr:to>
      <xdr:col>1</xdr:col>
      <xdr:colOff>12700</xdr:colOff>
      <xdr:row>47</xdr:row>
      <xdr:rowOff>0</xdr:rowOff>
    </xdr:to>
    <xdr:pic>
      <xdr:nvPicPr>
        <xdr:cNvPr id="22" name="Picture 21" descr="https://applications.labor.ny.gov/wpp/images/spacer.gif">
          <a:extLst>
            <a:ext uri="{FF2B5EF4-FFF2-40B4-BE49-F238E27FC236}">
              <a16:creationId xmlns:a16="http://schemas.microsoft.com/office/drawing/2014/main" id="{2FC30FCC-9D2E-4E66-89C0-542FB268B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23" name="Picture 22" descr="https://applications.labor.ny.gov/wpp/images/spacer.gif">
          <a:extLst>
            <a:ext uri="{FF2B5EF4-FFF2-40B4-BE49-F238E27FC236}">
              <a16:creationId xmlns:a16="http://schemas.microsoft.com/office/drawing/2014/main" id="{C67910A5-DE72-49B3-A93D-917147CA2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24" name="Picture 23" descr="https://applications.labor.ny.gov/wpp/images/spacer.gif">
          <a:extLst>
            <a:ext uri="{FF2B5EF4-FFF2-40B4-BE49-F238E27FC236}">
              <a16:creationId xmlns:a16="http://schemas.microsoft.com/office/drawing/2014/main" id="{E3596231-C776-4730-86C2-2D95512B1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25" name="Picture 24" descr="https://applications.labor.ny.gov/wpp/images/spacer.gif">
          <a:extLst>
            <a:ext uri="{FF2B5EF4-FFF2-40B4-BE49-F238E27FC236}">
              <a16:creationId xmlns:a16="http://schemas.microsoft.com/office/drawing/2014/main" id="{F2976BDD-723E-4883-AFCD-3D032871E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26" name="Picture 25" descr="https://applications.labor.ny.gov/wpp/images/spacer.gif">
          <a:extLst>
            <a:ext uri="{FF2B5EF4-FFF2-40B4-BE49-F238E27FC236}">
              <a16:creationId xmlns:a16="http://schemas.microsoft.com/office/drawing/2014/main" id="{CC032B3C-CE6A-43BF-8187-91438780D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27" name="Picture 26" descr="https://applications.labor.ny.gov/wpp/images/spacer.gif">
          <a:extLst>
            <a:ext uri="{FF2B5EF4-FFF2-40B4-BE49-F238E27FC236}">
              <a16:creationId xmlns:a16="http://schemas.microsoft.com/office/drawing/2014/main" id="{ED11C07C-471B-4F3D-BD28-E92851958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28" name="Picture 27" descr="https://applications.labor.ny.gov/wpp/images/spacer.gif">
          <a:extLst>
            <a:ext uri="{FF2B5EF4-FFF2-40B4-BE49-F238E27FC236}">
              <a16:creationId xmlns:a16="http://schemas.microsoft.com/office/drawing/2014/main" id="{D764B9CB-94A0-4D2B-AAC9-4413A8660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29" name="Picture 28" descr="https://applications.labor.ny.gov/wpp/images/spacer.gif">
          <a:extLst>
            <a:ext uri="{FF2B5EF4-FFF2-40B4-BE49-F238E27FC236}">
              <a16:creationId xmlns:a16="http://schemas.microsoft.com/office/drawing/2014/main" id="{AEE6C3C0-5EBE-4B7B-80A3-A19EC7B65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30" name="Picture 29" descr="https://applications.labor.ny.gov/wpp/images/spacer.gif">
          <a:extLst>
            <a:ext uri="{FF2B5EF4-FFF2-40B4-BE49-F238E27FC236}">
              <a16:creationId xmlns:a16="http://schemas.microsoft.com/office/drawing/2014/main" id="{7E8965E8-8813-40B1-9003-A20833FCA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31" name="Picture 30" descr="https://applications.labor.ny.gov/wpp/images/spacer.gif">
          <a:extLst>
            <a:ext uri="{FF2B5EF4-FFF2-40B4-BE49-F238E27FC236}">
              <a16:creationId xmlns:a16="http://schemas.microsoft.com/office/drawing/2014/main" id="{D1F99E61-CE2D-4CD5-8F43-C9BE66008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32" name="Picture 31" descr="https://applications.labor.ny.gov/wpp/images/spacer.gif">
          <a:extLst>
            <a:ext uri="{FF2B5EF4-FFF2-40B4-BE49-F238E27FC236}">
              <a16:creationId xmlns:a16="http://schemas.microsoft.com/office/drawing/2014/main" id="{E602DB44-EF4F-40A2-9253-E28C90384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33" name="Picture 32" descr="https://applications.labor.ny.gov/wpp/images/spacer.gif">
          <a:extLst>
            <a:ext uri="{FF2B5EF4-FFF2-40B4-BE49-F238E27FC236}">
              <a16:creationId xmlns:a16="http://schemas.microsoft.com/office/drawing/2014/main" id="{8EE430F6-DA68-44EB-8820-CB323CCDB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34" name="Picture 33" descr="https://applications.labor.ny.gov/wpp/images/spacer.gif">
          <a:extLst>
            <a:ext uri="{FF2B5EF4-FFF2-40B4-BE49-F238E27FC236}">
              <a16:creationId xmlns:a16="http://schemas.microsoft.com/office/drawing/2014/main" id="{8555FDD1-615D-4233-88B5-C6CC2095E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47</xdr:row>
      <xdr:rowOff>0</xdr:rowOff>
    </xdr:from>
    <xdr:ext cx="12700" cy="12700"/>
    <xdr:pic>
      <xdr:nvPicPr>
        <xdr:cNvPr id="35" name="Picture 34" descr="https://applications.labor.ny.gov/wpp/images/spacer.gif">
          <a:extLst>
            <a:ext uri="{FF2B5EF4-FFF2-40B4-BE49-F238E27FC236}">
              <a16:creationId xmlns:a16="http://schemas.microsoft.com/office/drawing/2014/main" id="{D888BA19-16A4-4873-8A65-A7F9F584A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47</xdr:row>
      <xdr:rowOff>0</xdr:rowOff>
    </xdr:from>
    <xdr:to>
      <xdr:col>1</xdr:col>
      <xdr:colOff>12700</xdr:colOff>
      <xdr:row>47</xdr:row>
      <xdr:rowOff>0</xdr:rowOff>
    </xdr:to>
    <xdr:pic>
      <xdr:nvPicPr>
        <xdr:cNvPr id="36" name="Picture 35" descr="https://applications.labor.ny.gov/wpp/images/spacer.gif">
          <a:extLst>
            <a:ext uri="{FF2B5EF4-FFF2-40B4-BE49-F238E27FC236}">
              <a16:creationId xmlns:a16="http://schemas.microsoft.com/office/drawing/2014/main" id="{57115004-84E8-4E35-95C5-68265E44B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37" name="Picture 36" descr="https://applications.labor.ny.gov/wpp/images/spacer.gif">
          <a:extLst>
            <a:ext uri="{FF2B5EF4-FFF2-40B4-BE49-F238E27FC236}">
              <a16:creationId xmlns:a16="http://schemas.microsoft.com/office/drawing/2014/main" id="{D98BBD40-8B13-4BB8-B306-AC009AC16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38" name="Picture 37" descr="https://applications.labor.ny.gov/wpp/images/spacer.gif">
          <a:extLst>
            <a:ext uri="{FF2B5EF4-FFF2-40B4-BE49-F238E27FC236}">
              <a16:creationId xmlns:a16="http://schemas.microsoft.com/office/drawing/2014/main" id="{74C676C9-345E-4811-8297-7734A0513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47</xdr:row>
      <xdr:rowOff>0</xdr:rowOff>
    </xdr:from>
    <xdr:ext cx="12700" cy="12700"/>
    <xdr:pic>
      <xdr:nvPicPr>
        <xdr:cNvPr id="39" name="Picture 38" descr="https://applications.labor.ny.gov/wpp/images/spacer.gif">
          <a:extLst>
            <a:ext uri="{FF2B5EF4-FFF2-40B4-BE49-F238E27FC236}">
              <a16:creationId xmlns:a16="http://schemas.microsoft.com/office/drawing/2014/main" id="{7192AC1E-6AA4-4438-AD51-2D16E0D4A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47</xdr:row>
      <xdr:rowOff>0</xdr:rowOff>
    </xdr:from>
    <xdr:to>
      <xdr:col>1</xdr:col>
      <xdr:colOff>12700</xdr:colOff>
      <xdr:row>47</xdr:row>
      <xdr:rowOff>0</xdr:rowOff>
    </xdr:to>
    <xdr:pic>
      <xdr:nvPicPr>
        <xdr:cNvPr id="40" name="Picture 39" descr="https://applications.labor.ny.gov/wpp/images/spacer.gif">
          <a:extLst>
            <a:ext uri="{FF2B5EF4-FFF2-40B4-BE49-F238E27FC236}">
              <a16:creationId xmlns:a16="http://schemas.microsoft.com/office/drawing/2014/main" id="{6AFE1FA5-174A-450B-8FE3-5EF4E97E8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41" name="Picture 40" descr="https://applications.labor.ny.gov/wpp/images/spacer.gif">
          <a:extLst>
            <a:ext uri="{FF2B5EF4-FFF2-40B4-BE49-F238E27FC236}">
              <a16:creationId xmlns:a16="http://schemas.microsoft.com/office/drawing/2014/main" id="{8F547490-FAC2-48B2-B296-A3424B413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42" name="Picture 41" descr="https://applications.labor.ny.gov/wpp/images/spacer.gif">
          <a:extLst>
            <a:ext uri="{FF2B5EF4-FFF2-40B4-BE49-F238E27FC236}">
              <a16:creationId xmlns:a16="http://schemas.microsoft.com/office/drawing/2014/main" id="{7831BAA6-497A-4978-94C5-426F0E485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43" name="Picture 42" descr="https://applications.labor.ny.gov/wpp/images/spacer.gif">
          <a:extLst>
            <a:ext uri="{FF2B5EF4-FFF2-40B4-BE49-F238E27FC236}">
              <a16:creationId xmlns:a16="http://schemas.microsoft.com/office/drawing/2014/main" id="{1EE53385-32F1-45C2-9D21-62CC46A7C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44" name="Picture 43" descr="https://applications.labor.ny.gov/wpp/images/spacer.gif">
          <a:extLst>
            <a:ext uri="{FF2B5EF4-FFF2-40B4-BE49-F238E27FC236}">
              <a16:creationId xmlns:a16="http://schemas.microsoft.com/office/drawing/2014/main" id="{91D03F98-0B42-4F5E-B533-F698A353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45" name="Picture 44" descr="https://applications.labor.ny.gov/wpp/images/spacer.gif">
          <a:extLst>
            <a:ext uri="{FF2B5EF4-FFF2-40B4-BE49-F238E27FC236}">
              <a16:creationId xmlns:a16="http://schemas.microsoft.com/office/drawing/2014/main" id="{9BE23ECC-701D-426A-84FD-0C282B405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46" name="Picture 45" descr="https://applications.labor.ny.gov/wpp/images/spacer.gif">
          <a:extLst>
            <a:ext uri="{FF2B5EF4-FFF2-40B4-BE49-F238E27FC236}">
              <a16:creationId xmlns:a16="http://schemas.microsoft.com/office/drawing/2014/main" id="{AA1BD550-3988-46A4-8604-BEFEE3F53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47" name="Picture 46" descr="https://applications.labor.ny.gov/wpp/images/spacer.gif">
          <a:extLst>
            <a:ext uri="{FF2B5EF4-FFF2-40B4-BE49-F238E27FC236}">
              <a16:creationId xmlns:a16="http://schemas.microsoft.com/office/drawing/2014/main" id="{3B23000D-1A6B-44C9-B0BF-54E3B27B9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48" name="Picture 47" descr="https://applications.labor.ny.gov/wpp/images/spacer.gif">
          <a:extLst>
            <a:ext uri="{FF2B5EF4-FFF2-40B4-BE49-F238E27FC236}">
              <a16:creationId xmlns:a16="http://schemas.microsoft.com/office/drawing/2014/main" id="{632F8B85-31E4-40FB-A93B-9DCDC9ED2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49" name="Picture 48" descr="https://applications.labor.ny.gov/wpp/images/spacer.gif">
          <a:extLst>
            <a:ext uri="{FF2B5EF4-FFF2-40B4-BE49-F238E27FC236}">
              <a16:creationId xmlns:a16="http://schemas.microsoft.com/office/drawing/2014/main" id="{9D95DB95-01D2-4B20-A13B-7BC86B4D1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50" name="Picture 49" descr="https://applications.labor.ny.gov/wpp/images/spacer.gif">
          <a:extLst>
            <a:ext uri="{FF2B5EF4-FFF2-40B4-BE49-F238E27FC236}">
              <a16:creationId xmlns:a16="http://schemas.microsoft.com/office/drawing/2014/main" id="{4177C466-730B-4809-86B4-327C60281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51" name="Picture 50" descr="https://applications.labor.ny.gov/wpp/images/spacer.gif">
          <a:extLst>
            <a:ext uri="{FF2B5EF4-FFF2-40B4-BE49-F238E27FC236}">
              <a16:creationId xmlns:a16="http://schemas.microsoft.com/office/drawing/2014/main" id="{1AA9146D-DD66-4575-9FC9-6D757418D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52" name="Picture 51" descr="https://applications.labor.ny.gov/wpp/images/spacer.gif">
          <a:extLst>
            <a:ext uri="{FF2B5EF4-FFF2-40B4-BE49-F238E27FC236}">
              <a16:creationId xmlns:a16="http://schemas.microsoft.com/office/drawing/2014/main" id="{9D6A0ED0-0DE2-48EA-819C-B115BBBFD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47</xdr:row>
      <xdr:rowOff>0</xdr:rowOff>
    </xdr:from>
    <xdr:ext cx="12700" cy="12700"/>
    <xdr:pic>
      <xdr:nvPicPr>
        <xdr:cNvPr id="53" name="Picture 52" descr="https://applications.labor.ny.gov/wpp/images/spacer.gif">
          <a:extLst>
            <a:ext uri="{FF2B5EF4-FFF2-40B4-BE49-F238E27FC236}">
              <a16:creationId xmlns:a16="http://schemas.microsoft.com/office/drawing/2014/main" id="{2CDE7EC7-B9CF-4423-903B-8C477957F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47</xdr:row>
      <xdr:rowOff>0</xdr:rowOff>
    </xdr:from>
    <xdr:to>
      <xdr:col>1</xdr:col>
      <xdr:colOff>12700</xdr:colOff>
      <xdr:row>47</xdr:row>
      <xdr:rowOff>0</xdr:rowOff>
    </xdr:to>
    <xdr:pic>
      <xdr:nvPicPr>
        <xdr:cNvPr id="54" name="Picture 53" descr="https://applications.labor.ny.gov/wpp/images/spacer.gif">
          <a:extLst>
            <a:ext uri="{FF2B5EF4-FFF2-40B4-BE49-F238E27FC236}">
              <a16:creationId xmlns:a16="http://schemas.microsoft.com/office/drawing/2014/main" id="{FA3EC24D-066D-4F57-A52F-BE721E02E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55" name="Picture 54" descr="https://applications.labor.ny.gov/wpp/images/spacer.gif">
          <a:extLst>
            <a:ext uri="{FF2B5EF4-FFF2-40B4-BE49-F238E27FC236}">
              <a16:creationId xmlns:a16="http://schemas.microsoft.com/office/drawing/2014/main" id="{7BA8C756-CC5F-4846-8438-A97C0F4CA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56" name="Picture 55" descr="https://applications.labor.ny.gov/wpp/images/spacer.gif">
          <a:extLst>
            <a:ext uri="{FF2B5EF4-FFF2-40B4-BE49-F238E27FC236}">
              <a16:creationId xmlns:a16="http://schemas.microsoft.com/office/drawing/2014/main" id="{CE76D2A4-3029-4C11-ADBD-3AE4401E3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47</xdr:row>
      <xdr:rowOff>0</xdr:rowOff>
    </xdr:from>
    <xdr:ext cx="12700" cy="12700"/>
    <xdr:pic>
      <xdr:nvPicPr>
        <xdr:cNvPr id="57" name="Picture 56" descr="https://applications.labor.ny.gov/wpp/images/spacer.gif">
          <a:extLst>
            <a:ext uri="{FF2B5EF4-FFF2-40B4-BE49-F238E27FC236}">
              <a16:creationId xmlns:a16="http://schemas.microsoft.com/office/drawing/2014/main" id="{3B4A89BE-23EE-4794-A3D4-5A5E70A3A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47</xdr:row>
      <xdr:rowOff>0</xdr:rowOff>
    </xdr:from>
    <xdr:to>
      <xdr:col>1</xdr:col>
      <xdr:colOff>12700</xdr:colOff>
      <xdr:row>47</xdr:row>
      <xdr:rowOff>0</xdr:rowOff>
    </xdr:to>
    <xdr:pic>
      <xdr:nvPicPr>
        <xdr:cNvPr id="58" name="Picture 57" descr="https://applications.labor.ny.gov/wpp/images/spacer.gif">
          <a:extLst>
            <a:ext uri="{FF2B5EF4-FFF2-40B4-BE49-F238E27FC236}">
              <a16:creationId xmlns:a16="http://schemas.microsoft.com/office/drawing/2014/main" id="{E8FC2102-4B3A-4405-AA95-F1F3DB1854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59" name="Picture 58" descr="https://applications.labor.ny.gov/wpp/images/spacer.gif">
          <a:extLst>
            <a:ext uri="{FF2B5EF4-FFF2-40B4-BE49-F238E27FC236}">
              <a16:creationId xmlns:a16="http://schemas.microsoft.com/office/drawing/2014/main" id="{8758864B-6192-4A7D-80A2-A995564D1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60" name="Picture 59" descr="https://applications.labor.ny.gov/wpp/images/spacer.gif">
          <a:extLst>
            <a:ext uri="{FF2B5EF4-FFF2-40B4-BE49-F238E27FC236}">
              <a16:creationId xmlns:a16="http://schemas.microsoft.com/office/drawing/2014/main" id="{3A3E84AF-DAC9-4462-858C-290D26AE8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61" name="Picture 60" descr="https://applications.labor.ny.gov/wpp/images/spacer.gif">
          <a:extLst>
            <a:ext uri="{FF2B5EF4-FFF2-40B4-BE49-F238E27FC236}">
              <a16:creationId xmlns:a16="http://schemas.microsoft.com/office/drawing/2014/main" id="{40D6CAD9-9937-43DA-9C72-9A1CC42C4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62" name="Picture 61" descr="https://applications.labor.ny.gov/wpp/images/spacer.gif">
          <a:extLst>
            <a:ext uri="{FF2B5EF4-FFF2-40B4-BE49-F238E27FC236}">
              <a16:creationId xmlns:a16="http://schemas.microsoft.com/office/drawing/2014/main" id="{8B32F782-4813-4ADF-83B4-078800011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63" name="Picture 62" descr="https://applications.labor.ny.gov/wpp/images/spacer.gif">
          <a:extLst>
            <a:ext uri="{FF2B5EF4-FFF2-40B4-BE49-F238E27FC236}">
              <a16:creationId xmlns:a16="http://schemas.microsoft.com/office/drawing/2014/main" id="{A366E35A-33E9-4197-B05A-6837C0B17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64" name="Picture 63" descr="https://applications.labor.ny.gov/wpp/images/spacer.gif">
          <a:extLst>
            <a:ext uri="{FF2B5EF4-FFF2-40B4-BE49-F238E27FC236}">
              <a16:creationId xmlns:a16="http://schemas.microsoft.com/office/drawing/2014/main" id="{3B2267E7-F161-4AC9-9CA7-01BC8051B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65" name="Picture 64" descr="https://applications.labor.ny.gov/wpp/images/spacer.gif">
          <a:extLst>
            <a:ext uri="{FF2B5EF4-FFF2-40B4-BE49-F238E27FC236}">
              <a16:creationId xmlns:a16="http://schemas.microsoft.com/office/drawing/2014/main" id="{C3C0DA27-00A0-41DF-9191-33B8DFFAB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47</xdr:row>
      <xdr:rowOff>0</xdr:rowOff>
    </xdr:from>
    <xdr:ext cx="12700" cy="12700"/>
    <xdr:pic>
      <xdr:nvPicPr>
        <xdr:cNvPr id="66" name="Picture 65" descr="https://applications.labor.ny.gov/wpp/images/spacer.gif">
          <a:extLst>
            <a:ext uri="{FF2B5EF4-FFF2-40B4-BE49-F238E27FC236}">
              <a16:creationId xmlns:a16="http://schemas.microsoft.com/office/drawing/2014/main" id="{D7D0F8F1-6F2D-48BB-BC38-4127F810D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47</xdr:row>
      <xdr:rowOff>0</xdr:rowOff>
    </xdr:from>
    <xdr:to>
      <xdr:col>1</xdr:col>
      <xdr:colOff>12700</xdr:colOff>
      <xdr:row>47</xdr:row>
      <xdr:rowOff>0</xdr:rowOff>
    </xdr:to>
    <xdr:pic>
      <xdr:nvPicPr>
        <xdr:cNvPr id="67" name="Picture 66" descr="https://applications.labor.ny.gov/wpp/images/spacer.gif">
          <a:extLst>
            <a:ext uri="{FF2B5EF4-FFF2-40B4-BE49-F238E27FC236}">
              <a16:creationId xmlns:a16="http://schemas.microsoft.com/office/drawing/2014/main" id="{39C37B75-3A4A-4FAF-AC89-FA8335216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68" name="Picture 67" descr="https://applications.labor.ny.gov/wpp/images/spacer.gif">
          <a:extLst>
            <a:ext uri="{FF2B5EF4-FFF2-40B4-BE49-F238E27FC236}">
              <a16:creationId xmlns:a16="http://schemas.microsoft.com/office/drawing/2014/main" id="{D16D2F3F-A988-4E7A-9DED-E4ED27921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69" name="Picture 68" descr="https://applications.labor.ny.gov/wpp/images/spacer.gif">
          <a:extLst>
            <a:ext uri="{FF2B5EF4-FFF2-40B4-BE49-F238E27FC236}">
              <a16:creationId xmlns:a16="http://schemas.microsoft.com/office/drawing/2014/main" id="{D132DE31-C32C-428D-BC38-B19C7A01F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47</xdr:row>
      <xdr:rowOff>0</xdr:rowOff>
    </xdr:from>
    <xdr:ext cx="12700" cy="12700"/>
    <xdr:pic>
      <xdr:nvPicPr>
        <xdr:cNvPr id="70" name="Picture 69" descr="https://applications.labor.ny.gov/wpp/images/spacer.gif">
          <a:extLst>
            <a:ext uri="{FF2B5EF4-FFF2-40B4-BE49-F238E27FC236}">
              <a16:creationId xmlns:a16="http://schemas.microsoft.com/office/drawing/2014/main" id="{83A157AF-14E2-45FE-B27A-D24672279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47</xdr:row>
      <xdr:rowOff>0</xdr:rowOff>
    </xdr:from>
    <xdr:to>
      <xdr:col>1</xdr:col>
      <xdr:colOff>12700</xdr:colOff>
      <xdr:row>47</xdr:row>
      <xdr:rowOff>0</xdr:rowOff>
    </xdr:to>
    <xdr:pic>
      <xdr:nvPicPr>
        <xdr:cNvPr id="71" name="Picture 70" descr="https://applications.labor.ny.gov/wpp/images/spacer.gif">
          <a:extLst>
            <a:ext uri="{FF2B5EF4-FFF2-40B4-BE49-F238E27FC236}">
              <a16:creationId xmlns:a16="http://schemas.microsoft.com/office/drawing/2014/main" id="{5F5187DB-C744-46F5-AC9D-D54E8FD58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72" name="Picture 71" descr="https://applications.labor.ny.gov/wpp/images/spacer.gif">
          <a:extLst>
            <a:ext uri="{FF2B5EF4-FFF2-40B4-BE49-F238E27FC236}">
              <a16:creationId xmlns:a16="http://schemas.microsoft.com/office/drawing/2014/main" id="{5BB3FEF7-C211-4060-81C4-4B8C6BE58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12700</xdr:colOff>
      <xdr:row>47</xdr:row>
      <xdr:rowOff>0</xdr:rowOff>
    </xdr:to>
    <xdr:pic>
      <xdr:nvPicPr>
        <xdr:cNvPr id="73" name="Picture 72" descr="https://applications.labor.ny.gov/wpp/images/spacer.gif">
          <a:extLst>
            <a:ext uri="{FF2B5EF4-FFF2-40B4-BE49-F238E27FC236}">
              <a16:creationId xmlns:a16="http://schemas.microsoft.com/office/drawing/2014/main" id="{19D2569A-BB6E-49F7-B856-733E7BC5D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12700</xdr:colOff>
      <xdr:row>39</xdr:row>
      <xdr:rowOff>0</xdr:rowOff>
    </xdr:to>
    <xdr:pic>
      <xdr:nvPicPr>
        <xdr:cNvPr id="2" name="Picture 1" descr="https://applications.labor.ny.gov/wpp/images/spacer.gif">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3" name="Picture 2" descr="https://applications.labor.ny.gov/wpp/images/spacer.gif">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03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39</xdr:row>
      <xdr:rowOff>0</xdr:rowOff>
    </xdr:from>
    <xdr:to>
      <xdr:col>3</xdr:col>
      <xdr:colOff>12700</xdr:colOff>
      <xdr:row>39</xdr:row>
      <xdr:rowOff>0</xdr:rowOff>
    </xdr:to>
    <xdr:pic>
      <xdr:nvPicPr>
        <xdr:cNvPr id="4" name="Picture 3" descr="https://applications.labor.ny.gov/wpp/images/spacer.gif">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xdr:row>
      <xdr:rowOff>0</xdr:rowOff>
    </xdr:from>
    <xdr:to>
      <xdr:col>4</xdr:col>
      <xdr:colOff>12700</xdr:colOff>
      <xdr:row>39</xdr:row>
      <xdr:rowOff>0</xdr:rowOff>
    </xdr:to>
    <xdr:pic>
      <xdr:nvPicPr>
        <xdr:cNvPr id="5" name="Picture 4" descr="https://applications.labor.ny.gov/wpp/images/spacer.gif">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56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39</xdr:row>
      <xdr:rowOff>0</xdr:rowOff>
    </xdr:from>
    <xdr:to>
      <xdr:col>5</xdr:col>
      <xdr:colOff>12700</xdr:colOff>
      <xdr:row>39</xdr:row>
      <xdr:rowOff>0</xdr:rowOff>
    </xdr:to>
    <xdr:pic>
      <xdr:nvPicPr>
        <xdr:cNvPr id="6" name="Picture 5" descr="https://applications.labor.ny.gov/wpp/images/spacer.gif">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900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12700</xdr:colOff>
      <xdr:row>39</xdr:row>
      <xdr:rowOff>0</xdr:rowOff>
    </xdr:to>
    <xdr:pic>
      <xdr:nvPicPr>
        <xdr:cNvPr id="7" name="Picture 6" descr="https://applications.labor.ny.gov/wpp/images/spacer.gif">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06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39</xdr:row>
      <xdr:rowOff>0</xdr:rowOff>
    </xdr:from>
    <xdr:to>
      <xdr:col>9</xdr:col>
      <xdr:colOff>12700</xdr:colOff>
      <xdr:row>39</xdr:row>
      <xdr:rowOff>0</xdr:rowOff>
    </xdr:to>
    <xdr:pic>
      <xdr:nvPicPr>
        <xdr:cNvPr id="8" name="Picture 7" descr="https://applications.labor.ny.gov/wpp/images/spacer.gif">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890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39</xdr:row>
      <xdr:rowOff>0</xdr:rowOff>
    </xdr:from>
    <xdr:to>
      <xdr:col>10</xdr:col>
      <xdr:colOff>12700</xdr:colOff>
      <xdr:row>39</xdr:row>
      <xdr:rowOff>0</xdr:rowOff>
    </xdr:to>
    <xdr:pic>
      <xdr:nvPicPr>
        <xdr:cNvPr id="9" name="Picture 8" descr="https://applications.labor.ny.gov/wpp/images/spacer.gif">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558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39</xdr:row>
      <xdr:rowOff>0</xdr:rowOff>
    </xdr:from>
    <xdr:to>
      <xdr:col>11</xdr:col>
      <xdr:colOff>12700</xdr:colOff>
      <xdr:row>39</xdr:row>
      <xdr:rowOff>0</xdr:rowOff>
    </xdr:to>
    <xdr:pic>
      <xdr:nvPicPr>
        <xdr:cNvPr id="10" name="Picture 9" descr="https://applications.labor.ny.gov/wpp/images/spacer.gif">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06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39</xdr:row>
      <xdr:rowOff>0</xdr:rowOff>
    </xdr:from>
    <xdr:to>
      <xdr:col>12</xdr:col>
      <xdr:colOff>12700</xdr:colOff>
      <xdr:row>39</xdr:row>
      <xdr:rowOff>0</xdr:rowOff>
    </xdr:to>
    <xdr:pic>
      <xdr:nvPicPr>
        <xdr:cNvPr id="11" name="Picture 10" descr="https://applications.labor.ny.gov/wpp/images/spacer.gif">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39</xdr:row>
      <xdr:rowOff>0</xdr:rowOff>
    </xdr:from>
    <xdr:ext cx="12700" cy="12700"/>
    <xdr:pic>
      <xdr:nvPicPr>
        <xdr:cNvPr id="12" name="Picture 11" descr="https://applications.labor.ny.gov/wpp/images/spacer.gif">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74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39</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42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39</xdr:row>
      <xdr:rowOff>0</xdr:rowOff>
    </xdr:from>
    <xdr:to>
      <xdr:col>1</xdr:col>
      <xdr:colOff>12700</xdr:colOff>
      <xdr:row>39</xdr:row>
      <xdr:rowOff>0</xdr:rowOff>
    </xdr:to>
    <xdr:pic>
      <xdr:nvPicPr>
        <xdr:cNvPr id="14" name="Picture 13" descr="https://applications.labor.ny.gov/wpp/images/spacer.gif">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03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15" name="Picture 14" descr="https://applications.labor.ny.gov/wpp/images/spacer.gif">
          <a:extLst>
            <a:ext uri="{FF2B5EF4-FFF2-40B4-BE49-F238E27FC236}">
              <a16:creationId xmlns:a16="http://schemas.microsoft.com/office/drawing/2014/main" id="{29D0FC99-9405-410E-B609-1624F2E9F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16" name="Picture 15" descr="https://applications.labor.ny.gov/wpp/images/spacer.gif">
          <a:extLst>
            <a:ext uri="{FF2B5EF4-FFF2-40B4-BE49-F238E27FC236}">
              <a16:creationId xmlns:a16="http://schemas.microsoft.com/office/drawing/2014/main" id="{FB7DD970-DE52-4E81-98C0-44237F955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17" name="Picture 16" descr="https://applications.labor.ny.gov/wpp/images/spacer.gif">
          <a:extLst>
            <a:ext uri="{FF2B5EF4-FFF2-40B4-BE49-F238E27FC236}">
              <a16:creationId xmlns:a16="http://schemas.microsoft.com/office/drawing/2014/main" id="{0878037B-5354-41F3-80E1-1BB0EAABE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18" name="Picture 17" descr="https://applications.labor.ny.gov/wpp/images/spacer.gif">
          <a:extLst>
            <a:ext uri="{FF2B5EF4-FFF2-40B4-BE49-F238E27FC236}">
              <a16:creationId xmlns:a16="http://schemas.microsoft.com/office/drawing/2014/main" id="{FAB9BFCF-AA92-44A3-A0BF-E0311A1B9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19" name="Picture 18" descr="https://applications.labor.ny.gov/wpp/images/spacer.gif">
          <a:extLst>
            <a:ext uri="{FF2B5EF4-FFF2-40B4-BE49-F238E27FC236}">
              <a16:creationId xmlns:a16="http://schemas.microsoft.com/office/drawing/2014/main" id="{B6858B66-F04A-4F2B-BDB5-0B7BD4CEE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20" name="Picture 19" descr="https://applications.labor.ny.gov/wpp/images/spacer.gif">
          <a:extLst>
            <a:ext uri="{FF2B5EF4-FFF2-40B4-BE49-F238E27FC236}">
              <a16:creationId xmlns:a16="http://schemas.microsoft.com/office/drawing/2014/main" id="{2A18118F-BFE4-4115-92E0-7B9F6EF43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21" name="Picture 20" descr="https://applications.labor.ny.gov/wpp/images/spacer.gif">
          <a:extLst>
            <a:ext uri="{FF2B5EF4-FFF2-40B4-BE49-F238E27FC236}">
              <a16:creationId xmlns:a16="http://schemas.microsoft.com/office/drawing/2014/main" id="{58754431-AB4A-494D-AF8E-0F69B6BB1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22" name="Picture 21" descr="https://applications.labor.ny.gov/wpp/images/spacer.gif">
          <a:extLst>
            <a:ext uri="{FF2B5EF4-FFF2-40B4-BE49-F238E27FC236}">
              <a16:creationId xmlns:a16="http://schemas.microsoft.com/office/drawing/2014/main" id="{B7370938-A99C-409B-9010-ABBE82DBF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39</xdr:row>
      <xdr:rowOff>0</xdr:rowOff>
    </xdr:from>
    <xdr:ext cx="12700" cy="12700"/>
    <xdr:pic>
      <xdr:nvPicPr>
        <xdr:cNvPr id="23" name="Picture 22" descr="https://applications.labor.ny.gov/wpp/images/spacer.gif">
          <a:extLst>
            <a:ext uri="{FF2B5EF4-FFF2-40B4-BE49-F238E27FC236}">
              <a16:creationId xmlns:a16="http://schemas.microsoft.com/office/drawing/2014/main" id="{4DD23ECD-5C10-42FF-AD9B-6288EC96B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39</xdr:row>
      <xdr:rowOff>0</xdr:rowOff>
    </xdr:from>
    <xdr:to>
      <xdr:col>1</xdr:col>
      <xdr:colOff>12700</xdr:colOff>
      <xdr:row>39</xdr:row>
      <xdr:rowOff>0</xdr:rowOff>
    </xdr:to>
    <xdr:pic>
      <xdr:nvPicPr>
        <xdr:cNvPr id="24" name="Picture 23" descr="https://applications.labor.ny.gov/wpp/images/spacer.gif">
          <a:extLst>
            <a:ext uri="{FF2B5EF4-FFF2-40B4-BE49-F238E27FC236}">
              <a16:creationId xmlns:a16="http://schemas.microsoft.com/office/drawing/2014/main" id="{EA9230EE-2E31-4732-A2BC-B6B55C774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25" name="Picture 24" descr="https://applications.labor.ny.gov/wpp/images/spacer.gif">
          <a:extLst>
            <a:ext uri="{FF2B5EF4-FFF2-40B4-BE49-F238E27FC236}">
              <a16:creationId xmlns:a16="http://schemas.microsoft.com/office/drawing/2014/main" id="{03385A5C-09D6-4130-A8EA-800859C98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26" name="Picture 25" descr="https://applications.labor.ny.gov/wpp/images/spacer.gif">
          <a:extLst>
            <a:ext uri="{FF2B5EF4-FFF2-40B4-BE49-F238E27FC236}">
              <a16:creationId xmlns:a16="http://schemas.microsoft.com/office/drawing/2014/main" id="{E405EA13-E77A-42C4-B802-430EE030F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27" name="Picture 26" descr="https://applications.labor.ny.gov/wpp/images/spacer.gif">
          <a:extLst>
            <a:ext uri="{FF2B5EF4-FFF2-40B4-BE49-F238E27FC236}">
              <a16:creationId xmlns:a16="http://schemas.microsoft.com/office/drawing/2014/main" id="{582499A8-91F2-485D-B672-651305265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28" name="Picture 27" descr="https://applications.labor.ny.gov/wpp/images/spacer.gif">
          <a:extLst>
            <a:ext uri="{FF2B5EF4-FFF2-40B4-BE49-F238E27FC236}">
              <a16:creationId xmlns:a16="http://schemas.microsoft.com/office/drawing/2014/main" id="{0A1EB0F8-4A92-4D99-940C-5BBFF2D43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29" name="Picture 28" descr="https://applications.labor.ny.gov/wpp/images/spacer.gif">
          <a:extLst>
            <a:ext uri="{FF2B5EF4-FFF2-40B4-BE49-F238E27FC236}">
              <a16:creationId xmlns:a16="http://schemas.microsoft.com/office/drawing/2014/main" id="{30810FB2-FB38-472C-AF52-33B03BCC0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30" name="Picture 29" descr="https://applications.labor.ny.gov/wpp/images/spacer.gif">
          <a:extLst>
            <a:ext uri="{FF2B5EF4-FFF2-40B4-BE49-F238E27FC236}">
              <a16:creationId xmlns:a16="http://schemas.microsoft.com/office/drawing/2014/main" id="{132773AF-2320-483C-BFD4-E95710FF2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31" name="Picture 30" descr="https://applications.labor.ny.gov/wpp/images/spacer.gif">
          <a:extLst>
            <a:ext uri="{FF2B5EF4-FFF2-40B4-BE49-F238E27FC236}">
              <a16:creationId xmlns:a16="http://schemas.microsoft.com/office/drawing/2014/main" id="{A3B1C1ED-6B70-4924-93B8-DDD3C6907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32" name="Picture 31" descr="https://applications.labor.ny.gov/wpp/images/spacer.gif">
          <a:extLst>
            <a:ext uri="{FF2B5EF4-FFF2-40B4-BE49-F238E27FC236}">
              <a16:creationId xmlns:a16="http://schemas.microsoft.com/office/drawing/2014/main" id="{CB7F3C33-D83B-479F-B314-2C5F7CFD0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33" name="Picture 32" descr="https://applications.labor.ny.gov/wpp/images/spacer.gif">
          <a:extLst>
            <a:ext uri="{FF2B5EF4-FFF2-40B4-BE49-F238E27FC236}">
              <a16:creationId xmlns:a16="http://schemas.microsoft.com/office/drawing/2014/main" id="{C551FAD3-3ECD-4C9E-B8BC-5E797D6B9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34" name="Picture 33" descr="https://applications.labor.ny.gov/wpp/images/spacer.gif">
          <a:extLst>
            <a:ext uri="{FF2B5EF4-FFF2-40B4-BE49-F238E27FC236}">
              <a16:creationId xmlns:a16="http://schemas.microsoft.com/office/drawing/2014/main" id="{596AB4E2-42C5-44DA-9C37-F44A2E298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35" name="Picture 34" descr="https://applications.labor.ny.gov/wpp/images/spacer.gif">
          <a:extLst>
            <a:ext uri="{FF2B5EF4-FFF2-40B4-BE49-F238E27FC236}">
              <a16:creationId xmlns:a16="http://schemas.microsoft.com/office/drawing/2014/main" id="{8E4A01FA-44E4-42B5-92E9-FB0ECA870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36" name="Picture 35" descr="https://applications.labor.ny.gov/wpp/images/spacer.gif">
          <a:extLst>
            <a:ext uri="{FF2B5EF4-FFF2-40B4-BE49-F238E27FC236}">
              <a16:creationId xmlns:a16="http://schemas.microsoft.com/office/drawing/2014/main" id="{0F8806B1-AAA6-4200-B14A-87C7E92CE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39</xdr:row>
      <xdr:rowOff>0</xdr:rowOff>
    </xdr:from>
    <xdr:ext cx="12700" cy="12700"/>
    <xdr:pic>
      <xdr:nvPicPr>
        <xdr:cNvPr id="37" name="Picture 36" descr="https://applications.labor.ny.gov/wpp/images/spacer.gif">
          <a:extLst>
            <a:ext uri="{FF2B5EF4-FFF2-40B4-BE49-F238E27FC236}">
              <a16:creationId xmlns:a16="http://schemas.microsoft.com/office/drawing/2014/main" id="{6C23831C-D330-420D-A1D6-AC7F21FB7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39</xdr:row>
      <xdr:rowOff>0</xdr:rowOff>
    </xdr:from>
    <xdr:to>
      <xdr:col>1</xdr:col>
      <xdr:colOff>12700</xdr:colOff>
      <xdr:row>39</xdr:row>
      <xdr:rowOff>0</xdr:rowOff>
    </xdr:to>
    <xdr:pic>
      <xdr:nvPicPr>
        <xdr:cNvPr id="38" name="Picture 37" descr="https://applications.labor.ny.gov/wpp/images/spacer.gif">
          <a:extLst>
            <a:ext uri="{FF2B5EF4-FFF2-40B4-BE49-F238E27FC236}">
              <a16:creationId xmlns:a16="http://schemas.microsoft.com/office/drawing/2014/main" id="{F2FE1B32-AB6D-4A07-9E59-499D7FCC7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39" name="Picture 38" descr="https://applications.labor.ny.gov/wpp/images/spacer.gif">
          <a:extLst>
            <a:ext uri="{FF2B5EF4-FFF2-40B4-BE49-F238E27FC236}">
              <a16:creationId xmlns:a16="http://schemas.microsoft.com/office/drawing/2014/main" id="{DF3E04E0-B437-4380-873D-17445D83E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40" name="Picture 39" descr="https://applications.labor.ny.gov/wpp/images/spacer.gif">
          <a:extLst>
            <a:ext uri="{FF2B5EF4-FFF2-40B4-BE49-F238E27FC236}">
              <a16:creationId xmlns:a16="http://schemas.microsoft.com/office/drawing/2014/main" id="{1DEA101D-C688-4044-861D-2D0BD1598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39</xdr:row>
      <xdr:rowOff>0</xdr:rowOff>
    </xdr:from>
    <xdr:ext cx="12700" cy="12700"/>
    <xdr:pic>
      <xdr:nvPicPr>
        <xdr:cNvPr id="41" name="Picture 40" descr="https://applications.labor.ny.gov/wpp/images/spacer.gif">
          <a:extLst>
            <a:ext uri="{FF2B5EF4-FFF2-40B4-BE49-F238E27FC236}">
              <a16:creationId xmlns:a16="http://schemas.microsoft.com/office/drawing/2014/main" id="{DB78C975-8884-4026-9F21-27BF4AE66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39</xdr:row>
      <xdr:rowOff>0</xdr:rowOff>
    </xdr:from>
    <xdr:to>
      <xdr:col>1</xdr:col>
      <xdr:colOff>12700</xdr:colOff>
      <xdr:row>39</xdr:row>
      <xdr:rowOff>0</xdr:rowOff>
    </xdr:to>
    <xdr:pic>
      <xdr:nvPicPr>
        <xdr:cNvPr id="42" name="Picture 41" descr="https://applications.labor.ny.gov/wpp/images/spacer.gif">
          <a:extLst>
            <a:ext uri="{FF2B5EF4-FFF2-40B4-BE49-F238E27FC236}">
              <a16:creationId xmlns:a16="http://schemas.microsoft.com/office/drawing/2014/main" id="{941BF91C-8F82-4A21-8931-EB4E94849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43" name="Picture 42" descr="https://applications.labor.ny.gov/wpp/images/spacer.gif">
          <a:extLst>
            <a:ext uri="{FF2B5EF4-FFF2-40B4-BE49-F238E27FC236}">
              <a16:creationId xmlns:a16="http://schemas.microsoft.com/office/drawing/2014/main" id="{93E46CEE-4B7C-49F6-AE6D-F16673F1B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44" name="Picture 43" descr="https://applications.labor.ny.gov/wpp/images/spacer.gif">
          <a:extLst>
            <a:ext uri="{FF2B5EF4-FFF2-40B4-BE49-F238E27FC236}">
              <a16:creationId xmlns:a16="http://schemas.microsoft.com/office/drawing/2014/main" id="{D745F800-F0C7-4AF5-8CC6-66804E410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45" name="Picture 44" descr="https://applications.labor.ny.gov/wpp/images/spacer.gif">
          <a:extLst>
            <a:ext uri="{FF2B5EF4-FFF2-40B4-BE49-F238E27FC236}">
              <a16:creationId xmlns:a16="http://schemas.microsoft.com/office/drawing/2014/main" id="{E0E27E05-9FA3-415B-B407-8837BE0D4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46" name="Picture 45" descr="https://applications.labor.ny.gov/wpp/images/spacer.gif">
          <a:extLst>
            <a:ext uri="{FF2B5EF4-FFF2-40B4-BE49-F238E27FC236}">
              <a16:creationId xmlns:a16="http://schemas.microsoft.com/office/drawing/2014/main" id="{ADA825C1-9FD4-44E2-9173-5E6B98FB2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47" name="Picture 46" descr="https://applications.labor.ny.gov/wpp/images/spacer.gif">
          <a:extLst>
            <a:ext uri="{FF2B5EF4-FFF2-40B4-BE49-F238E27FC236}">
              <a16:creationId xmlns:a16="http://schemas.microsoft.com/office/drawing/2014/main" id="{86D0FAC8-3070-4D53-8D97-934798565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48" name="Picture 47" descr="https://applications.labor.ny.gov/wpp/images/spacer.gif">
          <a:extLst>
            <a:ext uri="{FF2B5EF4-FFF2-40B4-BE49-F238E27FC236}">
              <a16:creationId xmlns:a16="http://schemas.microsoft.com/office/drawing/2014/main" id="{2999F284-D9DA-41E5-883A-7CA157366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49" name="Picture 48" descr="https://applications.labor.ny.gov/wpp/images/spacer.gif">
          <a:extLst>
            <a:ext uri="{FF2B5EF4-FFF2-40B4-BE49-F238E27FC236}">
              <a16:creationId xmlns:a16="http://schemas.microsoft.com/office/drawing/2014/main" id="{C0EE14F0-690E-4520-8779-200991FD6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50" name="Picture 49" descr="https://applications.labor.ny.gov/wpp/images/spacer.gif">
          <a:extLst>
            <a:ext uri="{FF2B5EF4-FFF2-40B4-BE49-F238E27FC236}">
              <a16:creationId xmlns:a16="http://schemas.microsoft.com/office/drawing/2014/main" id="{8965A900-4F91-43E2-9280-6C057B4A1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51" name="Picture 50" descr="https://applications.labor.ny.gov/wpp/images/spacer.gif">
          <a:extLst>
            <a:ext uri="{FF2B5EF4-FFF2-40B4-BE49-F238E27FC236}">
              <a16:creationId xmlns:a16="http://schemas.microsoft.com/office/drawing/2014/main" id="{94468105-ED57-48C0-BEC3-4F4113C52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52" name="Picture 51" descr="https://applications.labor.ny.gov/wpp/images/spacer.gif">
          <a:extLst>
            <a:ext uri="{FF2B5EF4-FFF2-40B4-BE49-F238E27FC236}">
              <a16:creationId xmlns:a16="http://schemas.microsoft.com/office/drawing/2014/main" id="{C59DAEEF-7D31-4388-A9A2-F9F6D8F6F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53" name="Picture 52" descr="https://applications.labor.ny.gov/wpp/images/spacer.gif">
          <a:extLst>
            <a:ext uri="{FF2B5EF4-FFF2-40B4-BE49-F238E27FC236}">
              <a16:creationId xmlns:a16="http://schemas.microsoft.com/office/drawing/2014/main" id="{E9A075A0-3E4D-4532-AFF5-65E842972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54" name="Picture 53" descr="https://applications.labor.ny.gov/wpp/images/spacer.gif">
          <a:extLst>
            <a:ext uri="{FF2B5EF4-FFF2-40B4-BE49-F238E27FC236}">
              <a16:creationId xmlns:a16="http://schemas.microsoft.com/office/drawing/2014/main" id="{0BC33008-C782-4099-B0C9-DB1247929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39</xdr:row>
      <xdr:rowOff>0</xdr:rowOff>
    </xdr:from>
    <xdr:ext cx="12700" cy="12700"/>
    <xdr:pic>
      <xdr:nvPicPr>
        <xdr:cNvPr id="55" name="Picture 54" descr="https://applications.labor.ny.gov/wpp/images/spacer.gif">
          <a:extLst>
            <a:ext uri="{FF2B5EF4-FFF2-40B4-BE49-F238E27FC236}">
              <a16:creationId xmlns:a16="http://schemas.microsoft.com/office/drawing/2014/main" id="{37FC2087-5FC1-41D3-9A36-521EEFC3A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39</xdr:row>
      <xdr:rowOff>0</xdr:rowOff>
    </xdr:from>
    <xdr:to>
      <xdr:col>1</xdr:col>
      <xdr:colOff>12700</xdr:colOff>
      <xdr:row>39</xdr:row>
      <xdr:rowOff>0</xdr:rowOff>
    </xdr:to>
    <xdr:pic>
      <xdr:nvPicPr>
        <xdr:cNvPr id="56" name="Picture 55" descr="https://applications.labor.ny.gov/wpp/images/spacer.gif">
          <a:extLst>
            <a:ext uri="{FF2B5EF4-FFF2-40B4-BE49-F238E27FC236}">
              <a16:creationId xmlns:a16="http://schemas.microsoft.com/office/drawing/2014/main" id="{E7597795-CA68-4230-ABCF-05DD141AA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57" name="Picture 56" descr="https://applications.labor.ny.gov/wpp/images/spacer.gif">
          <a:extLst>
            <a:ext uri="{FF2B5EF4-FFF2-40B4-BE49-F238E27FC236}">
              <a16:creationId xmlns:a16="http://schemas.microsoft.com/office/drawing/2014/main" id="{ECF914C2-E05D-4B26-9095-7F33E9ACD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58" name="Picture 57" descr="https://applications.labor.ny.gov/wpp/images/spacer.gif">
          <a:extLst>
            <a:ext uri="{FF2B5EF4-FFF2-40B4-BE49-F238E27FC236}">
              <a16:creationId xmlns:a16="http://schemas.microsoft.com/office/drawing/2014/main" id="{20844602-613D-4C2F-9A4F-44A176F63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39</xdr:row>
      <xdr:rowOff>0</xdr:rowOff>
    </xdr:from>
    <xdr:ext cx="12700" cy="12700"/>
    <xdr:pic>
      <xdr:nvPicPr>
        <xdr:cNvPr id="59" name="Picture 58" descr="https://applications.labor.ny.gov/wpp/images/spacer.gif">
          <a:extLst>
            <a:ext uri="{FF2B5EF4-FFF2-40B4-BE49-F238E27FC236}">
              <a16:creationId xmlns:a16="http://schemas.microsoft.com/office/drawing/2014/main" id="{FAC72E29-3117-41D4-9136-1B62E3CDE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39</xdr:row>
      <xdr:rowOff>0</xdr:rowOff>
    </xdr:from>
    <xdr:to>
      <xdr:col>1</xdr:col>
      <xdr:colOff>12700</xdr:colOff>
      <xdr:row>39</xdr:row>
      <xdr:rowOff>0</xdr:rowOff>
    </xdr:to>
    <xdr:pic>
      <xdr:nvPicPr>
        <xdr:cNvPr id="60" name="Picture 59" descr="https://applications.labor.ny.gov/wpp/images/spacer.gif">
          <a:extLst>
            <a:ext uri="{FF2B5EF4-FFF2-40B4-BE49-F238E27FC236}">
              <a16:creationId xmlns:a16="http://schemas.microsoft.com/office/drawing/2014/main" id="{BCFC0702-E7A3-470A-B997-E8DA593AD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61" name="Picture 60" descr="https://applications.labor.ny.gov/wpp/images/spacer.gif">
          <a:extLst>
            <a:ext uri="{FF2B5EF4-FFF2-40B4-BE49-F238E27FC236}">
              <a16:creationId xmlns:a16="http://schemas.microsoft.com/office/drawing/2014/main" id="{533C26EC-8831-46ED-8126-4AD51E189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62" name="Picture 61" descr="https://applications.labor.ny.gov/wpp/images/spacer.gif">
          <a:extLst>
            <a:ext uri="{FF2B5EF4-FFF2-40B4-BE49-F238E27FC236}">
              <a16:creationId xmlns:a16="http://schemas.microsoft.com/office/drawing/2014/main" id="{E57D74E5-0E33-4F0E-918C-C30F23AB3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63" name="Picture 62" descr="https://applications.labor.ny.gov/wpp/images/spacer.gif">
          <a:extLst>
            <a:ext uri="{FF2B5EF4-FFF2-40B4-BE49-F238E27FC236}">
              <a16:creationId xmlns:a16="http://schemas.microsoft.com/office/drawing/2014/main" id="{C7D7122E-72B7-4BC6-A036-151E6B4DC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64" name="Picture 63" descr="https://applications.labor.ny.gov/wpp/images/spacer.gif">
          <a:extLst>
            <a:ext uri="{FF2B5EF4-FFF2-40B4-BE49-F238E27FC236}">
              <a16:creationId xmlns:a16="http://schemas.microsoft.com/office/drawing/2014/main" id="{7C1E5CE5-031C-418A-8467-B5CD517CB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65" name="Picture 64" descr="https://applications.labor.ny.gov/wpp/images/spacer.gif">
          <a:extLst>
            <a:ext uri="{FF2B5EF4-FFF2-40B4-BE49-F238E27FC236}">
              <a16:creationId xmlns:a16="http://schemas.microsoft.com/office/drawing/2014/main" id="{ECFB760B-4734-4C2C-B5D8-1B6AD7AAA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66" name="Picture 65" descr="https://applications.labor.ny.gov/wpp/images/spacer.gif">
          <a:extLst>
            <a:ext uri="{FF2B5EF4-FFF2-40B4-BE49-F238E27FC236}">
              <a16:creationId xmlns:a16="http://schemas.microsoft.com/office/drawing/2014/main" id="{D62E6E49-6B6A-41F0-8E11-7BA23913A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67" name="Picture 66" descr="https://applications.labor.ny.gov/wpp/images/spacer.gif">
          <a:extLst>
            <a:ext uri="{FF2B5EF4-FFF2-40B4-BE49-F238E27FC236}">
              <a16:creationId xmlns:a16="http://schemas.microsoft.com/office/drawing/2014/main" id="{73AE5B60-9EF0-487E-B728-C6751B544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39</xdr:row>
      <xdr:rowOff>0</xdr:rowOff>
    </xdr:from>
    <xdr:ext cx="12700" cy="12700"/>
    <xdr:pic>
      <xdr:nvPicPr>
        <xdr:cNvPr id="68" name="Picture 67" descr="https://applications.labor.ny.gov/wpp/images/spacer.gif">
          <a:extLst>
            <a:ext uri="{FF2B5EF4-FFF2-40B4-BE49-F238E27FC236}">
              <a16:creationId xmlns:a16="http://schemas.microsoft.com/office/drawing/2014/main" id="{8D3CBB11-12B5-4DC1-8AAF-7079E3C00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39</xdr:row>
      <xdr:rowOff>0</xdr:rowOff>
    </xdr:from>
    <xdr:to>
      <xdr:col>1</xdr:col>
      <xdr:colOff>12700</xdr:colOff>
      <xdr:row>39</xdr:row>
      <xdr:rowOff>0</xdr:rowOff>
    </xdr:to>
    <xdr:pic>
      <xdr:nvPicPr>
        <xdr:cNvPr id="69" name="Picture 68" descr="https://applications.labor.ny.gov/wpp/images/spacer.gif">
          <a:extLst>
            <a:ext uri="{FF2B5EF4-FFF2-40B4-BE49-F238E27FC236}">
              <a16:creationId xmlns:a16="http://schemas.microsoft.com/office/drawing/2014/main" id="{04EE615D-7A3F-4A64-AE0B-2E38B2CCC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70" name="Picture 69" descr="https://applications.labor.ny.gov/wpp/images/spacer.gif">
          <a:extLst>
            <a:ext uri="{FF2B5EF4-FFF2-40B4-BE49-F238E27FC236}">
              <a16:creationId xmlns:a16="http://schemas.microsoft.com/office/drawing/2014/main" id="{75A3801A-3D69-4337-A85C-B5FD3EC9B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71" name="Picture 70" descr="https://applications.labor.ny.gov/wpp/images/spacer.gif">
          <a:extLst>
            <a:ext uri="{FF2B5EF4-FFF2-40B4-BE49-F238E27FC236}">
              <a16:creationId xmlns:a16="http://schemas.microsoft.com/office/drawing/2014/main" id="{E48D2ACC-2BE1-4F96-B116-9757CA34F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39</xdr:row>
      <xdr:rowOff>0</xdr:rowOff>
    </xdr:from>
    <xdr:ext cx="12700" cy="12700"/>
    <xdr:pic>
      <xdr:nvPicPr>
        <xdr:cNvPr id="72" name="Picture 71" descr="https://applications.labor.ny.gov/wpp/images/spacer.gif">
          <a:extLst>
            <a:ext uri="{FF2B5EF4-FFF2-40B4-BE49-F238E27FC236}">
              <a16:creationId xmlns:a16="http://schemas.microsoft.com/office/drawing/2014/main" id="{89ADB693-D93E-47A9-ADF2-75CF795F9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39</xdr:row>
      <xdr:rowOff>0</xdr:rowOff>
    </xdr:from>
    <xdr:to>
      <xdr:col>1</xdr:col>
      <xdr:colOff>12700</xdr:colOff>
      <xdr:row>39</xdr:row>
      <xdr:rowOff>0</xdr:rowOff>
    </xdr:to>
    <xdr:pic>
      <xdr:nvPicPr>
        <xdr:cNvPr id="73" name="Picture 72" descr="https://applications.labor.ny.gov/wpp/images/spacer.gif">
          <a:extLst>
            <a:ext uri="{FF2B5EF4-FFF2-40B4-BE49-F238E27FC236}">
              <a16:creationId xmlns:a16="http://schemas.microsoft.com/office/drawing/2014/main" id="{8C19F901-6D09-431C-83EA-A8663FD61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74" name="Picture 73" descr="https://applications.labor.ny.gov/wpp/images/spacer.gif">
          <a:extLst>
            <a:ext uri="{FF2B5EF4-FFF2-40B4-BE49-F238E27FC236}">
              <a16:creationId xmlns:a16="http://schemas.microsoft.com/office/drawing/2014/main" id="{B6CE7C60-7432-48EE-B59C-106E344FD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12700</xdr:colOff>
      <xdr:row>39</xdr:row>
      <xdr:rowOff>0</xdr:rowOff>
    </xdr:to>
    <xdr:pic>
      <xdr:nvPicPr>
        <xdr:cNvPr id="75" name="Picture 74" descr="https://applications.labor.ny.gov/wpp/images/spacer.gif">
          <a:extLst>
            <a:ext uri="{FF2B5EF4-FFF2-40B4-BE49-F238E27FC236}">
              <a16:creationId xmlns:a16="http://schemas.microsoft.com/office/drawing/2014/main" id="{430FC0FD-9C8F-4CBF-AB71-1C1CE7007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gs-smb\ogs_shared\Users\Brian%20Butterfield\Mircom%20Work%20Files\~Dealer%20Pricing\New%20Pricing%20Oct%202017\Mircom%20Security_Comm%20Price%20Book%20Mircom%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erms"/>
      <sheetName val="Index"/>
      <sheetName val="Cover - Telephone Entry"/>
      <sheetName val="Telephone Entry"/>
      <sheetName val="Cover - Access Control"/>
      <sheetName val="Access Control"/>
      <sheetName val="Cover - Emergency Phones"/>
      <sheetName val="Emergency Phones"/>
      <sheetName val="Cover - Apartment Intercom"/>
      <sheetName val="Apartment Intercom"/>
      <sheetName val="Cover - Emergency Call"/>
      <sheetName val="Emergency Call"/>
      <sheetName val="Cover - Replacement Parts"/>
      <sheetName val="Replacement Parts"/>
      <sheetName val="Master U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Model #</v>
          </cell>
          <cell r="B1" t="str">
            <v>DESCRIPTION</v>
          </cell>
          <cell r="C1" t="str">
            <v>ESD $LIST 2016</v>
          </cell>
        </row>
        <row r="2">
          <cell r="A2">
            <v>162</v>
          </cell>
          <cell r="B2" t="str">
            <v>^12 or 24VDC, 12 to 24VAC, brushed stainless steel, Surface Mount Rim Strike, UL Listed, 1 3/4" x 9"x 3/4"</v>
          </cell>
          <cell r="C2" t="e">
            <v>#N/A</v>
          </cell>
        </row>
        <row r="3">
          <cell r="A3">
            <v>1133</v>
          </cell>
          <cell r="B3" t="str">
            <v>White Intercom Handset c/w Electrical Call Tone</v>
          </cell>
          <cell r="C3">
            <v>43.050000000000004</v>
          </cell>
        </row>
        <row r="4">
          <cell r="A4">
            <v>2012</v>
          </cell>
          <cell r="B4" t="str">
            <v>12 Telephone  Line Relay Card</v>
          </cell>
          <cell r="C4">
            <v>372.75</v>
          </cell>
        </row>
        <row r="5">
          <cell r="A5">
            <v>5514</v>
          </cell>
          <cell r="B5" t="str">
            <v>^Strike fits ANSI prep frame, 12/24 AC/DC, depth less than 1"</v>
          </cell>
          <cell r="C5" t="e">
            <v>#N/A</v>
          </cell>
        </row>
        <row r="6">
          <cell r="A6">
            <v>9106</v>
          </cell>
          <cell r="B6" t="str">
            <v>6 Ft. Relay Cable, One Required per 2012 Telephone Line Relay Card</v>
          </cell>
          <cell r="C6">
            <v>97.65</v>
          </cell>
        </row>
        <row r="7">
          <cell r="A7">
            <v>39201170</v>
          </cell>
          <cell r="B7" t="str">
            <v>^AT-1 Stand-Alone Keypad, Max. 200 PINs</v>
          </cell>
          <cell r="C7">
            <v>313.95</v>
          </cell>
        </row>
        <row r="8">
          <cell r="A8" t="str">
            <v>1032/81</v>
          </cell>
          <cell r="B8" t="str">
            <v>^Lock Timer, Contact rating 5 Amp @ 12 Vac, 12-24 V AC/DC</v>
          </cell>
          <cell r="C8">
            <v>78.75</v>
          </cell>
        </row>
        <row r="9">
          <cell r="A9" t="str">
            <v>1145/67</v>
          </cell>
          <cell r="B9" t="str">
            <v>Amplifier for 1+1 Intercom on back of KT-400</v>
          </cell>
          <cell r="C9">
            <v>131.25</v>
          </cell>
        </row>
        <row r="10">
          <cell r="A10" t="str">
            <v>1150/35</v>
          </cell>
          <cell r="B10" t="str">
            <v>(Replaces the 1133/35A)  1+1 white electr. Housephone</v>
          </cell>
          <cell r="C10" t="e">
            <v>#N/A</v>
          </cell>
        </row>
        <row r="11">
          <cell r="A11" t="str">
            <v>1150/35A</v>
          </cell>
          <cell r="B11" t="str">
            <v>White Handset c/w Electrical Call Tone for 5 Wire and 1+N systems.</v>
          </cell>
          <cell r="C11">
            <v>43.05</v>
          </cell>
        </row>
        <row r="12">
          <cell r="A12" t="str">
            <v>2012E</v>
          </cell>
          <cell r="B12" t="str">
            <v>Elevator Restriction Relay Card Mounts in Master Elevator Restriction Relay Cabinet Supports 12 Floors</v>
          </cell>
          <cell r="C12">
            <v>677.25</v>
          </cell>
        </row>
        <row r="13">
          <cell r="A13" t="str">
            <v>2012K</v>
          </cell>
          <cell r="B13" t="str">
            <v>12 Telephone Line Relay Card Kit c/w cables</v>
          </cell>
          <cell r="C13">
            <v>477.75</v>
          </cell>
        </row>
        <row r="14">
          <cell r="A14" t="str">
            <v>300-D60</v>
          </cell>
          <cell r="B14" t="str">
            <v>60 Name Mylar Sheet Directory</v>
          </cell>
          <cell r="C14">
            <v>115.5</v>
          </cell>
        </row>
        <row r="15">
          <cell r="A15" t="str">
            <v>300-P16</v>
          </cell>
          <cell r="B15" t="str">
            <v>16 Button Panel</v>
          </cell>
          <cell r="C15">
            <v>241.5</v>
          </cell>
        </row>
        <row r="16">
          <cell r="A16" t="str">
            <v>300-P24</v>
          </cell>
          <cell r="B16" t="str">
            <v>24 Button Panel</v>
          </cell>
          <cell r="C16">
            <v>310.8</v>
          </cell>
        </row>
        <row r="17">
          <cell r="A17" t="str">
            <v>300-P32</v>
          </cell>
          <cell r="B17" t="str">
            <v>32 Button Panel</v>
          </cell>
          <cell r="C17">
            <v>370.65000000000003</v>
          </cell>
        </row>
        <row r="18">
          <cell r="A18" t="str">
            <v>300-P40</v>
          </cell>
          <cell r="B18" t="str">
            <v>40 Button Panel</v>
          </cell>
          <cell r="C18">
            <v>430.5</v>
          </cell>
        </row>
        <row r="19">
          <cell r="A19" t="str">
            <v>300-P48</v>
          </cell>
          <cell r="B19" t="str">
            <v>48 Button Panel</v>
          </cell>
          <cell r="C19">
            <v>488.25</v>
          </cell>
        </row>
        <row r="20">
          <cell r="A20" t="str">
            <v>300-P56</v>
          </cell>
          <cell r="B20" t="str">
            <v>56 Button Panel</v>
          </cell>
          <cell r="C20">
            <v>549.15</v>
          </cell>
        </row>
        <row r="21">
          <cell r="A21" t="str">
            <v>300-P64</v>
          </cell>
          <cell r="B21" t="str">
            <v>64 Button Panel</v>
          </cell>
          <cell r="C21">
            <v>607.95000000000005</v>
          </cell>
        </row>
        <row r="22">
          <cell r="A22" t="str">
            <v>300-P72</v>
          </cell>
          <cell r="B22" t="str">
            <v>72 Button Panel</v>
          </cell>
          <cell r="C22">
            <v>666.75</v>
          </cell>
        </row>
        <row r="23">
          <cell r="A23" t="str">
            <v>300-P80</v>
          </cell>
          <cell r="B23" t="str">
            <v>80 Button Panel</v>
          </cell>
          <cell r="C23">
            <v>750.75</v>
          </cell>
        </row>
        <row r="24">
          <cell r="A24" t="str">
            <v>301-1B</v>
          </cell>
          <cell r="B24" t="str">
            <v xml:space="preserve">Backbox for 301-1F </v>
          </cell>
          <cell r="C24">
            <v>60.900000000000006</v>
          </cell>
        </row>
        <row r="25">
          <cell r="A25" t="str">
            <v>301-1F</v>
          </cell>
          <cell r="B25" t="str">
            <v>Frame Housing for  1 panel</v>
          </cell>
          <cell r="C25">
            <v>196.35</v>
          </cell>
        </row>
        <row r="26">
          <cell r="A26" t="str">
            <v>301-2B</v>
          </cell>
          <cell r="B26" t="str">
            <v xml:space="preserve">Backbox for 301-2F </v>
          </cell>
          <cell r="C26">
            <v>70.350000000000009</v>
          </cell>
        </row>
        <row r="27">
          <cell r="A27" t="str">
            <v>301-2F</v>
          </cell>
          <cell r="B27" t="str">
            <v>Frame Housing for  2 panels</v>
          </cell>
          <cell r="C27">
            <v>212.10000000000002</v>
          </cell>
        </row>
        <row r="28">
          <cell r="A28" t="str">
            <v>301-3B</v>
          </cell>
          <cell r="B28" t="str">
            <v xml:space="preserve">Backbox for 301-3F </v>
          </cell>
          <cell r="C28">
            <v>78.75</v>
          </cell>
        </row>
        <row r="29">
          <cell r="A29" t="str">
            <v>301-3F</v>
          </cell>
          <cell r="B29" t="str">
            <v>Frame Housing for  3 panels</v>
          </cell>
          <cell r="C29">
            <v>260.40000000000003</v>
          </cell>
        </row>
        <row r="30">
          <cell r="A30" t="str">
            <v>301-4B</v>
          </cell>
          <cell r="B30" t="str">
            <v xml:space="preserve">Backbox for 301-4F </v>
          </cell>
          <cell r="C30" t="e">
            <v>#N/A</v>
          </cell>
        </row>
        <row r="31">
          <cell r="A31" t="str">
            <v>301-4F</v>
          </cell>
          <cell r="B31" t="str">
            <v>Frame Housing for  4 panels</v>
          </cell>
          <cell r="C31" t="e">
            <v>#N/A</v>
          </cell>
        </row>
        <row r="32">
          <cell r="A32" t="str">
            <v>39201237</v>
          </cell>
          <cell r="B32" t="str">
            <v>^Aluminum tamper resistant keypad, IP68 rated</v>
          </cell>
          <cell r="C32" t="e">
            <v>#N/A</v>
          </cell>
        </row>
        <row r="33">
          <cell r="A33" t="str">
            <v>48VPOE</v>
          </cell>
          <cell r="B33" t="str">
            <v>^48V PoE Injector, Wall Plug for KS100-640 Only.</v>
          </cell>
          <cell r="C33">
            <v>194.25</v>
          </cell>
        </row>
        <row r="34">
          <cell r="A34" t="str">
            <v>500-D60</v>
          </cell>
          <cell r="B34" t="str">
            <v>60 Name Individual (1/4") Lamacoid Strip Directory</v>
          </cell>
          <cell r="C34">
            <v>256.2</v>
          </cell>
        </row>
        <row r="35">
          <cell r="A35" t="str">
            <v>500-P16</v>
          </cell>
          <cell r="B35" t="str">
            <v>16 Button Panel, Vandal Resistant</v>
          </cell>
          <cell r="C35">
            <v>395.85</v>
          </cell>
        </row>
        <row r="36">
          <cell r="A36" t="str">
            <v>500-P24</v>
          </cell>
          <cell r="B36" t="str">
            <v>24 Button Panel, Vandal Resistant</v>
          </cell>
          <cell r="C36">
            <v>492.45000000000005</v>
          </cell>
        </row>
        <row r="37">
          <cell r="A37" t="str">
            <v>500-P32</v>
          </cell>
          <cell r="B37" t="str">
            <v>32 Button Panel, Vandal Resistant</v>
          </cell>
          <cell r="C37">
            <v>601.65</v>
          </cell>
        </row>
        <row r="38">
          <cell r="A38" t="str">
            <v>500-P40</v>
          </cell>
          <cell r="B38" t="str">
            <v>40 Button Panel, Vandal Resistant</v>
          </cell>
          <cell r="C38">
            <v>720.30000000000007</v>
          </cell>
        </row>
        <row r="39">
          <cell r="A39" t="str">
            <v>500-P48</v>
          </cell>
          <cell r="B39" t="str">
            <v>48 Button Panel, Vandal Resistant</v>
          </cell>
          <cell r="C39">
            <v>832.65000000000009</v>
          </cell>
        </row>
        <row r="40">
          <cell r="A40" t="str">
            <v>500-P56</v>
          </cell>
          <cell r="B40" t="str">
            <v>56 Button Panel, Vandal Resistant</v>
          </cell>
          <cell r="C40">
            <v>971.25</v>
          </cell>
        </row>
        <row r="41">
          <cell r="A41" t="str">
            <v>500-P64</v>
          </cell>
          <cell r="B41" t="str">
            <v>64 Button Panel, Vandal Resistant</v>
          </cell>
          <cell r="C41">
            <v>1165.5</v>
          </cell>
        </row>
        <row r="42">
          <cell r="A42" t="str">
            <v>500-P72</v>
          </cell>
          <cell r="B42" t="str">
            <v>72 Button Panel, Vandal Resistant</v>
          </cell>
          <cell r="C42">
            <v>1319.8500000000001</v>
          </cell>
        </row>
        <row r="43">
          <cell r="A43" t="str">
            <v>500-P80</v>
          </cell>
          <cell r="B43" t="str">
            <v>80 Button Panel, Vandal Resistant</v>
          </cell>
          <cell r="C43">
            <v>1491</v>
          </cell>
        </row>
        <row r="44">
          <cell r="A44" t="str">
            <v>5514LM</v>
          </cell>
          <cell r="B44" t="str">
            <v>^Strike with latch monitor, fits ANSI prep frame, 12/24 AC/DC, depth less than 1"</v>
          </cell>
          <cell r="C44" t="e">
            <v>#N/A</v>
          </cell>
        </row>
        <row r="45">
          <cell r="A45" t="str">
            <v>620-JSP</v>
          </cell>
          <cell r="B45" t="str">
            <v>^620 Jump Start Pack</v>
          </cell>
          <cell r="C45">
            <v>73.5</v>
          </cell>
        </row>
        <row r="46">
          <cell r="A46" t="str">
            <v>908-MO</v>
          </cell>
          <cell r="B46" t="str">
            <v>^Momentary 2-SPST Exit 1 9/16" Dia. Red button on Single Gang</v>
          </cell>
          <cell r="C46" t="e">
            <v>#N/A</v>
          </cell>
        </row>
        <row r="47">
          <cell r="A47" t="str">
            <v>909S-MO</v>
          </cell>
          <cell r="B47" t="str">
            <v>^Beige Momentary Surface Rocker Switch, 2 3/8" x 2 3/8" x 5/16"</v>
          </cell>
          <cell r="C47" t="e">
            <v>#N/A</v>
          </cell>
        </row>
        <row r="48">
          <cell r="A48" t="str">
            <v>918N-MO</v>
          </cell>
          <cell r="B48" t="str">
            <v>^Narrow Momentary EXIT red button, 2-SPDT, 1 5/8" x 4 3/4"</v>
          </cell>
          <cell r="C48" t="e">
            <v>#N/A</v>
          </cell>
        </row>
        <row r="49">
          <cell r="A49" t="str">
            <v>9508-12S</v>
          </cell>
          <cell r="B49" t="str">
            <v xml:space="preserve">^12"  long Heavy Duty Silver Door Loop, 8 conductor, AWG#18 </v>
          </cell>
          <cell r="C49" t="e">
            <v>#N/A</v>
          </cell>
        </row>
        <row r="50">
          <cell r="A50" t="str">
            <v>960CYL-KA</v>
          </cell>
          <cell r="B50" t="str">
            <v>^Straight cam mortise 1-1/8" (keyed alike, 2 keys)</v>
          </cell>
          <cell r="C50" t="e">
            <v>#N/A</v>
          </cell>
        </row>
        <row r="51">
          <cell r="A51" t="str">
            <v>960-MO</v>
          </cell>
          <cell r="B51" t="str">
            <v>^Momentary Key Switch, SPDT, single gang, key cylinder not included</v>
          </cell>
          <cell r="C51" t="e">
            <v>#N/A</v>
          </cell>
        </row>
        <row r="52">
          <cell r="A52" t="str">
            <v>960RO-MONO</v>
          </cell>
          <cell r="B52" t="str">
            <v>^Key Switch Momen (SPDT), momen (SPDT) for second position with label (Reset/Over ride), key cylinder not included</v>
          </cell>
          <cell r="C52" t="e">
            <v>#N/A</v>
          </cell>
        </row>
        <row r="53">
          <cell r="A53" t="str">
            <v>972-i-EF-MO</v>
          </cell>
          <cell r="B53" t="str">
            <v>^Incandescent Bulb 2" Pushbutton 12 &amp; 24VDC</v>
          </cell>
          <cell r="C53" t="e">
            <v>#N/A</v>
          </cell>
        </row>
        <row r="54">
          <cell r="A54" t="str">
            <v>A100-3090P-1</v>
          </cell>
          <cell r="B54" t="str">
            <v>@A100 for Deadlatch and Exit Devices – HID 125 kHz Prox Card Reader</v>
          </cell>
          <cell r="C54">
            <v>2730</v>
          </cell>
        </row>
        <row r="55">
          <cell r="A55" t="str">
            <v>A100-3090P-2</v>
          </cell>
          <cell r="B55" t="str">
            <v>@A100 for Deadbolts – HID 125 kHz Prox Card Reader</v>
          </cell>
          <cell r="C55">
            <v>2835</v>
          </cell>
        </row>
        <row r="56">
          <cell r="A56" t="str">
            <v>A100-3090PK-1</v>
          </cell>
          <cell r="B56" t="str">
            <v>@A100 for Deadlatch and Exit Devices – 125 kHz Prox
Card Reader and Keypad</v>
          </cell>
          <cell r="C56">
            <v>3045</v>
          </cell>
        </row>
        <row r="57">
          <cell r="A57" t="str">
            <v>A100-3090PK-2</v>
          </cell>
          <cell r="B57" t="str">
            <v>@A100 for Deadbolts – HID® 125 kHz Prox Card Reader
and Keypad</v>
          </cell>
          <cell r="C57">
            <v>2366.7000000000003</v>
          </cell>
        </row>
        <row r="58">
          <cell r="A58" t="str">
            <v>ADSL-100</v>
          </cell>
          <cell r="B58" t="str">
            <v>NSL Line Filter</v>
          </cell>
          <cell r="C58">
            <v>231</v>
          </cell>
        </row>
        <row r="59">
          <cell r="A59" t="str">
            <v>AH20W14</v>
          </cell>
          <cell r="B59" t="str">
            <v>"@COMHUB - Wiegand Kit, packaged (for non-integrated 1:1 applications only)</v>
          </cell>
          <cell r="C59">
            <v>504</v>
          </cell>
        </row>
        <row r="60">
          <cell r="A60" t="str">
            <v>AH30R12</v>
          </cell>
          <cell r="B60" t="str">
            <v xml:space="preserve">COMHUB - RS485 kit, packaged (for integrated 1:1 and 1:8 applications) </v>
          </cell>
          <cell r="C60">
            <v>541.80000000000007</v>
          </cell>
        </row>
        <row r="61">
          <cell r="A61" t="str">
            <v>APA-10-PC</v>
          </cell>
          <cell r="B61" t="str">
            <v>@Programming Kit contains: Radio Dongle &amp; Programming APA tool (software) on USB - Must be certified CI or ACP to purchase.</v>
          </cell>
          <cell r="C61">
            <v>852.6</v>
          </cell>
        </row>
        <row r="62">
          <cell r="A62" t="str">
            <v>APA-10-PC</v>
          </cell>
          <cell r="B62" t="str">
            <v>@Programming Kit contains: Radio Dongle &amp; Programming APA tool (software) on USB - Must be certified CI or ACP to purchase.</v>
          </cell>
          <cell r="C62">
            <v>852.6</v>
          </cell>
        </row>
        <row r="63">
          <cell r="A63" t="str">
            <v>APD-10-USB</v>
          </cell>
          <cell r="B63" t="str">
            <v>@USB Radio Dongle - Must be authorized CI or ACP to purchase</v>
          </cell>
          <cell r="C63">
            <v>698.25</v>
          </cell>
        </row>
        <row r="64">
          <cell r="A64" t="str">
            <v>APD-10-USB</v>
          </cell>
          <cell r="B64" t="str">
            <v>@USB Radio Dongle - Must be authorized CI or ACP to purchase</v>
          </cell>
          <cell r="C64">
            <v>698.25</v>
          </cell>
        </row>
        <row r="65">
          <cell r="A65" t="str">
            <v>AS-084A</v>
          </cell>
          <cell r="B65" t="str">
            <v>Single Gang Station c/w Silence Button/Buzzer</v>
          </cell>
          <cell r="C65">
            <v>50.400000000000006</v>
          </cell>
        </row>
        <row r="66">
          <cell r="A66" t="str">
            <v>AS100</v>
          </cell>
          <cell r="B66" t="str">
            <v>@Aperio Wireless Door Position Switch</v>
          </cell>
          <cell r="C66">
            <v>220.5</v>
          </cell>
        </row>
        <row r="67">
          <cell r="A67" t="str">
            <v>AS100</v>
          </cell>
          <cell r="B67" t="str">
            <v>@Aperio Wireless Door Position Switch</v>
          </cell>
          <cell r="C67">
            <v>220.5</v>
          </cell>
        </row>
        <row r="68">
          <cell r="A68" t="str">
            <v>BAT-12V5A</v>
          </cell>
          <cell r="B68" t="str">
            <v>Sealed Lead Acid Battery, 12 Volt, 5.0 AH</v>
          </cell>
          <cell r="C68">
            <v>28.35</v>
          </cell>
        </row>
        <row r="69">
          <cell r="A69" t="str">
            <v>BAT-12V7A</v>
          </cell>
          <cell r="B69" t="str">
            <v>Sealed Lead Acid Battery, 12 Volt, 7.2 AH</v>
          </cell>
          <cell r="C69">
            <v>38.85</v>
          </cell>
        </row>
        <row r="70">
          <cell r="A70" t="str">
            <v>C2-10G77-PAJ-26D-RH</v>
          </cell>
          <cell r="B70" t="str">
            <v>@Aperio IN100 cylindrical entry lock with cylinder override</v>
          </cell>
          <cell r="C70" t="e">
            <v>#N/A</v>
          </cell>
        </row>
        <row r="71">
          <cell r="A71" t="str">
            <v>C2-10G77-PAL26DRH</v>
          </cell>
          <cell r="B71" t="str">
            <v>@Aperio IN100 cylindrical entry lock with cylinder override</v>
          </cell>
          <cell r="C71">
            <v>1545.6000000000001</v>
          </cell>
        </row>
        <row r="72">
          <cell r="A72" t="str">
            <v>C27976PABB26DRH</v>
          </cell>
          <cell r="B72" t="str">
            <v>@Aperio IN100 mortise lock w/cylinder override and deadbolt, right hand</v>
          </cell>
          <cell r="C72">
            <v>1545.6000000000001</v>
          </cell>
        </row>
        <row r="73">
          <cell r="A73" t="str">
            <v>C2-7976-PABJ-26D-RH</v>
          </cell>
          <cell r="B73" t="str">
            <v>@Aperio IN100 mortise lock w/cylinder override and deadbolt, right hand</v>
          </cell>
          <cell r="C73" t="e">
            <v>#N/A</v>
          </cell>
        </row>
        <row r="74">
          <cell r="A74" t="str">
            <v>C2-7977-PABJ-26D-RH</v>
          </cell>
          <cell r="B74" t="str">
            <v>@Aperio IN100 mortise lock w/no cylinder override and deadbolt, right hand</v>
          </cell>
          <cell r="C74">
            <v>1863.75</v>
          </cell>
        </row>
        <row r="75">
          <cell r="A75" t="str">
            <v>C2-7978-PABJ-26D-RH</v>
          </cell>
          <cell r="B75" t="str">
            <v>@Aperio IN100 mortise lock w/cylinder override, right hand</v>
          </cell>
          <cell r="C75">
            <v>1942.5</v>
          </cell>
        </row>
        <row r="76">
          <cell r="A76" t="str">
            <v>C2-7979-PABJ-26D-RH</v>
          </cell>
          <cell r="B76" t="str">
            <v>@Aperio IN100 mortise lock w/no cylinder override, right hand</v>
          </cell>
          <cell r="C76">
            <v>1890</v>
          </cell>
        </row>
        <row r="77">
          <cell r="A77" t="str">
            <v>CAM-3</v>
          </cell>
          <cell r="B77" t="str">
            <v>TX3 Color Camera Includes: mounting hardware, lens cover, adjusting mechanism and BNC connector. Mounts in all TX3 lobby enclosures.</v>
          </cell>
          <cell r="C77">
            <v>299.25</v>
          </cell>
        </row>
        <row r="78">
          <cell r="A78" t="str">
            <v>CC96-010</v>
          </cell>
          <cell r="B78" t="str">
            <v>Single Push Cord Set</v>
          </cell>
          <cell r="C78">
            <v>34.65</v>
          </cell>
        </row>
        <row r="79">
          <cell r="A79" t="str">
            <v>CC96-0180</v>
          </cell>
          <cell r="B79" t="str">
            <v>Dual Call Cord Set, 8 feet</v>
          </cell>
          <cell r="C79" t="e">
            <v>#N/A</v>
          </cell>
        </row>
        <row r="80">
          <cell r="A80" t="str">
            <v>CM-30E</v>
          </cell>
          <cell r="B80" t="str">
            <v>^REX Illuminated Green button, PUSH TO EXIT</v>
          </cell>
          <cell r="C80">
            <v>71.400000000000006</v>
          </cell>
        </row>
        <row r="81">
          <cell r="A81" t="str">
            <v>CS-MIR-0-0</v>
          </cell>
          <cell r="B81" t="str">
            <v>Clam Shell Proximity Card Must be ordered in blocks of 25.</v>
          </cell>
          <cell r="C81">
            <v>5.25</v>
          </cell>
        </row>
        <row r="82">
          <cell r="A82" t="str">
            <v>CX-1002</v>
          </cell>
          <cell r="B82" t="str">
            <v>Set of L Brackets L&amp;Z brackets for 1200LB magnetic locks</v>
          </cell>
          <cell r="C82" t="e">
            <v>#N/A</v>
          </cell>
        </row>
        <row r="83">
          <cell r="A83" t="str">
            <v>CX-1004</v>
          </cell>
          <cell r="B83" t="str">
            <v>SPACER BAR FOR 1200 &amp; 600 LB MAG LOCKS</v>
          </cell>
          <cell r="C83" t="e">
            <v>#N/A</v>
          </cell>
        </row>
        <row r="84">
          <cell r="A84" t="str">
            <v xml:space="preserve">CX-94S12LS         </v>
          </cell>
          <cell r="B84" t="str">
            <v>^12VDC Gate Maglock</v>
          </cell>
          <cell r="C84" t="e">
            <v>#N/A</v>
          </cell>
        </row>
        <row r="85">
          <cell r="A85" t="str">
            <v>DA-100A</v>
          </cell>
          <cell r="B85" t="str">
            <v>Door Alarm Station</v>
          </cell>
          <cell r="C85">
            <v>156.45000000000002</v>
          </cell>
        </row>
        <row r="86">
          <cell r="A86" t="str">
            <v>DL-003</v>
          </cell>
          <cell r="B86" t="str">
            <v>"Busy" Light Assembly-Multiple Entrance</v>
          </cell>
          <cell r="C86" t="e">
            <v>#N/A</v>
          </cell>
        </row>
        <row r="87">
          <cell r="A87" t="str">
            <v>DO-CR3</v>
          </cell>
          <cell r="B87" t="str">
            <v>Remote Postal Lock Assembly Flush Mount</v>
          </cell>
          <cell r="C87">
            <v>97.65</v>
          </cell>
        </row>
        <row r="88">
          <cell r="A88" t="str">
            <v>DPS-C-38G</v>
          </cell>
          <cell r="B88" t="str">
            <v>@Door Position Switch for A100</v>
          </cell>
          <cell r="C88">
            <v>56.7</v>
          </cell>
        </row>
        <row r="89">
          <cell r="A89" t="str">
            <v>EC-000</v>
          </cell>
          <cell r="B89" t="str">
            <v>Blank Panel</v>
          </cell>
          <cell r="C89">
            <v>36.75</v>
          </cell>
        </row>
        <row r="90">
          <cell r="A90" t="str">
            <v>EC-100</v>
          </cell>
          <cell r="B90" t="str">
            <v>Pull Cord Station</v>
          </cell>
          <cell r="C90">
            <v>16.8</v>
          </cell>
        </row>
        <row r="91">
          <cell r="A91" t="str">
            <v>EC-103</v>
          </cell>
          <cell r="B91" t="str">
            <v>Pull Cord c/w LED</v>
          </cell>
          <cell r="C91">
            <v>36.75</v>
          </cell>
        </row>
        <row r="92">
          <cell r="A92" t="str">
            <v>EC-104</v>
          </cell>
          <cell r="B92" t="str">
            <v>Dome Light (white lens)</v>
          </cell>
          <cell r="C92">
            <v>23.1</v>
          </cell>
        </row>
        <row r="93">
          <cell r="A93" t="str">
            <v>EC-105A</v>
          </cell>
          <cell r="B93" t="str">
            <v>Corridor Horn, 24V AC Only</v>
          </cell>
          <cell r="C93">
            <v>93.45</v>
          </cell>
        </row>
        <row r="94">
          <cell r="A94" t="str">
            <v>EC-106</v>
          </cell>
          <cell r="B94" t="str">
            <v>Dual Dome Light c/w White &amp; Red Indicators</v>
          </cell>
          <cell r="C94">
            <v>52.5</v>
          </cell>
        </row>
        <row r="95">
          <cell r="A95" t="str">
            <v>EC-111</v>
          </cell>
          <cell r="B95" t="str">
            <v>Single Push Cord Set</v>
          </cell>
          <cell r="C95" t="e">
            <v>#VALUE!</v>
          </cell>
        </row>
        <row r="96">
          <cell r="A96" t="str">
            <v>EC-111-10</v>
          </cell>
          <cell r="B96" t="str">
            <v>Single Push Cord Set, 10 feet length.</v>
          </cell>
          <cell r="C96" t="e">
            <v>#VALUE!</v>
          </cell>
        </row>
        <row r="97">
          <cell r="A97" t="str">
            <v>EC-112</v>
          </cell>
          <cell r="B97" t="str">
            <v>Double Push Cord Set</v>
          </cell>
          <cell r="C97" t="e">
            <v>#N/A</v>
          </cell>
        </row>
        <row r="98">
          <cell r="A98" t="str">
            <v>EC-115</v>
          </cell>
          <cell r="B98" t="str">
            <v>Push Cord Station c/w confirmation LED, Requires 1-EC-111 or 1- EC-112 push cord set</v>
          </cell>
          <cell r="C98">
            <v>99.75</v>
          </cell>
        </row>
        <row r="99">
          <cell r="A99" t="str">
            <v>EC-116</v>
          </cell>
          <cell r="B99" t="str">
            <v>Push Button Station</v>
          </cell>
          <cell r="C99">
            <v>51.45</v>
          </cell>
        </row>
        <row r="100">
          <cell r="A100" t="str">
            <v>EC-140</v>
          </cell>
          <cell r="B100" t="str">
            <v>Single Gang Dome Light &amp; Piezo</v>
          </cell>
          <cell r="C100">
            <v>53.550000000000004</v>
          </cell>
        </row>
        <row r="101">
          <cell r="A101" t="str">
            <v>EC-220A</v>
          </cell>
          <cell r="B101" t="str">
            <v>20 LED Annunciator Panel</v>
          </cell>
          <cell r="C101">
            <v>212.10000000000002</v>
          </cell>
        </row>
        <row r="102">
          <cell r="A102" t="str">
            <v>EC-240A</v>
          </cell>
          <cell r="B102" t="str">
            <v>40 LED Annunciator Panel</v>
          </cell>
          <cell r="C102">
            <v>326.55</v>
          </cell>
        </row>
        <row r="103">
          <cell r="A103" t="str">
            <v>EC-300</v>
          </cell>
          <cell r="B103" t="str">
            <v>Central Alarm Panel, Dual State</v>
          </cell>
          <cell r="C103">
            <v>326.55</v>
          </cell>
        </row>
        <row r="104">
          <cell r="A104" t="str">
            <v>EC-310</v>
          </cell>
          <cell r="B104" t="str">
            <v>Speaker Module</v>
          </cell>
          <cell r="C104">
            <v>214.20000000000002</v>
          </cell>
        </row>
        <row r="105">
          <cell r="A105" t="str">
            <v>ETR500</v>
          </cell>
          <cell r="B105" t="str">
            <v>^Minuteman UPS Line Interactive Power Supply, 500VA/300W</v>
          </cell>
          <cell r="C105" t="e">
            <v>#N/A</v>
          </cell>
        </row>
        <row r="106">
          <cell r="A106" t="str">
            <v>ETR550LCD</v>
          </cell>
          <cell r="B106" t="str">
            <v>^Minuteman UPS Line Interactive Power Supply, 500VA/300W</v>
          </cell>
          <cell r="C106">
            <v>313.95</v>
          </cell>
        </row>
        <row r="107">
          <cell r="A107" t="str">
            <v>GR-AWID-0-0</v>
          </cell>
          <cell r="B107" t="str">
            <v>Graphics Card for printing both sides. Packaged in quantities of 25 pieces.</v>
          </cell>
          <cell r="C107" t="e">
            <v>#N/A</v>
          </cell>
        </row>
        <row r="108">
          <cell r="A108" t="str">
            <v>GR-MIR-H-26</v>
          </cell>
          <cell r="B108" t="str">
            <v>Graphic Card, 26 bit, HID supported (packed in groups of 50.)</v>
          </cell>
          <cell r="C108">
            <v>6.3000000000000007</v>
          </cell>
        </row>
        <row r="109">
          <cell r="A109" t="str">
            <v>GR-MIR-H-37</v>
          </cell>
          <cell r="B109" t="str">
            <v>Mircom format GRAPHIC CARDS (IN GROUPS OF 50 PIECES)</v>
          </cell>
          <cell r="C109">
            <v>6.3000000000000007</v>
          </cell>
        </row>
        <row r="110">
          <cell r="A110" t="str">
            <v>GXP2130</v>
          </cell>
          <cell r="B110" t="str">
            <v>VoIP SIP Phone, Gig-E, AC + PoE, 3x Calls, Backlit 320x240 TFT Colour LCD</v>
          </cell>
          <cell r="C110" t="e">
            <v>#N/A</v>
          </cell>
        </row>
        <row r="111">
          <cell r="A111" t="str">
            <v>GXP2160</v>
          </cell>
          <cell r="B111" t="str">
            <v>VoIP SIP Phone, Gig-E, AC + PoE, 6x Calls, Backlit 480x272 TFT Colour LCD</v>
          </cell>
          <cell r="C111" t="e">
            <v>#N/A</v>
          </cell>
        </row>
        <row r="112">
          <cell r="A112" t="str">
            <v>GXV3275</v>
          </cell>
          <cell r="B112" t="str">
            <v xml:space="preserve">SIP Video Phone for Android, 1 x Gig-E LAN &amp; 1 x Gig-E PC, 802.11b/g/n, Bluetooth, AC + PoE </v>
          </cell>
          <cell r="C112" t="e">
            <v>#N/A</v>
          </cell>
        </row>
        <row r="113">
          <cell r="A113" t="str">
            <v>GXW4216</v>
          </cell>
          <cell r="B113" t="str">
            <v>16 x FXS Gateway, 1 x RJ45, T.38 Fax Compliant, LCD Graphical Display</v>
          </cell>
          <cell r="C113" t="e">
            <v>#N/A</v>
          </cell>
        </row>
        <row r="114">
          <cell r="A114" t="str">
            <v>GXW4224</v>
          </cell>
          <cell r="B114" t="str">
            <v>24 x FXS Gateway, 1 x RJ45, T.38 Fax Compliant, LCD Graphical Display</v>
          </cell>
          <cell r="C114" t="e">
            <v>#N/A</v>
          </cell>
        </row>
        <row r="115">
          <cell r="A115" t="str">
            <v>GXW4232</v>
          </cell>
          <cell r="B115" t="str">
            <v>32 x FXS Gateway, 1 x RJ45, T.38 Fax Compliant, LCD Graphical Display</v>
          </cell>
          <cell r="C115" t="e">
            <v>#N/A</v>
          </cell>
        </row>
        <row r="116">
          <cell r="A116" t="str">
            <v>GXW4248</v>
          </cell>
          <cell r="B116" t="str">
            <v>48 x FXS Gateway, 1 x RJ45, T.38 Fax Compliant, LCD Graphical Display</v>
          </cell>
          <cell r="C116" t="e">
            <v>#N/A</v>
          </cell>
        </row>
        <row r="117">
          <cell r="A117" t="str">
            <v>HT701</v>
          </cell>
          <cell r="B117" t="str">
            <v>SIP ATA Analog Telephone Adaptor, 1 x FXS Foreign Exchange Subscriber</v>
          </cell>
          <cell r="C117">
            <v>120.75</v>
          </cell>
        </row>
        <row r="118">
          <cell r="A118" t="str">
            <v>HT702</v>
          </cell>
          <cell r="B118" t="str">
            <v>SIP ATA, 2 x FXS, 1 x WAN</v>
          </cell>
          <cell r="C118" t="e">
            <v>#N/A</v>
          </cell>
        </row>
        <row r="119">
          <cell r="A119" t="str">
            <v>HT704</v>
          </cell>
          <cell r="B119" t="str">
            <v>SIP ATA, 4 x FXS, 1 x WAN</v>
          </cell>
          <cell r="C119" t="e">
            <v>#N/A</v>
          </cell>
        </row>
        <row r="120">
          <cell r="A120" t="str">
            <v>IB-10A</v>
          </cell>
          <cell r="B120" t="str">
            <v>Flush mount Ring for IS-400 or IS-401B</v>
          </cell>
          <cell r="C120" t="e">
            <v>#N/A</v>
          </cell>
        </row>
        <row r="121">
          <cell r="A121" t="str">
            <v>IB-2A</v>
          </cell>
          <cell r="B121" t="str">
            <v>Flush Metal Backbox For IS-400 or IS-401B</v>
          </cell>
          <cell r="C121">
            <v>16.8</v>
          </cell>
        </row>
        <row r="122">
          <cell r="A122" t="str">
            <v>IS-400B</v>
          </cell>
          <cell r="B122" t="str">
            <v>Suite Station 5-Wire, Use with MA-210</v>
          </cell>
          <cell r="C122">
            <v>61.95</v>
          </cell>
        </row>
        <row r="123">
          <cell r="A123" t="str">
            <v>IS-401B</v>
          </cell>
          <cell r="B123" t="str">
            <v>Speaker Type, Use with IB-2A Backbox, Use with MA-485A</v>
          </cell>
          <cell r="C123">
            <v>44.1</v>
          </cell>
        </row>
        <row r="124">
          <cell r="A124" t="str">
            <v>IS-489</v>
          </cell>
          <cell r="B124" t="str">
            <v>Single Gang, Surface I/C Station, Use with MA-485A</v>
          </cell>
          <cell r="C124">
            <v>22.05</v>
          </cell>
        </row>
        <row r="125">
          <cell r="A125" t="str">
            <v>IS-489-1</v>
          </cell>
          <cell r="B125" t="str">
            <v>Single Gang, One Extra Button, Use with MA-485A</v>
          </cell>
          <cell r="C125">
            <v>38.85</v>
          </cell>
        </row>
        <row r="126">
          <cell r="A126" t="str">
            <v>IS-489F</v>
          </cell>
          <cell r="B126" t="str">
            <v>Bilingual Single Gang I/C Station, Use with MA-485A</v>
          </cell>
          <cell r="C126" t="e">
            <v>#N/A</v>
          </cell>
        </row>
        <row r="127">
          <cell r="A127" t="str">
            <v>IS-51-2</v>
          </cell>
          <cell r="B127" t="str">
            <v>Dual Gang Suite Station/Stainless Steel, Use with MA-485A</v>
          </cell>
          <cell r="C127">
            <v>39.9</v>
          </cell>
        </row>
        <row r="128">
          <cell r="A128" t="str">
            <v>IS-51-3</v>
          </cell>
          <cell r="B128" t="str">
            <v>Dual Gang, Vandal Resistant Station, Use with MA-485A</v>
          </cell>
          <cell r="C128">
            <v>39.9</v>
          </cell>
        </row>
        <row r="129">
          <cell r="A129" t="str">
            <v>IS-92BZ</v>
          </cell>
          <cell r="B129" t="str">
            <v>White Intercom Handset c/w Electric Buzzer To Replace IS-77, IS-84, IS-90 &amp; IS-92  Use MA-771D Amplifier</v>
          </cell>
          <cell r="C129">
            <v>94.5</v>
          </cell>
        </row>
        <row r="130">
          <cell r="A130" t="str">
            <v>K100-620PA-B1</v>
          </cell>
          <cell r="B130" t="str">
            <v>@K100 Cabinet Lock with HID 125 kHz Prox Reader, Black, Round Knob</v>
          </cell>
          <cell r="C130">
            <v>1155</v>
          </cell>
        </row>
        <row r="131">
          <cell r="A131" t="str">
            <v>K100-620PA-W1</v>
          </cell>
          <cell r="B131" t="str">
            <v>@K100 Cabinet Lock with HID 125 kHz Prox Reader,White, Round Knob</v>
          </cell>
          <cell r="C131">
            <v>1155</v>
          </cell>
        </row>
        <row r="132">
          <cell r="A132" t="str">
            <v>KAN-TREXLT</v>
          </cell>
          <cell r="B132" t="str">
            <v>^White, Request to Exit Detector, Timer and tamper</v>
          </cell>
          <cell r="C132" t="e">
            <v>#N/A</v>
          </cell>
        </row>
        <row r="133">
          <cell r="A133" t="str">
            <v>KB-101</v>
          </cell>
          <cell r="B133" t="str">
            <v>Flush Backbox for KF-101 Frame</v>
          </cell>
          <cell r="C133">
            <v>50.400000000000006</v>
          </cell>
        </row>
        <row r="134">
          <cell r="A134" t="str">
            <v>KB-102</v>
          </cell>
          <cell r="B134" t="str">
            <v>Flush Backbox for KF-102 Frame</v>
          </cell>
          <cell r="C134">
            <v>61.95</v>
          </cell>
        </row>
        <row r="135">
          <cell r="A135" t="str">
            <v>KB-103</v>
          </cell>
          <cell r="B135" t="str">
            <v>Flush Backbox for KF-103 Frame</v>
          </cell>
          <cell r="C135">
            <v>72.45</v>
          </cell>
        </row>
        <row r="136">
          <cell r="A136" t="str">
            <v>KB-104</v>
          </cell>
          <cell r="B136" t="str">
            <v>Flush Backbox for KF-104 Frame</v>
          </cell>
          <cell r="C136" t="e">
            <v>#VALUE!</v>
          </cell>
        </row>
        <row r="137">
          <cell r="A137" t="str">
            <v>KB-301</v>
          </cell>
          <cell r="B137" t="str">
            <v>Surface Backbox for KF-101 Frame</v>
          </cell>
          <cell r="C137">
            <v>75.600000000000009</v>
          </cell>
        </row>
        <row r="138">
          <cell r="A138" t="str">
            <v>KB-302</v>
          </cell>
          <cell r="B138" t="str">
            <v>Surface Backbox for KF-102 Frame</v>
          </cell>
          <cell r="C138">
            <v>96.600000000000009</v>
          </cell>
        </row>
        <row r="139">
          <cell r="A139" t="str">
            <v>KB-303</v>
          </cell>
          <cell r="B139" t="str">
            <v>Surface Backbox for KF-103 Frame</v>
          </cell>
          <cell r="C139">
            <v>168</v>
          </cell>
        </row>
        <row r="140">
          <cell r="A140" t="str">
            <v>KB-304</v>
          </cell>
          <cell r="B140" t="str">
            <v>Surface Backbox for KF-104 Frame</v>
          </cell>
          <cell r="C140" t="e">
            <v>#VALUE!</v>
          </cell>
        </row>
        <row r="141">
          <cell r="A141" t="str">
            <v>KF-101</v>
          </cell>
          <cell r="B141" t="str">
            <v>Frame for 1 panel</v>
          </cell>
          <cell r="C141">
            <v>115.5</v>
          </cell>
        </row>
        <row r="142">
          <cell r="A142" t="str">
            <v>KF-101RH</v>
          </cell>
          <cell r="B142" t="str">
            <v>Rain Hood for KF-101 (Use Only With Flush Mounting)</v>
          </cell>
          <cell r="C142">
            <v>59.85</v>
          </cell>
        </row>
        <row r="143">
          <cell r="A143" t="str">
            <v>KF-102</v>
          </cell>
          <cell r="B143" t="str">
            <v>Frame for 2 panels</v>
          </cell>
          <cell r="C143">
            <v>130.20000000000002</v>
          </cell>
        </row>
        <row r="144">
          <cell r="A144" t="str">
            <v>KF-102RH</v>
          </cell>
          <cell r="B144" t="str">
            <v>Rain Hood for KF-102 (Use Only With Flush Mounting)</v>
          </cell>
          <cell r="C144">
            <v>67.2</v>
          </cell>
        </row>
        <row r="145">
          <cell r="A145" t="str">
            <v>KF-103</v>
          </cell>
          <cell r="B145" t="str">
            <v>Frame for 3 panels</v>
          </cell>
          <cell r="C145">
            <v>137.55000000000001</v>
          </cell>
        </row>
        <row r="146">
          <cell r="A146" t="str">
            <v>KF-103RH</v>
          </cell>
          <cell r="B146" t="str">
            <v>Rain Hood for KF-103 (Use Only With Flush Mounting)</v>
          </cell>
          <cell r="C146">
            <v>87.15</v>
          </cell>
        </row>
        <row r="147">
          <cell r="A147" t="str">
            <v>KF-104</v>
          </cell>
          <cell r="B147" t="str">
            <v>Frame for 4 panels</v>
          </cell>
          <cell r="C147" t="e">
            <v>#VALUE!</v>
          </cell>
        </row>
        <row r="148">
          <cell r="A148" t="str">
            <v>KF-104RH</v>
          </cell>
          <cell r="B148" t="str">
            <v>Rain Hood for KF-104 (Use Only With Flush Mounting)</v>
          </cell>
          <cell r="C148" t="e">
            <v>#VALUE!</v>
          </cell>
        </row>
        <row r="149">
          <cell r="A149" t="str">
            <v>KM-PO2</v>
          </cell>
          <cell r="B149" t="str">
            <v>Post Office Lock Assembly</v>
          </cell>
          <cell r="C149">
            <v>111.30000000000001</v>
          </cell>
        </row>
        <row r="150">
          <cell r="A150" t="str">
            <v>KP-100</v>
          </cell>
          <cell r="B150" t="str">
            <v>Blank Panel</v>
          </cell>
          <cell r="C150">
            <v>52.5</v>
          </cell>
        </row>
        <row r="151">
          <cell r="A151" t="str">
            <v>KP-112</v>
          </cell>
          <cell r="B151" t="str">
            <v>Add-On 12 Button Panel</v>
          </cell>
          <cell r="C151">
            <v>118.65</v>
          </cell>
        </row>
        <row r="152">
          <cell r="A152" t="str">
            <v>KP-124</v>
          </cell>
          <cell r="B152" t="str">
            <v>Add-On 24 Button Panel</v>
          </cell>
          <cell r="C152">
            <v>183.75</v>
          </cell>
        </row>
        <row r="153">
          <cell r="A153" t="str">
            <v>KP-6840-GR-0</v>
          </cell>
          <cell r="B153" t="str">
            <v>Keypad with Integrated Proximity Reader</v>
          </cell>
          <cell r="C153">
            <v>396.90000000000003</v>
          </cell>
        </row>
        <row r="154">
          <cell r="A154" t="str">
            <v>KS100-640PA</v>
          </cell>
          <cell r="B154" t="str">
            <v>@KS100, PROX Reader, Aperio, PoE Powered</v>
          </cell>
          <cell r="C154">
            <v>1338.75</v>
          </cell>
        </row>
        <row r="155">
          <cell r="A155" t="str">
            <v>KS-104</v>
          </cell>
          <cell r="B155" t="str">
            <v>Speaker c/w 4 Buttons</v>
          </cell>
          <cell r="C155">
            <v>92.4</v>
          </cell>
        </row>
        <row r="156">
          <cell r="A156" t="str">
            <v>KS-104P</v>
          </cell>
          <cell r="B156" t="str">
            <v>Speaker Panel c/w 4 Buttons &amp; Postal Lock Assembly</v>
          </cell>
          <cell r="C156">
            <v>131.25</v>
          </cell>
        </row>
        <row r="157">
          <cell r="A157" t="str">
            <v>KS-108</v>
          </cell>
          <cell r="B157" t="str">
            <v>Speaker c/w 8 Buttons</v>
          </cell>
          <cell r="C157">
            <v>123.9</v>
          </cell>
        </row>
        <row r="158">
          <cell r="A158" t="str">
            <v>KS-108P</v>
          </cell>
          <cell r="B158" t="str">
            <v>Speaker Panel c/w 8 Buttons &amp; Postal Lock Assembly</v>
          </cell>
          <cell r="C158">
            <v>151.20000000000002</v>
          </cell>
        </row>
        <row r="159">
          <cell r="A159" t="str">
            <v>KS-112</v>
          </cell>
          <cell r="B159" t="str">
            <v>Speaker c/w 12 Buttons</v>
          </cell>
          <cell r="C159">
            <v>142.80000000000001</v>
          </cell>
        </row>
        <row r="160">
          <cell r="A160" t="str">
            <v>KS-112P</v>
          </cell>
          <cell r="B160" t="str">
            <v>Speaker Panel c/w 12 Buttons &amp; Postal Lock Assembly</v>
          </cell>
          <cell r="C160">
            <v>183.75</v>
          </cell>
        </row>
        <row r="161">
          <cell r="A161" t="str">
            <v>KS-116</v>
          </cell>
          <cell r="B161" t="str">
            <v>Speaker  c/w 16 Buttons</v>
          </cell>
          <cell r="C161">
            <v>158.55000000000001</v>
          </cell>
        </row>
        <row r="162">
          <cell r="A162" t="str">
            <v>KS-120</v>
          </cell>
          <cell r="B162" t="str">
            <v>Speaker c/w 20 Buttons</v>
          </cell>
          <cell r="C162">
            <v>186.9</v>
          </cell>
        </row>
        <row r="163">
          <cell r="A163" t="str">
            <v>KT-100P</v>
          </cell>
          <cell r="B163" t="str">
            <v>Speaker/Mic, complete with Postal Lock Assembly</v>
          </cell>
          <cell r="C163">
            <v>153.30000000000001</v>
          </cell>
        </row>
        <row r="164">
          <cell r="A164" t="str">
            <v>KT-104</v>
          </cell>
          <cell r="B164" t="str">
            <v>Speaker/Mic c/w  4 Buttons</v>
          </cell>
          <cell r="C164">
            <v>160.65</v>
          </cell>
        </row>
        <row r="165">
          <cell r="A165" t="str">
            <v>KT-108</v>
          </cell>
          <cell r="B165" t="str">
            <v>Speaker/Mic c/w 8 Buttons</v>
          </cell>
          <cell r="C165">
            <v>172.20000000000002</v>
          </cell>
        </row>
        <row r="166">
          <cell r="A166" t="str">
            <v>KT-112</v>
          </cell>
          <cell r="B166" t="str">
            <v>Speaker/Mic c/w 12 Buttons</v>
          </cell>
          <cell r="C166">
            <v>183.75</v>
          </cell>
        </row>
        <row r="167">
          <cell r="A167" t="str">
            <v>KT-116</v>
          </cell>
          <cell r="B167" t="str">
            <v>Speaker/Mic c/w 16 Buttons</v>
          </cell>
          <cell r="C167">
            <v>192.15</v>
          </cell>
        </row>
        <row r="168">
          <cell r="A168" t="str">
            <v>KT-MIR-0-0</v>
          </cell>
          <cell r="B168" t="str">
            <v>Key Tag Must be ordered in blocks of 10.</v>
          </cell>
          <cell r="C168">
            <v>7.3500000000000005</v>
          </cell>
        </row>
        <row r="169">
          <cell r="A169" t="str">
            <v>KT-MIR-0-37</v>
          </cell>
          <cell r="B169" t="str">
            <v xml:space="preserve">Keytag, Mircom Format (MUST ORDER IN GROUPS OF 10)    </v>
          </cell>
          <cell r="C169">
            <v>7.3500000000000005</v>
          </cell>
        </row>
        <row r="170">
          <cell r="A170" t="str">
            <v>KVP-112</v>
          </cell>
          <cell r="B170" t="str">
            <v>Add-On 12 Metal Button Panel</v>
          </cell>
          <cell r="C170">
            <v>144.9</v>
          </cell>
        </row>
        <row r="171">
          <cell r="A171" t="str">
            <v>KVP-124</v>
          </cell>
          <cell r="B171" t="str">
            <v>Add-On 24 Metal Button Panel</v>
          </cell>
          <cell r="C171">
            <v>256.2</v>
          </cell>
        </row>
        <row r="172">
          <cell r="A172" t="str">
            <v>KVP-412</v>
          </cell>
          <cell r="B172" t="str">
            <v>12 Metal Button Call Panel</v>
          </cell>
          <cell r="C172">
            <v>186.9</v>
          </cell>
        </row>
        <row r="173">
          <cell r="A173" t="str">
            <v>KVP-424</v>
          </cell>
          <cell r="B173" t="str">
            <v>24 Metal Button Call Panel</v>
          </cell>
          <cell r="C173">
            <v>297.15000000000003</v>
          </cell>
        </row>
        <row r="174">
          <cell r="A174" t="str">
            <v>KVS-104</v>
          </cell>
          <cell r="B174" t="str">
            <v>Speaker c/w 4 Metal Buttons</v>
          </cell>
          <cell r="C174">
            <v>132.30000000000001</v>
          </cell>
        </row>
        <row r="175">
          <cell r="A175" t="str">
            <v>KVS-104P</v>
          </cell>
          <cell r="B175" t="str">
            <v>Speaker c/w 4 Metal Buttons &amp; Postal Lock Assembly</v>
          </cell>
          <cell r="C175">
            <v>179.55</v>
          </cell>
        </row>
        <row r="176">
          <cell r="A176" t="str">
            <v>KVS-108</v>
          </cell>
          <cell r="B176" t="str">
            <v>Speaker c/w 8 Metal Buttons</v>
          </cell>
          <cell r="C176">
            <v>175.35</v>
          </cell>
        </row>
        <row r="177">
          <cell r="A177" t="str">
            <v>KVS-108P</v>
          </cell>
          <cell r="B177" t="str">
            <v>Speaker c/w 8 Metal Buttons &amp; Postal Lock Assembly</v>
          </cell>
          <cell r="C177">
            <v>220.5</v>
          </cell>
        </row>
        <row r="178">
          <cell r="A178" t="str">
            <v>KVS-112</v>
          </cell>
          <cell r="B178" t="str">
            <v>Speaker c/w 12 Metal Buttons</v>
          </cell>
          <cell r="C178">
            <v>217.35000000000002</v>
          </cell>
        </row>
        <row r="179">
          <cell r="A179" t="str">
            <v>KVS-112P</v>
          </cell>
          <cell r="B179" t="str">
            <v>Speaker c/w 12 Metal Buttons &amp; Postal Lock Assembly</v>
          </cell>
          <cell r="C179">
            <v>266.7</v>
          </cell>
        </row>
        <row r="180">
          <cell r="A180" t="str">
            <v>KVS-116</v>
          </cell>
          <cell r="B180" t="str">
            <v>Speaker c/w 16 Metal Buttons</v>
          </cell>
          <cell r="C180">
            <v>262.5</v>
          </cell>
        </row>
        <row r="181">
          <cell r="A181" t="str">
            <v>KVS-120</v>
          </cell>
          <cell r="B181" t="str">
            <v>Speaker c/w 20 Metal  Buttons</v>
          </cell>
          <cell r="C181">
            <v>286.65000000000003</v>
          </cell>
        </row>
        <row r="182">
          <cell r="A182" t="str">
            <v>KVT-104</v>
          </cell>
          <cell r="B182" t="str">
            <v>Speaker/Mic c/w 4 Metal Buttons</v>
          </cell>
          <cell r="C182">
            <v>165.9</v>
          </cell>
        </row>
        <row r="183">
          <cell r="A183" t="str">
            <v>KVT-108</v>
          </cell>
          <cell r="B183" t="str">
            <v>Speaker/Mic c/w 8 Metal Buttons</v>
          </cell>
          <cell r="C183">
            <v>180.6</v>
          </cell>
        </row>
        <row r="184">
          <cell r="A184" t="str">
            <v>KVT-112</v>
          </cell>
          <cell r="B184" t="str">
            <v>Speaker/Mic c/w 12 Metal Buttons</v>
          </cell>
          <cell r="C184">
            <v>229.95000000000002</v>
          </cell>
        </row>
        <row r="185">
          <cell r="A185" t="str">
            <v>KVT-116</v>
          </cell>
          <cell r="B185" t="str">
            <v>Speaker/Mic c/w 16 Metal Buttons</v>
          </cell>
          <cell r="C185">
            <v>271.95</v>
          </cell>
        </row>
        <row r="186">
          <cell r="A186" t="str">
            <v>KVT-404P</v>
          </cell>
          <cell r="B186" t="str">
            <v>Speaker/Mic Panel c/w Amplifier &amp; 4 Metal Buttons w/ Postal Lock Option</v>
          </cell>
          <cell r="C186">
            <v>343.35</v>
          </cell>
        </row>
        <row r="187">
          <cell r="A187" t="str">
            <v>KVT-408P</v>
          </cell>
          <cell r="B187" t="str">
            <v>Speaker/Mic Panel c/w Amplifier &amp; 8 Metal Buttons w/ Postal Lock Option</v>
          </cell>
          <cell r="C187">
            <v>271.95</v>
          </cell>
        </row>
        <row r="188">
          <cell r="A188" t="str">
            <v>LR-3000-B-U</v>
          </cell>
          <cell r="B188" t="str">
            <v>Weather Resistant Long Range Reader</v>
          </cell>
          <cell r="C188" t="e">
            <v>#N/A</v>
          </cell>
        </row>
        <row r="189">
          <cell r="A189" t="str">
            <v>LR-KIT-0-0</v>
          </cell>
          <cell r="B189" t="str">
            <v>Long Range Reader Installation Kit</v>
          </cell>
          <cell r="C189" t="e">
            <v>#N/A</v>
          </cell>
        </row>
        <row r="190">
          <cell r="A190" t="str">
            <v>LR-MB-0-0</v>
          </cell>
          <cell r="B190" t="str">
            <v>Mounting Bracket for LR-3000-B-U Reader</v>
          </cell>
          <cell r="C190" t="e">
            <v>#N/A</v>
          </cell>
        </row>
        <row r="191">
          <cell r="A191" t="str">
            <v>M-10</v>
          </cell>
          <cell r="B191" t="str">
            <v>FP 5-7/8” x 1-1/4”, up to 5/8” throw, 8-12VAC</v>
          </cell>
          <cell r="C191" t="e">
            <v>#N/A</v>
          </cell>
        </row>
        <row r="192">
          <cell r="A192" t="str">
            <v>M-20</v>
          </cell>
          <cell r="B192" t="str">
            <v>FP 7-15/16” x 1-7/16”, Cavity Dp 1/2”x W 9/16” x H 1-1/2”, 8-16VAC, 1.3 A</v>
          </cell>
          <cell r="C192" t="e">
            <v>#N/A</v>
          </cell>
        </row>
        <row r="193">
          <cell r="A193" t="str">
            <v>MA-210</v>
          </cell>
          <cell r="B193" t="str">
            <v>Speaker Type  Amplifier  5 Wire (4+1), Used With IS-400B</v>
          </cell>
          <cell r="C193">
            <v>234.15</v>
          </cell>
        </row>
        <row r="194">
          <cell r="A194" t="str">
            <v>MA-485A</v>
          </cell>
          <cell r="B194" t="str">
            <v>Speaker Type Amplifier 4Wire Used With IS-489, IS-489-1, IS-401B, IS-51-2, IS-51-3</v>
          </cell>
          <cell r="C194">
            <v>158.55000000000001</v>
          </cell>
        </row>
        <row r="195">
          <cell r="A195" t="str">
            <v>MA-792</v>
          </cell>
          <cell r="B195" t="str">
            <v>Handset type Amplifier 5 Wire, use with 1133, built-in postal lock function</v>
          </cell>
          <cell r="C195">
            <v>172.20000000000002</v>
          </cell>
        </row>
        <row r="196">
          <cell r="A196" t="str">
            <v>MDM-1000B</v>
          </cell>
          <cell r="B196" t="str">
            <v>Modem Module For TAS-2000</v>
          </cell>
          <cell r="C196" t="e">
            <v>#N/A</v>
          </cell>
        </row>
        <row r="197">
          <cell r="A197" t="str">
            <v>MIR12B</v>
          </cell>
          <cell r="B197" t="str">
            <v>1200 lb with bond sensor</v>
          </cell>
          <cell r="C197" t="e">
            <v>#N/A</v>
          </cell>
        </row>
        <row r="198">
          <cell r="A198" t="str">
            <v>MIR12S</v>
          </cell>
          <cell r="B198" t="str">
            <v>1200 lb single</v>
          </cell>
          <cell r="C198" t="e">
            <v>#N/A</v>
          </cell>
        </row>
        <row r="199">
          <cell r="A199" t="str">
            <v>MIR6B</v>
          </cell>
          <cell r="B199" t="str">
            <v>600 lb with bond sensor</v>
          </cell>
          <cell r="C199" t="e">
            <v>#N/A</v>
          </cell>
        </row>
        <row r="200">
          <cell r="A200" t="str">
            <v>MIR6S</v>
          </cell>
          <cell r="B200" t="str">
            <v>600 lb, single</v>
          </cell>
          <cell r="C200" t="e">
            <v>#N/A</v>
          </cell>
        </row>
        <row r="201">
          <cell r="A201" t="str">
            <v>MR-1824-G-MP</v>
          </cell>
          <cell r="B201" t="str">
            <v>Medium Range Multi Protocol Reader</v>
          </cell>
          <cell r="C201">
            <v>527.1</v>
          </cell>
        </row>
        <row r="202">
          <cell r="A202" t="str">
            <v>N2-10G77-PAJ-26D-RH</v>
          </cell>
          <cell r="B202" t="str">
            <v>@Aperio PR100 cylindrical lock w/prox reader, J lever type, satin chrome, right hand</v>
          </cell>
          <cell r="C202">
            <v>3139.5</v>
          </cell>
        </row>
        <row r="203">
          <cell r="A203" t="str">
            <v>N2-82276-PAJ-26D-RH</v>
          </cell>
          <cell r="B203" t="str">
            <v>@Aperio PR100 mortise lock w/prox reader, cyl.override, dead bolt, J lever type, satin chrome, right hand.</v>
          </cell>
          <cell r="C203">
            <v>3255</v>
          </cell>
        </row>
        <row r="204">
          <cell r="A204" t="str">
            <v>N2-82277-PAJ-26D-RH</v>
          </cell>
          <cell r="B204" t="str">
            <v>@Aperio PR100 mortise lock w/prox reader, no cyl.override, dead bolt, J lever type, satin chrome, right hand.</v>
          </cell>
          <cell r="C204">
            <v>3570</v>
          </cell>
        </row>
        <row r="205">
          <cell r="A205" t="str">
            <v>N2-82278-PAJ-26D-RH</v>
          </cell>
          <cell r="B205" t="str">
            <v>@Aperio PR100 mortise lock w/prox reader, cyl.override, J lever type, satin chrome, right hand.</v>
          </cell>
          <cell r="C205">
            <v>3465</v>
          </cell>
        </row>
        <row r="206">
          <cell r="A206" t="str">
            <v>N2-82279-PAJ-26D-RH</v>
          </cell>
          <cell r="B206" t="str">
            <v>@Aperio PR100 mortise lock w/prox reader, no cyl.override, J lever type, satin chrome, right hand.</v>
          </cell>
          <cell r="C206">
            <v>3465</v>
          </cell>
        </row>
        <row r="207">
          <cell r="A207" t="str">
            <v>N2-PA-8877-26D-RHR</v>
          </cell>
          <cell r="B207" t="str">
            <v>@Aperio PR100 8800 Series Rim Exit, w/prox reader, cyl. Override, Right hand</v>
          </cell>
          <cell r="C207">
            <v>4935</v>
          </cell>
        </row>
        <row r="208">
          <cell r="A208" t="str">
            <v>N2-PA-8878-26D-RHR</v>
          </cell>
          <cell r="B208" t="str">
            <v>@Aperio PR100 8800 Series Rim Exit, w/prox reader, no cyl. Override, right hand</v>
          </cell>
          <cell r="C208">
            <v>4830</v>
          </cell>
        </row>
        <row r="209">
          <cell r="A209" t="str">
            <v>N2-PA-8977-26D-RHR</v>
          </cell>
          <cell r="B209" t="str">
            <v>@Aperio PR100 8800 Series Mortise Exit, w/prox reader, cyl. Override, right hand</v>
          </cell>
          <cell r="C209">
            <v>5250</v>
          </cell>
        </row>
        <row r="210">
          <cell r="A210" t="str">
            <v>N2-PA-8978-26D-RHR</v>
          </cell>
          <cell r="B210" t="str">
            <v>@PR100 8800 Series Mortise Exit, w/prox reader, cyl. OR, RH</v>
          </cell>
          <cell r="C210">
            <v>5040</v>
          </cell>
        </row>
        <row r="211">
          <cell r="A211" t="str">
            <v>N500-S</v>
          </cell>
          <cell r="B211" t="str">
            <v>Speaker Panel</v>
          </cell>
          <cell r="C211">
            <v>68.25</v>
          </cell>
        </row>
        <row r="212">
          <cell r="A212" t="str">
            <v>N500-SM</v>
          </cell>
          <cell r="B212" t="str">
            <v>Speaker/ Mic Panel</v>
          </cell>
          <cell r="C212">
            <v>123.9</v>
          </cell>
        </row>
        <row r="213">
          <cell r="A213" t="str">
            <v>N500-SMP</v>
          </cell>
          <cell r="B213" t="str">
            <v>Speaker/Mic with Postal Lock Assembly</v>
          </cell>
          <cell r="C213" t="e">
            <v>#N/A</v>
          </cell>
        </row>
        <row r="214">
          <cell r="A214" t="str">
            <v>N500-SP</v>
          </cell>
          <cell r="B214" t="str">
            <v>Speaker Panel with Postal Lock Assembly</v>
          </cell>
          <cell r="C214">
            <v>123.9</v>
          </cell>
        </row>
        <row r="215">
          <cell r="A215" t="str">
            <v>N500-SX</v>
          </cell>
          <cell r="B215" t="str">
            <v>15" Blank Panel</v>
          </cell>
          <cell r="C215" t="e">
            <v>#N/A</v>
          </cell>
        </row>
        <row r="216">
          <cell r="A216" t="str">
            <v>NETSFTLIC</v>
          </cell>
          <cell r="B216" t="str">
            <v>Network Monitoring Station License. For up to 8 network monitoring stations</v>
          </cell>
          <cell r="C216" t="e">
            <v>#N/A</v>
          </cell>
        </row>
        <row r="217">
          <cell r="A217" t="str">
            <v>P1204</v>
          </cell>
          <cell r="B217" t="str">
            <v>Axis P1204 Pin hole camera Edge Storage, 720p,F2.5 fixed</v>
          </cell>
          <cell r="C217" t="e">
            <v>#N/A</v>
          </cell>
        </row>
        <row r="218">
          <cell r="A218" t="str">
            <v>PS-123_3A-0-0</v>
          </cell>
          <cell r="B218" t="str">
            <v>Power Supply for long range readers</v>
          </cell>
          <cell r="C218" t="e">
            <v>#N/A</v>
          </cell>
        </row>
        <row r="219">
          <cell r="A219" t="str">
            <v>PS-12AC</v>
          </cell>
          <cell r="B219" t="str">
            <v xml:space="preserve">Transformer 12VAC, 20VA Max. </v>
          </cell>
          <cell r="C219">
            <v>40.950000000000003</v>
          </cell>
        </row>
        <row r="220">
          <cell r="A220" t="str">
            <v>PS-24</v>
          </cell>
          <cell r="B220" t="str">
            <v>Transformer, 24 VAC, 40VA</v>
          </cell>
          <cell r="C220" t="e">
            <v>#N/A</v>
          </cell>
        </row>
        <row r="221">
          <cell r="A221" t="str">
            <v>PS-3B</v>
          </cell>
          <cell r="B221" t="str">
            <v>Transformer, Tri Volt,  8VAC/13VA, 16VAC/17VA, 24VAC/20VA</v>
          </cell>
          <cell r="C221">
            <v>51.45</v>
          </cell>
        </row>
        <row r="222">
          <cell r="A222" t="str">
            <v>PS-4</v>
          </cell>
          <cell r="B222" t="str">
            <v>Transformer, 16VAC/40VA</v>
          </cell>
          <cell r="C222" t="e">
            <v>#N/A</v>
          </cell>
        </row>
        <row r="223">
          <cell r="A223" t="str">
            <v>PS-4P</v>
          </cell>
          <cell r="B223" t="str">
            <v>Transformer Plug in, 16VAC/40VA</v>
          </cell>
          <cell r="C223">
            <v>42</v>
          </cell>
        </row>
        <row r="224">
          <cell r="A224" t="str">
            <v>PW-MIR-0-0</v>
          </cell>
          <cell r="B224" t="str">
            <v>Proximity Wafer with adhesive backing. One inch diameter (2.54 cm) diameter. Packaged in groups of 10.</v>
          </cell>
          <cell r="C224">
            <v>7.3500000000000005</v>
          </cell>
        </row>
        <row r="225">
          <cell r="A225" t="str">
            <v>R100-1-PA</v>
          </cell>
          <cell r="B225" t="str">
            <v>@R100, PROX reader, Aperio</v>
          </cell>
          <cell r="C225">
            <v>913.5</v>
          </cell>
        </row>
        <row r="226">
          <cell r="A226" t="str">
            <v>R100-DCA</v>
          </cell>
          <cell r="B226" t="str">
            <v>@R100 Dress Cover, Aluminum</v>
          </cell>
          <cell r="C226">
            <v>63</v>
          </cell>
        </row>
        <row r="227">
          <cell r="A227" t="str">
            <v>RB-MD-1062</v>
          </cell>
          <cell r="B227" t="str">
            <v>Fanless Computer Module for TOUCH</v>
          </cell>
          <cell r="C227">
            <v>3241.3500000000004</v>
          </cell>
        </row>
        <row r="228">
          <cell r="A228" t="str">
            <v>RB-MD-1086-1000</v>
          </cell>
          <cell r="B228" t="str">
            <v>Replacement Motherboard for Voice Entry, 1000 names</v>
          </cell>
          <cell r="C228">
            <v>2218.65</v>
          </cell>
        </row>
        <row r="229">
          <cell r="A229" t="str">
            <v>RB-MD-1086-200</v>
          </cell>
          <cell r="B229" t="str">
            <v>Replacement Motherboard for Voice Entry, 200 names</v>
          </cell>
          <cell r="C229">
            <v>1157.1000000000001</v>
          </cell>
        </row>
        <row r="230">
          <cell r="A230" t="str">
            <v>Rb-MD-1086-2000</v>
          </cell>
          <cell r="B230" t="str">
            <v>Replacement Motherboard for Voice Entry, 2000 names</v>
          </cell>
          <cell r="C230">
            <v>2803.5</v>
          </cell>
        </row>
        <row r="231">
          <cell r="A231" t="str">
            <v>RB-MD-1093</v>
          </cell>
          <cell r="B231" t="str">
            <v>TX3 Access Mother board with IP Capability</v>
          </cell>
          <cell r="C231">
            <v>1041.6000000000001</v>
          </cell>
        </row>
        <row r="232">
          <cell r="A232" t="str">
            <v>RB-MD-1094</v>
          </cell>
          <cell r="B232" t="str">
            <v>TX3 Elevator Control Mother board with IP Capability</v>
          </cell>
          <cell r="C232">
            <v>1023.75</v>
          </cell>
        </row>
        <row r="233">
          <cell r="A233" t="str">
            <v>RB-MD-1095</v>
          </cell>
          <cell r="B233" t="str">
            <v>TX3 NSL Mother board</v>
          </cell>
          <cell r="C233">
            <v>1447.95</v>
          </cell>
        </row>
        <row r="234">
          <cell r="A234" t="str">
            <v>RB-MD-337</v>
          </cell>
          <cell r="B234" t="str">
            <v>MCS/MUS Enclosure, 2 Line LCD Display &amp; Microphone</v>
          </cell>
          <cell r="C234">
            <v>301.35000000000002</v>
          </cell>
        </row>
        <row r="235">
          <cell r="A235" t="str">
            <v>RB-MD-342</v>
          </cell>
          <cell r="B235" t="str">
            <v>Mother Board/Decoder for 9508 &amp; 9516 Relay Cabinets</v>
          </cell>
          <cell r="C235" t="e">
            <v>#N/A</v>
          </cell>
        </row>
        <row r="236">
          <cell r="A236" t="str">
            <v>RB-MD-474</v>
          </cell>
          <cell r="B236" t="str">
            <v>MCS/MUS Scrolling Enclosure, 4 Line LCD Display &amp; Microphone</v>
          </cell>
          <cell r="C236" t="e">
            <v>#N/A</v>
          </cell>
        </row>
        <row r="237">
          <cell r="A237" t="str">
            <v>RB-MD-586</v>
          </cell>
          <cell r="B237" t="str">
            <v>OBSOLETE: TAS 2000 NSL Controller Unit</v>
          </cell>
          <cell r="C237" t="e">
            <v>#N/A</v>
          </cell>
        </row>
        <row r="238">
          <cell r="A238" t="str">
            <v>RB-MD-588</v>
          </cell>
          <cell r="B238" t="str">
            <v>TAS-2000 Elevator Controller Unit</v>
          </cell>
          <cell r="C238" t="e">
            <v>#N/A</v>
          </cell>
        </row>
        <row r="239">
          <cell r="A239" t="str">
            <v>RB-MD-612</v>
          </cell>
          <cell r="B239" t="str">
            <v>TAS-2000 NSL Relay Backplane</v>
          </cell>
          <cell r="C239" t="e">
            <v>#N/A</v>
          </cell>
        </row>
        <row r="240">
          <cell r="A240" t="str">
            <v>RB-MD-613</v>
          </cell>
          <cell r="B240" t="str">
            <v>TAS-2000 Elevator Relay Backplane</v>
          </cell>
          <cell r="C240" t="e">
            <v>#N/A</v>
          </cell>
        </row>
        <row r="241">
          <cell r="A241" t="str">
            <v>RB-MD-629</v>
          </cell>
          <cell r="B241" t="str">
            <v>TAS 2000 LCD Display &amp; Keypad
4 X 20 Line Display</v>
          </cell>
          <cell r="C241" t="e">
            <v>#N/A</v>
          </cell>
        </row>
        <row r="242">
          <cell r="A242" t="str">
            <v>RB-MD-639</v>
          </cell>
          <cell r="B242" t="str">
            <v>Slim-line or TAS-2000 LCD Display &amp; Keypad
2 X 20 Line Display</v>
          </cell>
          <cell r="C242" t="e">
            <v>#N/A</v>
          </cell>
        </row>
        <row r="243">
          <cell r="A243" t="str">
            <v>RB-MD-923</v>
          </cell>
          <cell r="B243" t="str">
            <v>Use RB-MD-1095</v>
          </cell>
          <cell r="C243" t="e">
            <v>#VALUE!</v>
          </cell>
        </row>
        <row r="244">
          <cell r="A244" t="str">
            <v>RB-MD-934</v>
          </cell>
          <cell r="B244" t="str">
            <v>USE RB-MD-1093</v>
          </cell>
          <cell r="C244" t="e">
            <v>#VALUE!</v>
          </cell>
        </row>
        <row r="245">
          <cell r="A245" t="str">
            <v>RB-MD-952</v>
          </cell>
          <cell r="B245" t="str">
            <v xml:space="preserve">Replacement 8x20 LCD display &amp; keypad, </v>
          </cell>
          <cell r="C245">
            <v>704.55000000000007</v>
          </cell>
        </row>
        <row r="246">
          <cell r="A246" t="str">
            <v>RB-MD-952H</v>
          </cell>
          <cell r="B246" t="str">
            <v>Replacement 8 x 20 LCD display for handset version</v>
          </cell>
          <cell r="C246">
            <v>914.55000000000007</v>
          </cell>
        </row>
        <row r="247">
          <cell r="A247" t="str">
            <v>RB-MD-953</v>
          </cell>
          <cell r="B247" t="str">
            <v>Replacement 4x20 LCD display &amp; keypad.
For replacement of 4x20 LCD display (slim line and paper directory) models</v>
          </cell>
          <cell r="C247">
            <v>435.75</v>
          </cell>
        </row>
        <row r="248">
          <cell r="A248" t="str">
            <v>RB-MD-955</v>
          </cell>
          <cell r="B248" t="str">
            <v>Replacement Controller Board for TX3-ER-8 Master Elevator Cabinet</v>
          </cell>
          <cell r="C248">
            <v>1037.4000000000001</v>
          </cell>
        </row>
        <row r="249">
          <cell r="A249" t="str">
            <v>RB-MD-990</v>
          </cell>
          <cell r="B249" t="str">
            <v>TOUCH Series 24 VDC Power Supply, 156 Watts</v>
          </cell>
          <cell r="C249">
            <v>361.2</v>
          </cell>
        </row>
        <row r="250">
          <cell r="A250" t="str">
            <v>RJ-71C</v>
          </cell>
          <cell r="B250" t="str">
            <v>Punch Down Block c/w 25 Pair Amphnenol</v>
          </cell>
          <cell r="C250">
            <v>236.25</v>
          </cell>
        </row>
        <row r="251">
          <cell r="A251" t="str">
            <v>RL-1000</v>
          </cell>
          <cell r="B251" t="str">
            <v>Auxiliary 12 VDC Relay with 3A Form C Contacts, pig-tail leads</v>
          </cell>
          <cell r="C251" t="e">
            <v>#N/A</v>
          </cell>
        </row>
        <row r="252">
          <cell r="A252" t="str">
            <v>RL-401B</v>
          </cell>
          <cell r="B252" t="str">
            <v>Multiple Entrance Switching Relay, Used With MA-485A or MA-792</v>
          </cell>
          <cell r="C252">
            <v>204.75</v>
          </cell>
        </row>
        <row r="253">
          <cell r="A253" t="str">
            <v>RPL-KB-005E</v>
          </cell>
          <cell r="B253" t="str">
            <v>Engraved Metal Caps Panels for Vandel Resistant Panels (maximum 4 characters)</v>
          </cell>
          <cell r="C253" t="e">
            <v>#N/A</v>
          </cell>
        </row>
        <row r="254">
          <cell r="A254" t="str">
            <v>RPL-LK-300</v>
          </cell>
          <cell r="B254" t="str">
            <v>Tx3 Lock cam and two keys</v>
          </cell>
          <cell r="C254">
            <v>25.200000000000003</v>
          </cell>
        </row>
        <row r="255">
          <cell r="A255" t="str">
            <v>RPL-LK-304</v>
          </cell>
          <cell r="B255" t="str">
            <v>TX3 Access Key - Package of 10</v>
          </cell>
          <cell r="C255">
            <v>31.5</v>
          </cell>
        </row>
        <row r="256">
          <cell r="A256" t="str">
            <v>RPL-MC-012</v>
          </cell>
          <cell r="B256" t="str">
            <v>Replacement Microphone Kit for TOUCH Series, Revsion H or earlier</v>
          </cell>
          <cell r="C256">
            <v>44.1</v>
          </cell>
        </row>
        <row r="257">
          <cell r="A257" t="str">
            <v>RPL-MD-1018</v>
          </cell>
          <cell r="B257" t="str">
            <v>15 Inch touch screen with invertor</v>
          </cell>
          <cell r="C257">
            <v>2315.25</v>
          </cell>
        </row>
        <row r="258">
          <cell r="A258" t="str">
            <v>RPL-MD-112</v>
          </cell>
          <cell r="B258" t="str">
            <v>Replacement Armoured Cable</v>
          </cell>
          <cell r="C258">
            <v>156.45000000000002</v>
          </cell>
        </row>
        <row r="259">
          <cell r="A259" t="str">
            <v>RPL-MD-336</v>
          </cell>
          <cell r="B259" t="str">
            <v>Replacement Speaker 2-1/2" "G" Series</v>
          </cell>
          <cell r="C259">
            <v>17.850000000000001</v>
          </cell>
        </row>
        <row r="260">
          <cell r="A260" t="str">
            <v>RPL-SP-200</v>
          </cell>
          <cell r="B260" t="str">
            <v>Replacement Speaker 2" Mylar</v>
          </cell>
          <cell r="C260">
            <v>11.55</v>
          </cell>
        </row>
        <row r="261">
          <cell r="A261" t="str">
            <v>RPL-SP-350</v>
          </cell>
          <cell r="B261" t="str">
            <v>Replacement Speaker 3.5" Paper Cone</v>
          </cell>
          <cell r="C261" t="e">
            <v>#N/A</v>
          </cell>
        </row>
        <row r="262">
          <cell r="A262" t="str">
            <v>RPL-SP-351</v>
          </cell>
          <cell r="B262" t="str">
            <v>Replacement Speaker 3.5" Mylar</v>
          </cell>
          <cell r="C262">
            <v>18.900000000000002</v>
          </cell>
        </row>
        <row r="263">
          <cell r="A263" t="str">
            <v>RPL-SP-355</v>
          </cell>
          <cell r="B263" t="str">
            <v>Replacement Speaker for TX3</v>
          </cell>
          <cell r="C263">
            <v>23.1</v>
          </cell>
        </row>
        <row r="264">
          <cell r="A264" t="str">
            <v>RPL-SW-065</v>
          </cell>
          <cell r="B264" t="str">
            <v>Standard Push Buttons (Pk of 25)</v>
          </cell>
          <cell r="C264">
            <v>148.05000000000001</v>
          </cell>
        </row>
        <row r="265">
          <cell r="A265" t="str">
            <v>RPL-SW-065E</v>
          </cell>
          <cell r="B265" t="str">
            <v xml:space="preserve">Custom Engraved White Plastic Push Button (maximum 4 characters) </v>
          </cell>
          <cell r="C265" t="e">
            <v>#N/A</v>
          </cell>
        </row>
        <row r="266">
          <cell r="A266" t="str">
            <v xml:space="preserve">RPL-TX3-CF4G </v>
          </cell>
          <cell r="B266" t="str">
            <v>Replacement Flash Card for TX3 Touch</v>
          </cell>
          <cell r="C266" t="e">
            <v>#N/A</v>
          </cell>
        </row>
        <row r="267">
          <cell r="A267" t="str">
            <v>RPL-TX3-CF8G</v>
          </cell>
          <cell r="B267" t="str">
            <v>Replacement 8 GB Flash Card for TX3 Touch PC Module MD-1062</v>
          </cell>
          <cell r="C267">
            <v>491.40000000000003</v>
          </cell>
        </row>
        <row r="268">
          <cell r="A268" t="str">
            <v>RPL-TX3-CF8G-22</v>
          </cell>
          <cell r="B268" t="str">
            <v>Replacement 8 GB Flash Card for TX3 Touch MD-1062, 22 inch</v>
          </cell>
          <cell r="C268" t="e">
            <v>#N/A</v>
          </cell>
        </row>
        <row r="269">
          <cell r="A269" t="str">
            <v>RPL-TX3-T-IC22</v>
          </cell>
          <cell r="B269" t="str">
            <v>Replacement Inner Chassis for TX3 TOUCH 22, excludes touchscreen.</v>
          </cell>
          <cell r="C269">
            <v>9450</v>
          </cell>
        </row>
        <row r="270">
          <cell r="A270" t="str">
            <v>RPL-TX3-TOUCH-ICA</v>
          </cell>
          <cell r="B270" t="str">
            <v>Replacement Inner Chassis for TX3 TOUCH entry panels. Includes MD-1086, MD-986, MD-995,  MD-1018 and MD-1062 computer module.</v>
          </cell>
          <cell r="C270">
            <v>7909.6500000000005</v>
          </cell>
        </row>
        <row r="271">
          <cell r="A271" t="str">
            <v>S65U</v>
          </cell>
          <cell r="B271" t="str">
            <v>Universal Std  Profile (3/4" latch projection, std. and 5/8"), 12/24 AC/DC</v>
          </cell>
          <cell r="C271" t="e">
            <v>#N/A</v>
          </cell>
        </row>
        <row r="272">
          <cell r="A272" t="str">
            <v>S65ULMKM</v>
          </cell>
          <cell r="B272" t="str">
            <v>Univ. Std  Profile (3/4" latch projection, std. and 5/8"), 12/24 AC/DC with keeper monitor</v>
          </cell>
          <cell r="C272" t="e">
            <v>#N/A</v>
          </cell>
        </row>
        <row r="273">
          <cell r="A273" t="str">
            <v>SFIC</v>
          </cell>
          <cell r="B273" t="str">
            <v xml:space="preserve"> Small Format Interchangable Core Key</v>
          </cell>
          <cell r="C273">
            <v>178.5</v>
          </cell>
        </row>
        <row r="274">
          <cell r="A274" t="str">
            <v>SFTLIC</v>
          </cell>
          <cell r="B274" t="str">
            <v>Monitoring Software per room license. Each apartment in a community requires a monitoring software license.</v>
          </cell>
          <cell r="C274" t="e">
            <v>#N/A</v>
          </cell>
        </row>
        <row r="275">
          <cell r="A275" t="str">
            <v>SP-6820-GR-MP</v>
          </cell>
          <cell r="B275" t="str">
            <v>Single Gang Mount Reader, Grey</v>
          </cell>
          <cell r="C275">
            <v>254.10000000000002</v>
          </cell>
        </row>
        <row r="276">
          <cell r="A276" t="str">
            <v>SPS-C-38G</v>
          </cell>
          <cell r="B276" t="str">
            <v>@Door Position Switch for A100 Only</v>
          </cell>
          <cell r="C276" t="e">
            <v>#N/A</v>
          </cell>
        </row>
        <row r="277">
          <cell r="A277" t="str">
            <v>SR-2400MI-GR-MP</v>
          </cell>
          <cell r="B277" t="str">
            <v>Multi Protocol Mullion Mount, 125KHz Prox Reader</v>
          </cell>
          <cell r="C277">
            <v>262.5</v>
          </cell>
        </row>
        <row r="278">
          <cell r="A278" t="str">
            <v>TH-102</v>
          </cell>
          <cell r="B278" t="str">
            <v>Thermostat Heater for Sub-Zero Applications. Requires separate 24 VAC power source (PS-24)</v>
          </cell>
          <cell r="C278">
            <v>152.25</v>
          </cell>
        </row>
        <row r="279">
          <cell r="A279" t="str">
            <v>TR-074B</v>
          </cell>
          <cell r="B279" t="str">
            <v>Transformer 24VAC, 75VAC</v>
          </cell>
          <cell r="C279">
            <v>172.20000000000002</v>
          </cell>
        </row>
        <row r="280">
          <cell r="A280" t="str">
            <v>TX3-1000-4U-A</v>
          </cell>
          <cell r="B280" t="str">
            <v>1000 Name Slim Line Electronic Directory Telephone Access
Includes: Slim line surface mount Universal enclosure, grey
              1000 name controller
              4x20 LCD display
              Hands free operation
              Rain hood
              Stainless steel front panel
              One PS-4P transformer
              TX3 Configuration software
For semi-flush mounting add TX3-USFT</v>
          </cell>
          <cell r="C280" t="e">
            <v>#VALUE!</v>
          </cell>
        </row>
        <row r="281">
          <cell r="A281" t="str">
            <v>TX3-1000-4U-B</v>
          </cell>
          <cell r="B281" t="str">
            <v>1000 Name Slim Line Tele Access w/Card reader option</v>
          </cell>
          <cell r="C281">
            <v>2178.75</v>
          </cell>
        </row>
        <row r="282">
          <cell r="A282" t="str">
            <v>TX3-1000-8C-A</v>
          </cell>
          <cell r="B282" t="str">
            <v>1000 Name Electronic Directory Flush Mount Telephone Access Kit
Includes: Flush mount Continental enclosure
              1000 name controller
              8x20 LCD display
              Hands free operation
              Stainless steel finish
              One PS-4P transformer
              TX3 Configuration software</v>
          </cell>
          <cell r="C282" t="e">
            <v>#VALUE!</v>
          </cell>
        </row>
        <row r="283">
          <cell r="A283" t="str">
            <v>TX3-1000-8C-B</v>
          </cell>
          <cell r="B283" t="str">
            <v>1000 Name Flush Mount Tele Access w/card reader option</v>
          </cell>
          <cell r="C283">
            <v>3255</v>
          </cell>
        </row>
        <row r="284">
          <cell r="A284" t="str">
            <v>TX3-1000-8CH-A</v>
          </cell>
          <cell r="B284" t="str">
            <v>1000 Name Electronic Directory Flush Mount Telephone Access Kit with Handset
Includes: Flush mount Continental enclosure
              1000 name controller
              8x20 LCD display
              Handset with armored cable
              Stainless steel finish
              One PS-4P transformer
              TX3 Configuration software</v>
          </cell>
          <cell r="C284">
            <v>3255</v>
          </cell>
        </row>
        <row r="285">
          <cell r="A285" t="str">
            <v>TX3-1000-8U-A</v>
          </cell>
          <cell r="B285" t="str">
            <v>1000 Name Electronic Directory Surface Mount Telephone Access Kit
Includes: Surface mount Universal enclosure, grey
              1000 name controller
              8x20 LCD display
              Hands free operation
              Rain hood
              Stainless steel front panel
              One PS-4P transformer
              TX3 Configuration software
For semi-flush mounting add TX3-UFT</v>
          </cell>
          <cell r="C285" t="e">
            <v>#VALUE!</v>
          </cell>
        </row>
        <row r="286">
          <cell r="A286" t="str">
            <v>TX3-1000-8U-B</v>
          </cell>
          <cell r="B286" t="str">
            <v>1000 Name Surface Mount Tele Access w/ card reader option</v>
          </cell>
          <cell r="C286">
            <v>3144.75</v>
          </cell>
        </row>
        <row r="287">
          <cell r="A287" t="str">
            <v>TX3-1000-8UH-A</v>
          </cell>
          <cell r="B287" t="str">
            <v>1000 Name Elec. Dir. Surface Mount Telephone Access Panel with handset</v>
          </cell>
          <cell r="C287">
            <v>3360</v>
          </cell>
        </row>
        <row r="288">
          <cell r="A288" t="str">
            <v>TX3-120C-A</v>
          </cell>
          <cell r="B288" t="str">
            <v xml:space="preserve">120 Name Paper Directory Flush Mount Telephone Access Kit
Includes: Flush mount Continental enclosure
              120 name illuminated paper directory
              200 name controller
              4x20 LCD display
              Hands free operation
              Stainless steel finish
              One PS-4P transformer
              TX3 Configuration software </v>
          </cell>
          <cell r="C288">
            <v>1575</v>
          </cell>
        </row>
        <row r="289">
          <cell r="A289" t="str">
            <v>TX3-120U-A</v>
          </cell>
          <cell r="B289" t="str">
            <v>120 Name Paper Directory Surface Mount Telephone Access Kit
Includes: Surface mount Universal enclosure, grey
              120 name illuminated paper directory
              200 name controller
              4x20 LCD display
              Hands free operation
              Rain hood
              Stainless steel front panel
              One PS-4P transformer
              TX3 Configuration software 
For semi-flush mounting add TX3-UFT</v>
          </cell>
          <cell r="C289">
            <v>1522.5</v>
          </cell>
        </row>
        <row r="290">
          <cell r="A290" t="str">
            <v>TX3-16EC</v>
          </cell>
          <cell r="B290" t="str">
            <v>16 Relay Control Expander Cabinet</v>
          </cell>
          <cell r="C290">
            <v>685.65</v>
          </cell>
        </row>
        <row r="291">
          <cell r="A291" t="str">
            <v>TX3-2000-4U-A</v>
          </cell>
          <cell r="B291" t="str">
            <v>2000 Name Slim Line Electronic Directory Telephone Access Kit
Includes: Slim line surface mount Universal enclosure, grey
              2000 name controller
              4x20 LCD display
              Hands free operation
              Rain hood
              Stainless steel front panel
              One PS-4P transformer
              TX3 Configuration software
For semi-flush mounting add TX3-USFT</v>
          </cell>
          <cell r="C291">
            <v>2598.75</v>
          </cell>
        </row>
        <row r="292">
          <cell r="A292" t="str">
            <v>TX3-2000-4U-B</v>
          </cell>
          <cell r="B292" t="str">
            <v>2000 Name Slim Line Telephone Access w/Card reader option</v>
          </cell>
          <cell r="C292">
            <v>2728.9500000000003</v>
          </cell>
        </row>
        <row r="293">
          <cell r="A293" t="str">
            <v>TX3-2000-8C-A</v>
          </cell>
          <cell r="B293" t="str">
            <v>2000 Name Electronic Directory Flush Mount Telephone Access Kit
Includes: Flush mount Continental enclosure
              2000 name controller
              8x20 LCD display
              Hands free operation
              Stainless steel finish
              One PS-4P transformer
              TX3 Configuration software</v>
          </cell>
          <cell r="C293">
            <v>4167.45</v>
          </cell>
        </row>
        <row r="294">
          <cell r="A294" t="str">
            <v>TX3-2000-8CH-A</v>
          </cell>
          <cell r="B294" t="str">
            <v>2000 Name Electronic Directory Flush Mount Telephone Access Kit with Handset
Includes: Flush mount Continental enclosure
              2000 name controller
              8x20 LCD display
              Handset with armored cable
              Stainless steel finish
              One PS-4P transformer
              TX3 Configuration software</v>
          </cell>
          <cell r="C294">
            <v>4398.45</v>
          </cell>
        </row>
        <row r="295">
          <cell r="A295" t="str">
            <v>TX3-2000-8K</v>
          </cell>
          <cell r="B295" t="str">
            <v>^Kiosk 8 line voice entry, 2000 name capacity</v>
          </cell>
          <cell r="C295">
            <v>5502</v>
          </cell>
        </row>
        <row r="296">
          <cell r="A296" t="str">
            <v>TX3-2000-8K</v>
          </cell>
          <cell r="B296" t="str">
            <v>^Kiosk 8 line voice entry, 2000 name capacity</v>
          </cell>
          <cell r="C296">
            <v>5502</v>
          </cell>
        </row>
        <row r="297">
          <cell r="A297" t="str">
            <v>TX3-2000-8U-A</v>
          </cell>
          <cell r="B297" t="str">
            <v>2000 Name Electronic Directory Surface Mount Telephone Access Kit
Includes: Surface mount Universal enclosure, grey
              2000 name controller
              8x20 LCD display
              Hands free operation
              Rain hood
              Stainless steel front panel
              One PS-4P transformer
              TX3 Configuration software
For semi-flush mounting add TX3-UFT</v>
          </cell>
          <cell r="C297">
            <v>3858.75</v>
          </cell>
        </row>
        <row r="298">
          <cell r="A298" t="str">
            <v>TX3-2000-8U-B</v>
          </cell>
          <cell r="B298" t="str">
            <v>2000 Name Surface Mount Tele Access w/card reader option</v>
          </cell>
          <cell r="C298">
            <v>3885</v>
          </cell>
        </row>
        <row r="299">
          <cell r="A299" t="str">
            <v>TX3-2000-8UH-A</v>
          </cell>
          <cell r="B299" t="str">
            <v>2000 Name Elec. Dir. Surface Mount Telephone Entry Panel with handset</v>
          </cell>
          <cell r="C299">
            <v>4079.25</v>
          </cell>
        </row>
        <row r="300">
          <cell r="A300" t="str">
            <v>TX3-200-4U-A</v>
          </cell>
          <cell r="B300" t="str">
            <v>200 Name Slim Line Electronic Directory Telephone Access Kit
Includes: Slim line surface mount Universal enclosure, grey
              200 name controller
              4x20 LCD display
              Hands free operation
              Rain hood
              Stainless steel front panel
              One PS-4P transformer
              TX3 Configuration software
For semi-flush mounting add TX3-USFT</v>
          </cell>
          <cell r="C300">
            <v>1234.8</v>
          </cell>
        </row>
        <row r="301">
          <cell r="A301" t="str">
            <v>TX3-200-4U-B</v>
          </cell>
          <cell r="B301" t="str">
            <v>200 Name Slim Line Telephone Access w/Card reader option</v>
          </cell>
          <cell r="C301">
            <v>1286.25</v>
          </cell>
        </row>
        <row r="302">
          <cell r="A302" t="str">
            <v>TX3-200-8C-A</v>
          </cell>
          <cell r="B302" t="str">
            <v>200 Name Electronic Directory Flush Mount Telephone Access Kit
Includes: Flush mount Continental enclosure
              200 name controller
              8x20 LCD display
              Hands free operation
              Stainless steel finish
              One PS-4P transformer
              TX3 Configuration software</v>
          </cell>
          <cell r="C302">
            <v>2661.75</v>
          </cell>
        </row>
        <row r="303">
          <cell r="A303" t="str">
            <v>TX3-200-8CH-A</v>
          </cell>
          <cell r="B303" t="str">
            <v>200 Name Electronic Directory Flush Mount Telephone Access Kit with Handset
Includes: Flush mount Continental enclosure
              200 name controller
              8x20 LCD display
              Handset with armored cable
              Stainless steel finish
              One PS-4P transformer
              TX3 Configuration software</v>
          </cell>
          <cell r="C303">
            <v>2893.8</v>
          </cell>
        </row>
        <row r="304">
          <cell r="A304" t="str">
            <v>TX3-200-8U-A</v>
          </cell>
          <cell r="B304" t="str">
            <v>200 Name Electronic Directory Surface Mount Telephone Access Kit
Includes: Surface mount Universal enclosure, grey
              200 name controller
              8x20 LCD display
              Hands free operation
              Rain hood
              Stainless steel front panel
              One PS-4P transformer
              TX3 Configuration software
For semi-flush mounting add TX3-UFT</v>
          </cell>
          <cell r="C304">
            <v>2546.25</v>
          </cell>
        </row>
        <row r="305">
          <cell r="A305" t="str">
            <v>TX3-200-8UH-A</v>
          </cell>
          <cell r="B305" t="str">
            <v>200 Name Elec. Dir. Surface Mount Telephone Entry Panel with handset</v>
          </cell>
          <cell r="C305">
            <v>2315.25</v>
          </cell>
        </row>
        <row r="306">
          <cell r="A306" t="str">
            <v>TX3-8EC</v>
          </cell>
          <cell r="B306" t="str">
            <v>8 Relay Control Expander Cabinet</v>
          </cell>
          <cell r="C306">
            <v>560.70000000000005</v>
          </cell>
        </row>
        <row r="307">
          <cell r="A307" t="str">
            <v>TX3-BB-C</v>
          </cell>
          <cell r="B307" t="str">
            <v>Backbox for Tx3 Voice Entry Continental Series</v>
          </cell>
          <cell r="C307">
            <v>115.5</v>
          </cell>
        </row>
        <row r="308">
          <cell r="A308" t="str">
            <v>TX3-BBCX-4W</v>
          </cell>
          <cell r="B308" t="str">
            <v>Eight Door Control Cabinet, 120VAC to 24 VDC Power supply included. Order up to 4, RB-MD-934 or RB-MD-1093 two door controller boards per cabinet.</v>
          </cell>
          <cell r="C308">
            <v>971.25</v>
          </cell>
        </row>
        <row r="309">
          <cell r="A309" t="str">
            <v>TX3-CX</v>
          </cell>
          <cell r="B309" t="str">
            <v>Use TX3-CX-2-A</v>
          </cell>
          <cell r="C309" t="e">
            <v>#N/A</v>
          </cell>
        </row>
        <row r="310">
          <cell r="A310" t="str">
            <v>TX3-CX-1</v>
          </cell>
          <cell r="B310" t="str">
            <v>Single Door Controller, PoE, single gang mount. Master packed in groups of six.</v>
          </cell>
          <cell r="C310">
            <v>966</v>
          </cell>
        </row>
        <row r="311">
          <cell r="A311" t="str">
            <v>TX3-CX-1NP</v>
          </cell>
          <cell r="B311" t="str">
            <v>single Door Control Module - fits inside cabinet</v>
          </cell>
          <cell r="C311">
            <v>939.75</v>
          </cell>
        </row>
        <row r="312">
          <cell r="A312" t="str">
            <v>TX3-CX-2-A</v>
          </cell>
          <cell r="B312" t="str">
            <v>Two Door Controller Panel with IP capability, Order TX3-IP Module for TCP/IP.</v>
          </cell>
          <cell r="C312">
            <v>1067.8500000000001</v>
          </cell>
        </row>
        <row r="313">
          <cell r="A313" t="str">
            <v>TX3-CX-2K</v>
          </cell>
          <cell r="B313" t="str">
            <v xml:space="preserve">USE Tx3-CX-2K-A    </v>
          </cell>
          <cell r="C313" t="e">
            <v>#N/A</v>
          </cell>
        </row>
        <row r="314">
          <cell r="A314" t="str">
            <v>TX3-CX-2K-A</v>
          </cell>
          <cell r="B314" t="str">
            <v>Two Door Controller kit with IP capability, Order TX3-IP Module for TCP/IP.</v>
          </cell>
          <cell r="C314">
            <v>1389.15</v>
          </cell>
        </row>
        <row r="315">
          <cell r="A315" t="str">
            <v>TX3-CX-A8</v>
          </cell>
          <cell r="B315" t="str">
            <v>Access Control panel for Aperio devices for up to 8 devices per controller and up to 8 AH30R12 Hubs.</v>
          </cell>
          <cell r="C315">
            <v>1389.15</v>
          </cell>
        </row>
        <row r="316">
          <cell r="A316" t="str">
            <v>TX3-DATA-MDM</v>
          </cell>
          <cell r="B316" t="str">
            <v>Modem USB 2.0 Stick, one required per PC</v>
          </cell>
          <cell r="C316">
            <v>145.95000000000002</v>
          </cell>
        </row>
        <row r="317">
          <cell r="A317" t="str">
            <v>TX3-EMER-1S</v>
          </cell>
          <cell r="B317" t="str">
            <v>Emergency Phone, Surface one button</v>
          </cell>
          <cell r="C317">
            <v>1417.5</v>
          </cell>
        </row>
        <row r="318">
          <cell r="A318" t="str">
            <v>TX3-EMER-200KS</v>
          </cell>
          <cell r="B318" t="str">
            <v>Emergency Phone, Surface, keypad</v>
          </cell>
          <cell r="C318">
            <v>1785</v>
          </cell>
        </row>
        <row r="319">
          <cell r="A319" t="str">
            <v>TX3-EMER-FTB</v>
          </cell>
          <cell r="B319" t="str">
            <v>Emergency Phone, Blue Trim Recessed Ring</v>
          </cell>
          <cell r="C319">
            <v>135.45000000000002</v>
          </cell>
        </row>
        <row r="320">
          <cell r="A320" t="str">
            <v>TX3-ER-8</v>
          </cell>
          <cell r="B320" t="str">
            <v>Master elevator Restriction Cabinet, Includes one PS-4P transformer and supports eight 2012E elevator restriction relay cards</v>
          </cell>
          <cell r="C320" t="e">
            <v>#N/A</v>
          </cell>
        </row>
        <row r="321">
          <cell r="A321" t="str">
            <v>TX3-ER-8-A</v>
          </cell>
          <cell r="B321" t="str">
            <v>Master Elevator Restriction Cabinet with IP capability. Order TX3-IP Module for TCP/IP.</v>
          </cell>
          <cell r="C321">
            <v>1132.95</v>
          </cell>
        </row>
        <row r="322">
          <cell r="A322" t="str">
            <v>TX3-GPM</v>
          </cell>
          <cell r="B322" t="str">
            <v>Guard Phone Module</v>
          </cell>
          <cell r="C322">
            <v>336</v>
          </cell>
        </row>
        <row r="323">
          <cell r="A323" t="str">
            <v>TX3-IP</v>
          </cell>
          <cell r="B323" t="str">
            <v>Add-on IP Module, only compatible to suffix "-A" panels.</v>
          </cell>
          <cell r="C323">
            <v>442.05</v>
          </cell>
        </row>
        <row r="324">
          <cell r="A324" t="str">
            <v>TX3-MDM</v>
          </cell>
          <cell r="B324" t="str">
            <v>Modem Module, Required for remote PC programming over a telephone line</v>
          </cell>
          <cell r="C324">
            <v>288.75</v>
          </cell>
        </row>
        <row r="325">
          <cell r="A325" t="str">
            <v>TX3-MSW</v>
          </cell>
          <cell r="B325" t="str">
            <v>TX3 Configurator Software</v>
          </cell>
          <cell r="C325">
            <v>231</v>
          </cell>
        </row>
        <row r="326">
          <cell r="A326" t="str">
            <v>TX3-NSL-12K-A</v>
          </cell>
          <cell r="B326" t="str">
            <v>Complete NSL Starter Kit for 12 residents/suites
Includes: Slim Line Universal enclosure, grey
              4x20 LCD display 
              Hands free operation
              Rain hood
              Stainless steel front panel
              TX3 Configuration software 
              Master NSL Relay Cabinet
              Twelve unit NSL telephone relay card
              NSL relay cable
              RJ-71C Punch Down Block
              Two PS-4P transformers
For semi-flush mounting of the lobby enclosure add TX3-USFT</v>
          </cell>
          <cell r="C326">
            <v>2489.5500000000002</v>
          </cell>
        </row>
        <row r="327">
          <cell r="A327" t="str">
            <v>TX3-NSL-8M</v>
          </cell>
          <cell r="B327" t="str">
            <v>Master NSL Relay Cabinet
Includes one PS-4P transformer
One master cabinet required per NSL system
Supports eight 2012 telephone line relay cards</v>
          </cell>
          <cell r="C327">
            <v>1034.25</v>
          </cell>
        </row>
        <row r="328">
          <cell r="A328" t="str">
            <v>TX3-P300-HA</v>
          </cell>
          <cell r="B328" t="str">
            <v>Mini Mullion Mount Reader, 3.2" x 1.7" x 0.7".</v>
          </cell>
          <cell r="C328">
            <v>156.45000000000002</v>
          </cell>
        </row>
        <row r="329">
          <cell r="A329" t="str">
            <v>TX3-P500-HA</v>
          </cell>
          <cell r="B329" t="str">
            <v>Single Gang Proximity Reader, 4.6" x 3" x 0.4".</v>
          </cell>
          <cell r="C329">
            <v>220.5</v>
          </cell>
        </row>
        <row r="330">
          <cell r="A330" t="str">
            <v>TX3-P640-H-A</v>
          </cell>
          <cell r="B330" t="str">
            <v>Illuminated Proximity Keypad Reader supports HID and AWID, mounts onto a single gang box.</v>
          </cell>
          <cell r="C330">
            <v>475.65000000000003</v>
          </cell>
        </row>
        <row r="331">
          <cell r="A331" t="str">
            <v>TX3-PDT-H-37</v>
          </cell>
          <cell r="B331" t="str">
            <v>Prox Disc Tag, HID 125kHz prox protocol supported, Mircom format</v>
          </cell>
          <cell r="C331">
            <v>6.3000000000000007</v>
          </cell>
        </row>
        <row r="332">
          <cell r="A332" t="str">
            <v>TX3-PS24BB</v>
          </cell>
          <cell r="B332" t="str">
            <v>Metal Cabinet for DC Power Supply with lock</v>
          </cell>
          <cell r="C332">
            <v>93.45</v>
          </cell>
        </row>
        <row r="333">
          <cell r="A333" t="str">
            <v>TX3-T-KIOSK</v>
          </cell>
          <cell r="B333" t="str">
            <v xml:space="preserve">Black Kiosk Stand for surface mount TOUCH panels            </v>
          </cell>
          <cell r="C333" t="e">
            <v>#N/A</v>
          </cell>
        </row>
        <row r="334">
          <cell r="A334" t="str">
            <v>TX3-T-KIOSK2</v>
          </cell>
          <cell r="B334" t="str">
            <v xml:space="preserve">Black Kiosk Stand for surface mount TOUCH panels            </v>
          </cell>
          <cell r="C334">
            <v>1890</v>
          </cell>
        </row>
        <row r="335">
          <cell r="A335" t="str">
            <v>TX3-T-KIOSK3</v>
          </cell>
          <cell r="B335" t="str">
            <v>Kiosk for 22 inch Flush</v>
          </cell>
          <cell r="C335">
            <v>8400</v>
          </cell>
        </row>
        <row r="336">
          <cell r="A336" t="str">
            <v>TX3-T-KIOSK4</v>
          </cell>
          <cell r="B336" t="str">
            <v>Kiosk for 22 inch Flush</v>
          </cell>
          <cell r="C336">
            <v>36750</v>
          </cell>
        </row>
        <row r="337">
          <cell r="A337" t="str">
            <v>TX3-TOUCH-ADV</v>
          </cell>
          <cell r="B337" t="str">
            <v>TX3-TOUCH Advertising Module</v>
          </cell>
          <cell r="C337">
            <v>5250</v>
          </cell>
        </row>
        <row r="338">
          <cell r="A338" t="str">
            <v>TX3-TOUCH-BATT</v>
          </cell>
          <cell r="B338" t="str">
            <v>Replacement 3V coin battery with harness for TOUCH Screens</v>
          </cell>
          <cell r="C338">
            <v>31.5</v>
          </cell>
        </row>
        <row r="339">
          <cell r="A339" t="str">
            <v>TX3-TOUCH-BBF</v>
          </cell>
          <cell r="B339" t="str">
            <v>Flush Mount Backbox for TX3-TOUCH-F15</v>
          </cell>
          <cell r="C339" t="e">
            <v>#VALUE!</v>
          </cell>
        </row>
        <row r="340">
          <cell r="A340" t="str">
            <v>TX3-TOUCH-BBS</v>
          </cell>
          <cell r="B340" t="str">
            <v>Surface Mount Backbox for TX3-TOUCH-S15</v>
          </cell>
          <cell r="C340" t="e">
            <v>#VALUE!</v>
          </cell>
        </row>
        <row r="341">
          <cell r="A341" t="str">
            <v>TX3-TOUCH-F15-A</v>
          </cell>
          <cell r="B341" t="str">
            <v>TX3 Flush Mount Touch Screen Telephone Access System
Includes Stainless Steel front panel
             15” touch screen LCD display
              8 GB Flash Memory
              PC motherboard with Intel Atom processor
              2000 name controller
              Flush mount backbox
              TX3 configuration software</v>
          </cell>
          <cell r="C341">
            <v>13125</v>
          </cell>
        </row>
        <row r="342">
          <cell r="A342" t="str">
            <v>TX3-TOUCH-F15-B</v>
          </cell>
          <cell r="B342" t="str">
            <v>Flush Mount Touch Screen Telephone Access System
Includes Stainless Steel front panel
             15” touch screen LCD display
              2000 name controller
              Flush mount backbox
              TX3 configuration software
              24 VDC Switching Power Supply</v>
          </cell>
          <cell r="C342">
            <v>13125</v>
          </cell>
        </row>
        <row r="343">
          <cell r="A343" t="str">
            <v>TX3-TOUCH-F22</v>
          </cell>
          <cell r="B343" t="str">
            <v xml:space="preserve">Flush Voice Entry Panel Includes 
             22" touch screen LCD display
              8 GB Flash Memory
              PC motherboard with Intel Atom processor
              2000 name controller
              Flush mount backbox
              TX3 configuration software                     </v>
          </cell>
          <cell r="C343">
            <v>16275</v>
          </cell>
        </row>
        <row r="344">
          <cell r="A344" t="str">
            <v>TX3-TOUCH-K15-A</v>
          </cell>
          <cell r="B344" t="str">
            <v>TX3 Kiosk Touch Screen Telephone Access System
Includes Stainless Steel Kiosk enclosure c/w:
             15” touch screen LCD display
              8 GB Flash Memory
              PC motherboard with Intel Atom processor
              2000 name controller
              TX3 configuration software</v>
          </cell>
          <cell r="C344" t="e">
            <v>#N/A</v>
          </cell>
        </row>
        <row r="345">
          <cell r="A345" t="str">
            <v>TX3-TOUCH-S15-A</v>
          </cell>
          <cell r="B345" t="str">
            <v>TX3 Surface Mount Touch Screen Telephone Access System
Includes Stainless Steel front panel
             15” touch screen LCD display
              8 GB Flash Memory
              PC motherboard with Intel Atom processor
              2000 name controller
              Surface mount backbox
              TX3 configuration software</v>
          </cell>
          <cell r="C345">
            <v>12075</v>
          </cell>
        </row>
        <row r="346">
          <cell r="A346" t="str">
            <v>TX3-TOUCH-S15-B</v>
          </cell>
          <cell r="B346" t="str">
            <v xml:space="preserve">TX3 Surface Mount Touch Screen Telephone, Access System includes; 
         a 15” touch screen LCD display, 
         2000 name capacity controller, 
         Proximity Card Reader, 
         HD Web cam, Surface mount backbox, 
        TX3 configuration software,                                      </v>
          </cell>
          <cell r="C346">
            <v>13650</v>
          </cell>
        </row>
        <row r="347">
          <cell r="A347" t="str">
            <v>TX3-TOUCH-S22</v>
          </cell>
          <cell r="B347" t="str">
            <v>Surface Voice Entry Panel Includes
             22” touch screen LCD display
              8 GB Flash Memory
              PC motherboard with Intel Atom processor
              2000 name controller
              Flush mount backbox
              TX3 configuration software</v>
          </cell>
          <cell r="C347">
            <v>16275</v>
          </cell>
        </row>
        <row r="348">
          <cell r="A348" t="str">
            <v>TX3-UFT</v>
          </cell>
          <cell r="B348" t="str">
            <v>Semi-flush mounting trim kit, grey
For use with standard surface mount Universal enclosures</v>
          </cell>
          <cell r="C348">
            <v>187.95000000000002</v>
          </cell>
        </row>
        <row r="349">
          <cell r="A349" t="str">
            <v>TX3-UGA</v>
          </cell>
          <cell r="B349" t="str">
            <v>Gooseneck mounting adapter
For for use with standard surface mount Universal enclosures</v>
          </cell>
          <cell r="C349">
            <v>187.95000000000002</v>
          </cell>
        </row>
        <row r="350">
          <cell r="A350" t="str">
            <v>TX3-USB-AD</v>
          </cell>
          <cell r="B350" t="str">
            <v>USB to RS-485 Adaptor kit includes an MD-993 module</v>
          </cell>
          <cell r="C350">
            <v>296.10000000000002</v>
          </cell>
        </row>
        <row r="351">
          <cell r="A351" t="str">
            <v>TX3-USFT</v>
          </cell>
          <cell r="B351" t="str">
            <v>Semi-flush mounting trim kit, grey
For use with the TX3-200-4U Slim line Universal enclosure</v>
          </cell>
          <cell r="C351">
            <v>186.9</v>
          </cell>
        </row>
        <row r="352">
          <cell r="A352" t="str">
            <v>TX3-USGA</v>
          </cell>
          <cell r="B352" t="str">
            <v>Gooseneck mounting adapter
For use with the TX3-200-4U Slim line Universal enclosure</v>
          </cell>
          <cell r="C352">
            <v>186.9</v>
          </cell>
        </row>
        <row r="353">
          <cell r="A353" t="str">
            <v>TX3-WRR-22</v>
          </cell>
          <cell r="B353" t="str">
            <v>Wireless Wiegand Receiver, two channel</v>
          </cell>
          <cell r="C353">
            <v>455.70000000000005</v>
          </cell>
        </row>
        <row r="354">
          <cell r="A354" t="str">
            <v>TX3-WRR-42</v>
          </cell>
          <cell r="B354" t="str">
            <v>Wireless Wiegand Receiver
Supports 26-bit Wiegand standard.
Weather-resistant construction in a IP-64 enclosure.
Operates with TX3-WRT Series transmitters</v>
          </cell>
          <cell r="C354">
            <v>548.1</v>
          </cell>
        </row>
        <row r="355">
          <cell r="A355" t="str">
            <v>TX3-WRR-44</v>
          </cell>
          <cell r="B355" t="str">
            <v>Wireless Wiegand Receiver, 4 channel</v>
          </cell>
          <cell r="C355">
            <v>635.25</v>
          </cell>
        </row>
        <row r="356">
          <cell r="A356" t="str">
            <v>TX3-WRT-2B</v>
          </cell>
          <cell r="B356" t="str">
            <v>Two button transmitter with no proximity, Order in groups of 10.</v>
          </cell>
          <cell r="C356" t="e">
            <v>#N/A</v>
          </cell>
        </row>
        <row r="357">
          <cell r="A357" t="str">
            <v>TX3-WRT-2H</v>
          </cell>
          <cell r="B357" t="str">
            <v>Two Button Transmitter with proximity 125 KHz
Must be ordered in blocks of 10</v>
          </cell>
          <cell r="C357">
            <v>48.300000000000004</v>
          </cell>
        </row>
        <row r="358">
          <cell r="A358" t="str">
            <v>TX3-WRT-4H</v>
          </cell>
          <cell r="B358" t="str">
            <v>Four Button Transmitter with proximity 125 KHz
Must be ordered in blocks of 10</v>
          </cell>
          <cell r="C358">
            <v>48.300000000000004</v>
          </cell>
        </row>
        <row r="359">
          <cell r="A359" t="str">
            <v>UCM6102</v>
          </cell>
          <cell r="B359" t="str">
            <v xml:space="preserve">IP PBX and SIP Gateway, 30 Concurrent Calls, </v>
          </cell>
          <cell r="C359">
            <v>1438.5</v>
          </cell>
        </row>
        <row r="360">
          <cell r="A360" t="str">
            <v>UCM6116</v>
          </cell>
          <cell r="B360" t="str">
            <v>IP PBX and SIP gateway, 60 Calls, 16 x FXO, 2 x FXS</v>
          </cell>
          <cell r="C360">
            <v>4840.5</v>
          </cell>
        </row>
        <row r="361">
          <cell r="A361" t="str">
            <v>WS-UHF-0-0</v>
          </cell>
          <cell r="B361" t="str">
            <v>UHF Windshield Tag used with Long Range Reader</v>
          </cell>
          <cell r="C361"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0"/>
  <sheetViews>
    <sheetView topLeftCell="A7" zoomScale="70" zoomScaleNormal="70" workbookViewId="0">
      <selection activeCell="N33" sqref="N33"/>
    </sheetView>
  </sheetViews>
  <sheetFormatPr defaultColWidth="9.28515625" defaultRowHeight="12.75"/>
  <cols>
    <col min="1" max="1" width="9.28515625" style="1"/>
    <col min="2" max="2" width="52.7109375" style="1" customWidth="1"/>
    <col min="3" max="4" width="9.28515625" style="1"/>
    <col min="5" max="5" width="10.5703125" style="1" customWidth="1"/>
    <col min="6" max="6" width="9.28515625" style="1" customWidth="1"/>
    <col min="7" max="10" width="9.28515625" style="1"/>
    <col min="11" max="11" width="12.42578125" style="1" customWidth="1"/>
    <col min="12" max="16384" width="9.28515625" style="1"/>
  </cols>
  <sheetData>
    <row r="1" spans="1:11" s="10" customFormat="1" ht="18">
      <c r="A1" s="498" t="s">
        <v>73</v>
      </c>
      <c r="B1" s="498"/>
      <c r="C1" s="498"/>
      <c r="D1" s="498"/>
      <c r="E1" s="498"/>
      <c r="F1" s="498"/>
      <c r="G1" s="498"/>
      <c r="H1" s="498"/>
      <c r="I1" s="498"/>
    </row>
    <row r="2" spans="1:11" s="10" customFormat="1" ht="15">
      <c r="A2" s="499" t="s">
        <v>72</v>
      </c>
      <c r="B2" s="499"/>
      <c r="C2" s="499"/>
      <c r="D2" s="499"/>
      <c r="E2" s="499"/>
      <c r="F2" s="499"/>
      <c r="G2" s="499"/>
      <c r="H2" s="499"/>
      <c r="I2" s="499"/>
    </row>
    <row r="3" spans="1:11" s="10" customFormat="1">
      <c r="C3" s="16"/>
      <c r="D3" s="15"/>
      <c r="E3" s="15"/>
      <c r="F3" s="15"/>
    </row>
    <row r="4" spans="1:11" ht="27" customHeight="1">
      <c r="B4" s="503" t="s">
        <v>55</v>
      </c>
      <c r="C4" s="504"/>
      <c r="D4" s="504"/>
      <c r="E4" s="504"/>
      <c r="F4" s="504"/>
      <c r="G4" s="504"/>
      <c r="H4" s="504"/>
      <c r="I4" s="504"/>
      <c r="J4" s="504"/>
      <c r="K4" s="504"/>
    </row>
    <row r="5" spans="1:11" s="10" customFormat="1" ht="15.75">
      <c r="B5" s="21" t="s">
        <v>0</v>
      </c>
      <c r="C5" s="500" t="s">
        <v>6</v>
      </c>
      <c r="D5" s="501"/>
      <c r="E5" s="502"/>
    </row>
    <row r="6" spans="1:11" s="10" customFormat="1" ht="15.75">
      <c r="B6" s="34" t="s">
        <v>18</v>
      </c>
      <c r="C6" s="500" t="s">
        <v>19</v>
      </c>
      <c r="D6" s="501"/>
      <c r="E6" s="502"/>
    </row>
    <row r="7" spans="1:11" s="10" customFormat="1" ht="15.75">
      <c r="B7" s="30"/>
      <c r="C7" s="31" t="s">
        <v>20</v>
      </c>
      <c r="D7" s="38" t="s">
        <v>21</v>
      </c>
    </row>
    <row r="8" spans="1:11" s="10" customFormat="1" ht="15.75">
      <c r="B8" s="30"/>
      <c r="C8" s="31"/>
      <c r="D8" s="38"/>
    </row>
    <row r="9" spans="1:11" s="10" customFormat="1" ht="15.75">
      <c r="B9" s="30" t="s">
        <v>8</v>
      </c>
      <c r="C9" s="489" t="s">
        <v>22</v>
      </c>
      <c r="D9" s="489"/>
      <c r="E9" s="489"/>
      <c r="F9" s="489"/>
      <c r="G9" s="489"/>
      <c r="H9" s="489"/>
      <c r="I9" s="489"/>
      <c r="J9" s="489"/>
      <c r="K9" s="489"/>
    </row>
    <row r="10" spans="1:11" s="10" customFormat="1" ht="15.75">
      <c r="B10" s="30"/>
      <c r="C10" s="32" t="s">
        <v>9</v>
      </c>
      <c r="D10" s="27" t="s">
        <v>10</v>
      </c>
      <c r="E10" s="27" t="s">
        <v>11</v>
      </c>
      <c r="F10" s="27" t="s">
        <v>12</v>
      </c>
      <c r="G10" s="33" t="s">
        <v>13</v>
      </c>
      <c r="H10" s="33" t="s">
        <v>14</v>
      </c>
      <c r="I10" s="33" t="s">
        <v>15</v>
      </c>
      <c r="J10" s="33" t="s">
        <v>16</v>
      </c>
      <c r="K10" s="33" t="s">
        <v>17</v>
      </c>
    </row>
    <row r="11" spans="1:11" s="10" customFormat="1" ht="15.75">
      <c r="B11" s="30"/>
      <c r="C11" s="32"/>
      <c r="D11" s="27"/>
      <c r="E11" s="27"/>
      <c r="F11" s="27"/>
      <c r="G11" s="33"/>
      <c r="H11" s="33"/>
      <c r="I11" s="33"/>
      <c r="J11" s="33"/>
      <c r="K11" s="33"/>
    </row>
    <row r="12" spans="1:11" s="10" customFormat="1">
      <c r="B12" s="13"/>
      <c r="C12" s="14"/>
    </row>
    <row r="13" spans="1:11" ht="246" customHeight="1">
      <c r="B13" s="493" t="s">
        <v>301</v>
      </c>
      <c r="C13" s="494"/>
      <c r="D13" s="494"/>
      <c r="E13" s="494"/>
      <c r="F13" s="494"/>
      <c r="G13" s="494"/>
      <c r="H13" s="494"/>
      <c r="I13" s="494"/>
      <c r="J13" s="494"/>
      <c r="K13" s="494"/>
    </row>
    <row r="14" spans="1:11" ht="17.649999999999999" customHeight="1"/>
    <row r="15" spans="1:11" s="10" customFormat="1" ht="47.25" customHeight="1">
      <c r="B15" s="490" t="s">
        <v>274</v>
      </c>
      <c r="C15" s="491"/>
      <c r="D15" s="491"/>
      <c r="E15" s="491"/>
      <c r="F15" s="491"/>
      <c r="G15" s="491"/>
      <c r="H15" s="491"/>
      <c r="I15" s="491"/>
      <c r="J15" s="491"/>
      <c r="K15" s="491"/>
    </row>
    <row r="16" spans="1:11" s="10" customFormat="1" ht="17.649999999999999" customHeight="1" thickBot="1"/>
    <row r="17" spans="2:11" ht="34.5" customHeight="1" thickBot="1">
      <c r="B17" s="495" t="s">
        <v>261</v>
      </c>
      <c r="C17" s="496"/>
      <c r="D17" s="496"/>
      <c r="E17" s="496"/>
      <c r="F17" s="496"/>
      <c r="G17" s="496"/>
      <c r="H17" s="496"/>
      <c r="I17" s="496"/>
      <c r="J17" s="496"/>
      <c r="K17" s="497"/>
    </row>
    <row r="18" spans="2:11" s="10" customFormat="1" ht="15.75">
      <c r="B18" s="7"/>
    </row>
    <row r="19" spans="2:11" s="10" customFormat="1" ht="110.25" customHeight="1">
      <c r="B19" s="492" t="s">
        <v>268</v>
      </c>
      <c r="C19" s="487"/>
      <c r="D19" s="487"/>
      <c r="E19" s="487"/>
      <c r="F19" s="487"/>
      <c r="G19" s="487"/>
      <c r="H19" s="487"/>
      <c r="I19" s="487"/>
      <c r="J19" s="487"/>
      <c r="K19" s="487"/>
    </row>
    <row r="20" spans="2:11" s="3" customFormat="1" ht="15.75">
      <c r="B20" s="4"/>
    </row>
    <row r="21" spans="2:11" ht="51.75" customHeight="1">
      <c r="B21" s="492" t="s">
        <v>269</v>
      </c>
      <c r="C21" s="487"/>
      <c r="D21" s="487"/>
      <c r="E21" s="487"/>
      <c r="F21" s="487"/>
      <c r="G21" s="487"/>
      <c r="H21" s="487"/>
      <c r="I21" s="487"/>
      <c r="J21" s="487"/>
      <c r="K21" s="487"/>
    </row>
    <row r="22" spans="2:11" s="3" customFormat="1"/>
    <row r="23" spans="2:11" ht="50.25" customHeight="1">
      <c r="B23" s="486" t="s">
        <v>297</v>
      </c>
      <c r="C23" s="487"/>
      <c r="D23" s="487"/>
      <c r="E23" s="487"/>
      <c r="F23" s="487"/>
      <c r="G23" s="487"/>
      <c r="H23" s="487"/>
      <c r="I23" s="487"/>
      <c r="J23" s="487"/>
      <c r="K23" s="487"/>
    </row>
    <row r="24" spans="2:11" ht="15.75">
      <c r="B24" s="2"/>
    </row>
    <row r="25" spans="2:11" ht="48.75" customHeight="1">
      <c r="B25" s="486" t="s">
        <v>267</v>
      </c>
      <c r="C25" s="487"/>
      <c r="D25" s="487"/>
      <c r="E25" s="487"/>
      <c r="F25" s="487"/>
      <c r="G25" s="487"/>
      <c r="H25" s="487"/>
      <c r="I25" s="487"/>
      <c r="J25" s="487"/>
      <c r="K25" s="487"/>
    </row>
    <row r="26" spans="2:11" ht="15.75" customHeight="1"/>
    <row r="27" spans="2:11" ht="33" customHeight="1">
      <c r="B27" s="474" t="s">
        <v>272</v>
      </c>
      <c r="C27" s="488"/>
      <c r="D27" s="488"/>
      <c r="E27" s="488"/>
      <c r="F27" s="488"/>
      <c r="G27" s="488"/>
      <c r="H27" s="488"/>
      <c r="I27" s="488"/>
      <c r="J27" s="488"/>
      <c r="K27" s="488"/>
    </row>
    <row r="29" spans="2:11" ht="71.25" customHeight="1">
      <c r="B29" s="474" t="s">
        <v>277</v>
      </c>
      <c r="C29" s="488"/>
      <c r="D29" s="488"/>
      <c r="E29" s="488"/>
      <c r="F29" s="488"/>
      <c r="G29" s="488"/>
      <c r="H29" s="488"/>
      <c r="I29" s="488"/>
      <c r="J29" s="488"/>
      <c r="K29" s="488"/>
    </row>
    <row r="30" spans="2:11" s="9" customFormat="1" ht="15.75">
      <c r="B30" s="8"/>
    </row>
    <row r="31" spans="2:11" s="9" customFormat="1" ht="87.75" customHeight="1">
      <c r="B31" s="474" t="s">
        <v>270</v>
      </c>
      <c r="C31" s="474"/>
      <c r="D31" s="474"/>
      <c r="E31" s="474"/>
      <c r="F31" s="474"/>
      <c r="G31" s="474"/>
      <c r="H31" s="474"/>
      <c r="I31" s="474"/>
      <c r="J31" s="474"/>
      <c r="K31" s="474"/>
    </row>
    <row r="32" spans="2:11" ht="15.75">
      <c r="B32" s="2"/>
    </row>
    <row r="33" spans="2:11" s="6" customFormat="1" ht="50.25" customHeight="1">
      <c r="B33" s="474" t="s">
        <v>289</v>
      </c>
      <c r="C33" s="512"/>
      <c r="D33" s="512"/>
      <c r="E33" s="512"/>
      <c r="F33" s="512"/>
      <c r="G33" s="512"/>
      <c r="H33" s="512"/>
      <c r="I33" s="512"/>
      <c r="J33" s="512"/>
      <c r="K33" s="512"/>
    </row>
    <row r="34" spans="2:11" s="6" customFormat="1" ht="15.75">
      <c r="B34" s="5"/>
    </row>
    <row r="35" spans="2:11" ht="22.5" customHeight="1">
      <c r="B35" s="474" t="s">
        <v>271</v>
      </c>
      <c r="C35" s="488"/>
      <c r="D35" s="488"/>
      <c r="E35" s="488"/>
      <c r="F35" s="488"/>
      <c r="G35" s="488"/>
      <c r="H35" s="488"/>
      <c r="I35" s="488"/>
      <c r="J35" s="488"/>
      <c r="K35" s="488"/>
    </row>
    <row r="36" spans="2:11" ht="15.75" customHeight="1"/>
    <row r="37" spans="2:11" ht="211.5" customHeight="1">
      <c r="B37" s="510" t="s">
        <v>302</v>
      </c>
      <c r="C37" s="511"/>
      <c r="D37" s="511"/>
      <c r="E37" s="511"/>
      <c r="F37" s="511"/>
      <c r="G37" s="511"/>
      <c r="H37" s="511"/>
      <c r="I37" s="511"/>
      <c r="J37" s="511"/>
      <c r="K37" s="511"/>
    </row>
    <row r="38" spans="2:11" s="10" customFormat="1" ht="15.75">
      <c r="B38" s="42"/>
      <c r="C38" s="43"/>
      <c r="D38" s="43"/>
      <c r="E38" s="43"/>
      <c r="F38" s="43"/>
      <c r="G38" s="43"/>
      <c r="H38" s="43"/>
      <c r="I38" s="43"/>
      <c r="J38" s="43"/>
      <c r="K38" s="43"/>
    </row>
    <row r="39" spans="2:11" s="10" customFormat="1" ht="91.5" customHeight="1" thickBot="1">
      <c r="B39" s="480" t="s">
        <v>265</v>
      </c>
      <c r="C39" s="481"/>
      <c r="D39" s="481"/>
      <c r="E39" s="481"/>
      <c r="F39" s="481"/>
      <c r="G39" s="481"/>
      <c r="H39" s="481"/>
      <c r="I39" s="481"/>
      <c r="J39" s="481"/>
      <c r="K39" s="482"/>
    </row>
    <row r="40" spans="2:11" s="14" customFormat="1" ht="14.25">
      <c r="B40" s="41"/>
      <c r="C40" s="41"/>
      <c r="D40" s="41"/>
      <c r="E40" s="41"/>
      <c r="F40" s="41"/>
      <c r="G40" s="41"/>
      <c r="H40" s="41"/>
      <c r="I40" s="41"/>
      <c r="J40" s="41"/>
      <c r="K40" s="41"/>
    </row>
    <row r="41" spans="2:11" s="10" customFormat="1" ht="76.5" customHeight="1">
      <c r="B41" s="483" t="s">
        <v>262</v>
      </c>
      <c r="C41" s="484"/>
      <c r="D41" s="484"/>
      <c r="E41" s="484"/>
      <c r="F41" s="484"/>
      <c r="G41" s="484"/>
      <c r="H41" s="484"/>
      <c r="I41" s="484"/>
      <c r="J41" s="484"/>
      <c r="K41" s="485"/>
    </row>
    <row r="42" spans="2:11" s="11" customFormat="1" ht="14.25">
      <c r="B42" s="41"/>
      <c r="C42" s="41"/>
      <c r="D42" s="41"/>
      <c r="E42" s="41"/>
      <c r="F42" s="41"/>
      <c r="G42" s="41"/>
      <c r="H42" s="41"/>
      <c r="I42" s="41"/>
      <c r="J42" s="41"/>
      <c r="K42" s="41"/>
    </row>
    <row r="43" spans="2:11" s="10" customFormat="1" ht="19.5" customHeight="1">
      <c r="B43" s="483" t="s">
        <v>228</v>
      </c>
      <c r="C43" s="484"/>
      <c r="D43" s="484"/>
      <c r="E43" s="484"/>
      <c r="F43" s="484"/>
      <c r="G43" s="484"/>
      <c r="H43" s="484"/>
      <c r="I43" s="484"/>
      <c r="J43" s="484"/>
      <c r="K43" s="485"/>
    </row>
    <row r="44" spans="2:11" s="14" customFormat="1" ht="15.75">
      <c r="B44" s="40"/>
    </row>
    <row r="45" spans="2:11" s="14" customFormat="1" ht="40.5" customHeight="1">
      <c r="B45" s="475" t="s">
        <v>298</v>
      </c>
      <c r="C45" s="478"/>
      <c r="D45" s="478"/>
      <c r="E45" s="478"/>
      <c r="F45" s="478"/>
      <c r="G45" s="478"/>
      <c r="H45" s="478"/>
      <c r="I45" s="478"/>
      <c r="J45" s="478"/>
      <c r="K45" s="479"/>
    </row>
    <row r="46" spans="2:11" s="14" customFormat="1" ht="15.75">
      <c r="B46" s="40"/>
    </row>
    <row r="47" spans="2:11" s="14" customFormat="1" ht="21.75" customHeight="1">
      <c r="B47" s="521" t="s">
        <v>225</v>
      </c>
      <c r="C47" s="476"/>
      <c r="D47" s="476"/>
      <c r="E47" s="476"/>
      <c r="F47" s="476"/>
      <c r="G47" s="476"/>
      <c r="H47" s="476"/>
      <c r="I47" s="476"/>
      <c r="J47" s="476"/>
      <c r="K47" s="477"/>
    </row>
    <row r="48" spans="2:11" s="14" customFormat="1" ht="15.75">
      <c r="B48" s="40"/>
    </row>
    <row r="49" spans="1:11" s="14" customFormat="1" ht="17.25" customHeight="1">
      <c r="B49" s="475" t="s">
        <v>226</v>
      </c>
      <c r="C49" s="478"/>
      <c r="D49" s="478"/>
      <c r="E49" s="478"/>
      <c r="F49" s="478"/>
      <c r="G49" s="478"/>
      <c r="H49" s="478"/>
      <c r="I49" s="478"/>
      <c r="J49" s="478"/>
      <c r="K49" s="479"/>
    </row>
    <row r="50" spans="1:11" s="14" customFormat="1" ht="15.75">
      <c r="B50" s="40"/>
    </row>
    <row r="51" spans="1:11" s="14" customFormat="1" ht="72" customHeight="1">
      <c r="B51" s="475" t="s">
        <v>266</v>
      </c>
      <c r="C51" s="476"/>
      <c r="D51" s="476"/>
      <c r="E51" s="476"/>
      <c r="F51" s="476"/>
      <c r="G51" s="476"/>
      <c r="H51" s="476"/>
      <c r="I51" s="476"/>
      <c r="J51" s="476"/>
      <c r="K51" s="477"/>
    </row>
    <row r="52" spans="1:11" s="14" customFormat="1" ht="15.75">
      <c r="B52" s="40"/>
    </row>
    <row r="53" spans="1:11" s="14" customFormat="1" ht="64.5" customHeight="1">
      <c r="B53" s="475" t="s">
        <v>290</v>
      </c>
      <c r="C53" s="478"/>
      <c r="D53" s="478"/>
      <c r="E53" s="478"/>
      <c r="F53" s="478"/>
      <c r="G53" s="478"/>
      <c r="H53" s="478"/>
      <c r="I53" s="478"/>
      <c r="J53" s="478"/>
      <c r="K53" s="479"/>
    </row>
    <row r="54" spans="1:11" s="14" customFormat="1" ht="15.75">
      <c r="B54" s="40"/>
    </row>
    <row r="55" spans="1:11" s="14" customFormat="1" ht="128.25" customHeight="1">
      <c r="B55" s="475" t="s">
        <v>239</v>
      </c>
      <c r="C55" s="478"/>
      <c r="D55" s="478"/>
      <c r="E55" s="478"/>
      <c r="F55" s="478"/>
      <c r="G55" s="478"/>
      <c r="H55" s="478"/>
      <c r="I55" s="478"/>
      <c r="J55" s="478"/>
      <c r="K55" s="479"/>
    </row>
    <row r="56" spans="1:11" s="14" customFormat="1" ht="15.75">
      <c r="B56" s="40"/>
    </row>
    <row r="57" spans="1:11" s="14" customFormat="1" ht="46.5" customHeight="1">
      <c r="B57" s="475" t="s">
        <v>227</v>
      </c>
      <c r="C57" s="478"/>
      <c r="D57" s="478"/>
      <c r="E57" s="478"/>
      <c r="F57" s="478"/>
      <c r="G57" s="478"/>
      <c r="H57" s="478"/>
      <c r="I57" s="478"/>
      <c r="J57" s="478"/>
      <c r="K57" s="479"/>
    </row>
    <row r="58" spans="1:11" s="14" customFormat="1" ht="16.5" thickBot="1">
      <c r="B58" s="40"/>
    </row>
    <row r="59" spans="1:11" s="10" customFormat="1" ht="54.75" customHeight="1" thickBot="1">
      <c r="B59" s="471" t="s">
        <v>303</v>
      </c>
      <c r="C59" s="472"/>
      <c r="D59" s="472"/>
      <c r="E59" s="472"/>
      <c r="F59" s="472"/>
      <c r="G59" s="472"/>
      <c r="H59" s="472"/>
      <c r="I59" s="472"/>
      <c r="J59" s="472"/>
      <c r="K59" s="473"/>
    </row>
    <row r="60" spans="1:11" s="10" customFormat="1" ht="15.75">
      <c r="B60" s="26"/>
      <c r="C60" s="25"/>
      <c r="D60" s="25"/>
      <c r="E60" s="25"/>
      <c r="F60" s="25"/>
      <c r="G60" s="25"/>
      <c r="H60" s="25"/>
      <c r="I60" s="25"/>
      <c r="J60" s="25"/>
      <c r="K60" s="25"/>
    </row>
    <row r="61" spans="1:11" s="11" customFormat="1" ht="33" customHeight="1">
      <c r="A61" s="22" t="s">
        <v>4</v>
      </c>
      <c r="B61" s="516" t="s">
        <v>291</v>
      </c>
      <c r="C61" s="516"/>
      <c r="D61" s="516"/>
      <c r="E61" s="516"/>
      <c r="F61" s="516"/>
      <c r="G61" s="516"/>
      <c r="H61" s="516"/>
      <c r="I61" s="516"/>
      <c r="J61" s="516"/>
      <c r="K61" s="516"/>
    </row>
    <row r="62" spans="1:11" s="11" customFormat="1" ht="216" customHeight="1">
      <c r="A62" s="22"/>
      <c r="B62" s="516"/>
      <c r="C62" s="516"/>
      <c r="D62" s="516"/>
      <c r="E62" s="516"/>
      <c r="F62" s="516"/>
      <c r="G62" s="516"/>
      <c r="H62" s="516"/>
      <c r="I62" s="516"/>
      <c r="J62" s="516"/>
      <c r="K62" s="516"/>
    </row>
    <row r="63" spans="1:11" s="11" customFormat="1" ht="15.75">
      <c r="A63" s="22"/>
      <c r="B63" s="29"/>
      <c r="C63" s="29"/>
      <c r="D63" s="29"/>
      <c r="E63" s="29"/>
      <c r="F63" s="29"/>
      <c r="G63" s="29"/>
      <c r="H63" s="29"/>
      <c r="I63" s="29"/>
      <c r="J63" s="29"/>
      <c r="K63" s="29"/>
    </row>
    <row r="64" spans="1:11" s="11" customFormat="1" ht="174" customHeight="1">
      <c r="A64" s="22"/>
      <c r="B64" s="513" t="s">
        <v>224</v>
      </c>
      <c r="C64" s="514"/>
      <c r="D64" s="514"/>
      <c r="E64" s="514"/>
      <c r="F64" s="514"/>
      <c r="G64" s="514"/>
      <c r="H64" s="514"/>
      <c r="I64" s="514"/>
      <c r="J64" s="514"/>
      <c r="K64" s="515"/>
    </row>
    <row r="65" spans="1:13" s="11" customFormat="1" ht="15.75">
      <c r="A65" s="22"/>
      <c r="B65" s="29"/>
      <c r="C65" s="29"/>
      <c r="D65" s="29"/>
      <c r="E65" s="29"/>
      <c r="F65" s="29"/>
      <c r="G65" s="29"/>
      <c r="H65" s="29"/>
      <c r="I65" s="29"/>
      <c r="J65" s="29"/>
      <c r="K65" s="29"/>
    </row>
    <row r="66" spans="1:13" s="11" customFormat="1" ht="403.15" customHeight="1">
      <c r="A66" s="22"/>
      <c r="B66" s="516" t="s">
        <v>66</v>
      </c>
      <c r="C66" s="516"/>
      <c r="D66" s="516"/>
      <c r="E66" s="516"/>
      <c r="F66" s="516"/>
      <c r="G66" s="516"/>
      <c r="H66" s="516"/>
      <c r="I66" s="516"/>
      <c r="J66" s="516"/>
      <c r="K66" s="516"/>
    </row>
    <row r="67" spans="1:13" s="11" customFormat="1" ht="15.75">
      <c r="A67" s="22"/>
      <c r="B67" s="29"/>
      <c r="C67" s="29"/>
      <c r="D67" s="29"/>
      <c r="E67" s="29"/>
      <c r="F67" s="29"/>
      <c r="G67" s="29"/>
      <c r="H67" s="29"/>
      <c r="I67" s="29"/>
      <c r="J67" s="29"/>
      <c r="K67" s="29"/>
    </row>
    <row r="68" spans="1:13" s="11" customFormat="1" ht="205.9" customHeight="1">
      <c r="A68" s="22"/>
      <c r="B68" s="513" t="s">
        <v>304</v>
      </c>
      <c r="C68" s="514"/>
      <c r="D68" s="514"/>
      <c r="E68" s="514"/>
      <c r="F68" s="514"/>
      <c r="G68" s="514"/>
      <c r="H68" s="514"/>
      <c r="I68" s="514"/>
      <c r="J68" s="514"/>
      <c r="K68" s="515"/>
    </row>
    <row r="69" spans="1:13" s="11" customFormat="1" ht="15.75">
      <c r="A69" s="22"/>
      <c r="B69" s="29"/>
      <c r="C69" s="29"/>
      <c r="D69" s="29"/>
      <c r="E69" s="29"/>
      <c r="F69" s="29"/>
      <c r="G69" s="29"/>
      <c r="H69" s="29"/>
      <c r="I69" s="29"/>
      <c r="J69" s="29"/>
      <c r="K69" s="29"/>
    </row>
    <row r="70" spans="1:13" s="11" customFormat="1" ht="408.75" customHeight="1">
      <c r="A70" s="22"/>
      <c r="B70" s="526" t="s">
        <v>279</v>
      </c>
      <c r="C70" s="526"/>
      <c r="D70" s="526"/>
      <c r="E70" s="526"/>
      <c r="F70" s="526"/>
      <c r="G70" s="526"/>
      <c r="H70" s="526"/>
      <c r="I70" s="526"/>
      <c r="J70" s="526"/>
      <c r="K70" s="526"/>
    </row>
    <row r="71" spans="1:13" s="11" customFormat="1" ht="15.75">
      <c r="A71" s="22"/>
      <c r="B71" s="29"/>
      <c r="C71" s="29"/>
      <c r="D71" s="29"/>
      <c r="E71" s="29"/>
      <c r="F71" s="29"/>
      <c r="G71" s="29"/>
      <c r="H71" s="29"/>
      <c r="I71" s="29"/>
      <c r="J71" s="29"/>
      <c r="K71" s="29"/>
    </row>
    <row r="72" spans="1:13" s="11" customFormat="1" ht="145.5" customHeight="1">
      <c r="A72" s="22"/>
      <c r="B72" s="516" t="s">
        <v>245</v>
      </c>
      <c r="C72" s="516"/>
      <c r="D72" s="516"/>
      <c r="E72" s="516"/>
      <c r="F72" s="516"/>
      <c r="G72" s="516"/>
      <c r="H72" s="516"/>
      <c r="I72" s="516"/>
      <c r="J72" s="516"/>
      <c r="K72" s="516"/>
    </row>
    <row r="73" spans="1:13" s="11" customFormat="1" ht="15.75">
      <c r="A73" s="22"/>
      <c r="B73" s="29"/>
      <c r="C73" s="29"/>
      <c r="D73" s="29"/>
      <c r="E73" s="29"/>
      <c r="F73" s="29"/>
      <c r="G73" s="29"/>
      <c r="H73" s="29"/>
      <c r="I73" s="29"/>
      <c r="J73" s="29"/>
      <c r="K73" s="29"/>
    </row>
    <row r="74" spans="1:13" ht="45.75" customHeight="1">
      <c r="B74" s="517" t="s">
        <v>238</v>
      </c>
      <c r="C74" s="517"/>
      <c r="D74" s="517"/>
      <c r="E74" s="517"/>
      <c r="F74" s="517"/>
      <c r="G74" s="517"/>
      <c r="H74" s="517"/>
      <c r="I74" s="517"/>
      <c r="J74" s="517"/>
      <c r="K74" s="517"/>
      <c r="L74" s="28"/>
      <c r="M74" s="28"/>
    </row>
    <row r="75" spans="1:13" s="11" customFormat="1" ht="15.75">
      <c r="B75" s="23"/>
    </row>
    <row r="76" spans="1:13" s="11" customFormat="1" ht="96.75" customHeight="1">
      <c r="A76" s="22"/>
      <c r="B76" s="516" t="s">
        <v>259</v>
      </c>
      <c r="C76" s="516"/>
      <c r="D76" s="516"/>
      <c r="E76" s="516"/>
      <c r="F76" s="516"/>
      <c r="G76" s="516"/>
      <c r="H76" s="516"/>
      <c r="I76" s="516"/>
      <c r="J76" s="516"/>
      <c r="K76" s="516"/>
    </row>
    <row r="77" spans="1:13" s="11" customFormat="1" ht="15.75">
      <c r="B77" s="23"/>
    </row>
    <row r="78" spans="1:13" s="10" customFormat="1" ht="15.75">
      <c r="B78" s="517" t="s">
        <v>223</v>
      </c>
      <c r="C78" s="517"/>
      <c r="D78" s="517"/>
      <c r="E78" s="517"/>
      <c r="F78" s="517"/>
      <c r="G78" s="517"/>
      <c r="H78" s="517"/>
      <c r="I78" s="517"/>
      <c r="J78" s="517"/>
      <c r="K78" s="517"/>
      <c r="L78" s="37"/>
      <c r="M78" s="37"/>
    </row>
    <row r="79" spans="1:13" s="11" customFormat="1" ht="15.75">
      <c r="B79" s="23"/>
    </row>
    <row r="80" spans="1:13" s="11" customFormat="1" ht="56.25" customHeight="1">
      <c r="A80" s="22"/>
      <c r="B80" s="513" t="s">
        <v>273</v>
      </c>
      <c r="C80" s="514"/>
      <c r="D80" s="514"/>
      <c r="E80" s="514"/>
      <c r="F80" s="514"/>
      <c r="G80" s="514"/>
      <c r="H80" s="514"/>
      <c r="I80" s="514"/>
      <c r="J80" s="514"/>
      <c r="K80" s="515"/>
    </row>
    <row r="81" spans="1:13" s="11" customFormat="1" ht="15.75">
      <c r="B81" s="23"/>
    </row>
    <row r="82" spans="1:13" s="10" customFormat="1" ht="84.75" customHeight="1">
      <c r="B82" s="517" t="s">
        <v>260</v>
      </c>
      <c r="C82" s="517"/>
      <c r="D82" s="517"/>
      <c r="E82" s="517"/>
      <c r="F82" s="517"/>
      <c r="G82" s="517"/>
      <c r="H82" s="517"/>
      <c r="I82" s="517"/>
      <c r="J82" s="517"/>
      <c r="K82" s="517"/>
      <c r="L82" s="39"/>
      <c r="M82" s="39"/>
    </row>
    <row r="83" spans="1:13" s="11" customFormat="1" ht="16.5" thickBot="1">
      <c r="A83" s="22"/>
      <c r="B83" s="29"/>
      <c r="C83" s="29"/>
      <c r="D83" s="29"/>
      <c r="E83" s="29"/>
      <c r="F83" s="29"/>
      <c r="G83" s="29"/>
      <c r="H83" s="29"/>
      <c r="I83" s="29"/>
      <c r="J83" s="29"/>
      <c r="K83" s="29"/>
    </row>
    <row r="84" spans="1:13" s="11" customFormat="1" ht="16.5" thickBot="1">
      <c r="A84" s="22"/>
      <c r="B84" s="505" t="s">
        <v>299</v>
      </c>
      <c r="C84" s="527"/>
      <c r="D84" s="527"/>
      <c r="E84" s="527"/>
      <c r="F84" s="527"/>
      <c r="G84" s="527"/>
      <c r="H84" s="527"/>
      <c r="I84" s="527"/>
      <c r="J84" s="527"/>
      <c r="K84" s="528"/>
    </row>
    <row r="85" spans="1:13" s="11" customFormat="1" ht="16.5" thickBot="1">
      <c r="A85" s="22"/>
      <c r="B85" s="44"/>
      <c r="C85" s="45"/>
      <c r="D85" s="45"/>
      <c r="E85" s="45"/>
      <c r="F85" s="45"/>
      <c r="G85" s="45"/>
      <c r="H85" s="45"/>
      <c r="I85" s="45"/>
      <c r="J85" s="45"/>
      <c r="K85" s="46"/>
    </row>
    <row r="86" spans="1:13" ht="24.75" customHeight="1" thickBot="1">
      <c r="B86" s="518" t="s">
        <v>296</v>
      </c>
      <c r="C86" s="519"/>
      <c r="D86" s="519"/>
      <c r="E86" s="519"/>
      <c r="F86" s="519"/>
      <c r="G86" s="519"/>
      <c r="H86" s="519"/>
      <c r="I86" s="519"/>
      <c r="J86" s="519"/>
      <c r="K86" s="520"/>
    </row>
    <row r="87" spans="1:13" ht="13.5" thickBot="1"/>
    <row r="88" spans="1:13" s="10" customFormat="1" ht="32.25" customHeight="1" thickBot="1">
      <c r="B88" s="505" t="s">
        <v>64</v>
      </c>
      <c r="C88" s="506"/>
      <c r="D88" s="506"/>
      <c r="E88" s="506"/>
      <c r="F88" s="506"/>
      <c r="G88" s="506"/>
      <c r="H88" s="506"/>
      <c r="I88" s="506"/>
      <c r="J88" s="506"/>
      <c r="K88" s="507"/>
    </row>
    <row r="89" spans="1:13" s="10" customFormat="1" ht="15.75">
      <c r="B89" s="24"/>
      <c r="C89" s="24"/>
      <c r="D89" s="24"/>
      <c r="E89" s="24"/>
      <c r="F89" s="24"/>
      <c r="G89" s="24"/>
      <c r="H89" s="24"/>
      <c r="I89" s="24"/>
      <c r="J89" s="24"/>
      <c r="K89" s="24"/>
    </row>
    <row r="90" spans="1:13" ht="33" customHeight="1">
      <c r="B90" s="508" t="s">
        <v>65</v>
      </c>
      <c r="C90" s="508"/>
      <c r="D90" s="508"/>
      <c r="E90" s="508"/>
      <c r="F90" s="508"/>
      <c r="G90" s="508"/>
      <c r="H90" s="508"/>
      <c r="I90" s="508"/>
      <c r="J90" s="508"/>
      <c r="K90" s="508"/>
    </row>
    <row r="91" spans="1:13" s="10" customFormat="1" ht="15.75">
      <c r="B91" s="8"/>
    </row>
    <row r="92" spans="1:13" ht="31.5" customHeight="1">
      <c r="B92" s="508" t="s">
        <v>54</v>
      </c>
      <c r="C92" s="508"/>
      <c r="D92" s="508"/>
      <c r="E92" s="508"/>
      <c r="F92" s="508"/>
      <c r="G92" s="508"/>
      <c r="H92" s="508"/>
      <c r="I92" s="508"/>
      <c r="J92" s="508"/>
      <c r="K92" s="508"/>
    </row>
    <row r="93" spans="1:13" s="10" customFormat="1" ht="15.75">
      <c r="B93" s="18"/>
      <c r="C93" s="18"/>
      <c r="D93" s="18"/>
      <c r="E93" s="18"/>
      <c r="F93" s="18"/>
      <c r="G93" s="18"/>
      <c r="H93" s="18"/>
      <c r="I93" s="18"/>
      <c r="J93" s="18"/>
      <c r="K93" s="18"/>
    </row>
    <row r="94" spans="1:13" s="10" customFormat="1" ht="50.25" customHeight="1">
      <c r="B94" s="508" t="s">
        <v>24</v>
      </c>
      <c r="C94" s="509"/>
      <c r="D94" s="509"/>
      <c r="E94" s="509"/>
      <c r="F94" s="509"/>
      <c r="G94" s="509"/>
      <c r="H94" s="509"/>
      <c r="I94" s="509"/>
      <c r="J94" s="509"/>
      <c r="K94" s="509"/>
    </row>
    <row r="95" spans="1:13" s="10" customFormat="1" ht="15.75">
      <c r="B95" s="12"/>
      <c r="C95" s="12"/>
      <c r="D95" s="12"/>
      <c r="E95" s="12"/>
      <c r="F95" s="12"/>
      <c r="G95" s="12"/>
      <c r="H95" s="12"/>
      <c r="I95" s="12"/>
      <c r="J95" s="12"/>
      <c r="K95" s="12"/>
    </row>
    <row r="96" spans="1:13" s="10" customFormat="1" ht="79.900000000000006" customHeight="1">
      <c r="B96" s="529" t="s">
        <v>305</v>
      </c>
      <c r="C96" s="530"/>
      <c r="D96" s="530"/>
      <c r="E96" s="530"/>
      <c r="F96" s="530"/>
      <c r="G96" s="530"/>
      <c r="H96" s="530"/>
      <c r="I96" s="530"/>
      <c r="J96" s="530"/>
      <c r="K96" s="531"/>
    </row>
    <row r="97" spans="2:11" s="10" customFormat="1" ht="15.75">
      <c r="B97" s="19"/>
      <c r="C97" s="20"/>
      <c r="D97" s="20"/>
      <c r="E97" s="20"/>
      <c r="F97" s="20"/>
      <c r="G97" s="20"/>
      <c r="H97" s="20"/>
      <c r="I97" s="20"/>
      <c r="J97" s="20"/>
      <c r="K97" s="20"/>
    </row>
    <row r="98" spans="2:11" s="10" customFormat="1" ht="66" customHeight="1">
      <c r="B98" s="529" t="s">
        <v>263</v>
      </c>
      <c r="C98" s="530"/>
      <c r="D98" s="530"/>
      <c r="E98" s="530"/>
      <c r="F98" s="530"/>
      <c r="G98" s="530"/>
      <c r="H98" s="530"/>
      <c r="I98" s="530"/>
      <c r="J98" s="530"/>
      <c r="K98" s="531"/>
    </row>
    <row r="99" spans="2:11" s="10" customFormat="1" ht="15.75">
      <c r="B99" s="17"/>
      <c r="C99" s="25"/>
      <c r="D99" s="25"/>
      <c r="E99" s="25"/>
      <c r="F99" s="25"/>
      <c r="G99" s="25"/>
      <c r="H99" s="25"/>
      <c r="I99" s="25"/>
      <c r="J99" s="25"/>
      <c r="K99" s="25"/>
    </row>
    <row r="100" spans="2:11" s="10" customFormat="1" ht="39.75" customHeight="1">
      <c r="B100" s="529" t="s">
        <v>74</v>
      </c>
      <c r="C100" s="530"/>
      <c r="D100" s="530"/>
      <c r="E100" s="530"/>
      <c r="F100" s="530"/>
      <c r="G100" s="530"/>
      <c r="H100" s="530"/>
      <c r="I100" s="530"/>
      <c r="J100" s="530"/>
      <c r="K100" s="531"/>
    </row>
    <row r="101" spans="2:11" s="14" customFormat="1" ht="15.75">
      <c r="B101" s="17"/>
      <c r="C101" s="25"/>
      <c r="D101" s="25"/>
      <c r="E101" s="25"/>
      <c r="F101" s="25"/>
      <c r="G101" s="25"/>
      <c r="H101" s="25"/>
      <c r="I101" s="25"/>
      <c r="J101" s="25"/>
      <c r="K101" s="25"/>
    </row>
    <row r="102" spans="2:11" s="10" customFormat="1" ht="351.95" customHeight="1">
      <c r="B102" s="523" t="s">
        <v>256</v>
      </c>
      <c r="C102" s="524"/>
      <c r="D102" s="524"/>
      <c r="E102" s="524"/>
      <c r="F102" s="524"/>
      <c r="G102" s="524"/>
      <c r="H102" s="524"/>
      <c r="I102" s="524"/>
      <c r="J102" s="524"/>
      <c r="K102" s="525"/>
    </row>
    <row r="103" spans="2:11" s="10" customFormat="1" ht="15.75">
      <c r="B103" s="17"/>
      <c r="C103" s="25"/>
      <c r="D103" s="25"/>
      <c r="E103" s="25"/>
      <c r="F103" s="25"/>
      <c r="G103" s="25"/>
      <c r="H103" s="25"/>
      <c r="I103" s="25"/>
      <c r="J103" s="25"/>
      <c r="K103" s="25"/>
    </row>
    <row r="104" spans="2:11" s="10" customFormat="1" ht="408.75" customHeight="1">
      <c r="B104" s="522" t="s">
        <v>278</v>
      </c>
      <c r="C104" s="522"/>
      <c r="D104" s="522"/>
      <c r="E104" s="522"/>
      <c r="F104" s="522"/>
      <c r="G104" s="522"/>
      <c r="H104" s="522"/>
      <c r="I104" s="522"/>
      <c r="J104" s="522"/>
      <c r="K104" s="522"/>
    </row>
    <row r="105" spans="2:11" s="10" customFormat="1" ht="15.75">
      <c r="B105" s="17"/>
      <c r="C105" s="25"/>
      <c r="D105" s="25"/>
      <c r="E105" s="25"/>
      <c r="F105" s="25"/>
      <c r="G105" s="25"/>
      <c r="H105" s="25"/>
      <c r="I105" s="25"/>
      <c r="J105" s="25"/>
      <c r="K105" s="25"/>
    </row>
    <row r="106" spans="2:11" s="10" customFormat="1" ht="360" customHeight="1">
      <c r="B106" s="508" t="s">
        <v>257</v>
      </c>
      <c r="C106" s="508"/>
      <c r="D106" s="508"/>
      <c r="E106" s="508"/>
      <c r="F106" s="508"/>
      <c r="G106" s="508"/>
      <c r="H106" s="508"/>
      <c r="I106" s="508"/>
      <c r="J106" s="508"/>
      <c r="K106" s="508"/>
    </row>
    <row r="107" spans="2:11" s="10" customFormat="1" ht="15.75">
      <c r="B107" s="17"/>
      <c r="C107" s="25"/>
      <c r="D107" s="25"/>
      <c r="E107" s="25"/>
      <c r="F107" s="25"/>
      <c r="G107" s="25"/>
      <c r="H107" s="25"/>
      <c r="I107" s="25"/>
      <c r="J107" s="25"/>
      <c r="K107" s="25"/>
    </row>
    <row r="108" spans="2:11" s="10" customFormat="1" ht="294.75" customHeight="1">
      <c r="B108" s="508" t="s">
        <v>258</v>
      </c>
      <c r="C108" s="508"/>
      <c r="D108" s="508"/>
      <c r="E108" s="508"/>
      <c r="F108" s="508"/>
      <c r="G108" s="508"/>
      <c r="H108" s="508"/>
      <c r="I108" s="508"/>
      <c r="J108" s="508"/>
      <c r="K108" s="508"/>
    </row>
    <row r="109" spans="2:11" s="10" customFormat="1" ht="15.75">
      <c r="B109" s="17"/>
      <c r="C109" s="25"/>
      <c r="D109" s="25"/>
      <c r="E109" s="25"/>
      <c r="F109" s="25"/>
      <c r="G109" s="25"/>
      <c r="H109" s="25"/>
      <c r="I109" s="25"/>
      <c r="J109" s="25"/>
      <c r="K109" s="25"/>
    </row>
    <row r="110" spans="2:11" s="10" customFormat="1" ht="309" customHeight="1">
      <c r="B110" s="508" t="s">
        <v>264</v>
      </c>
      <c r="C110" s="508"/>
      <c r="D110" s="508"/>
      <c r="E110" s="508"/>
      <c r="F110" s="508"/>
      <c r="G110" s="508"/>
      <c r="H110" s="508"/>
      <c r="I110" s="508"/>
      <c r="J110" s="508"/>
      <c r="K110" s="508"/>
    </row>
  </sheetData>
  <mergeCells count="55">
    <mergeCell ref="B80:K80"/>
    <mergeCell ref="B110:K110"/>
    <mergeCell ref="B104:K104"/>
    <mergeCell ref="B102:K102"/>
    <mergeCell ref="B70:K70"/>
    <mergeCell ref="B84:K84"/>
    <mergeCell ref="B106:K106"/>
    <mergeCell ref="B108:K108"/>
    <mergeCell ref="B82:K82"/>
    <mergeCell ref="B78:K78"/>
    <mergeCell ref="B76:K76"/>
    <mergeCell ref="B100:K100"/>
    <mergeCell ref="B98:K98"/>
    <mergeCell ref="B96:K96"/>
    <mergeCell ref="B90:K90"/>
    <mergeCell ref="B92:K92"/>
    <mergeCell ref="B88:K88"/>
    <mergeCell ref="B94:K94"/>
    <mergeCell ref="B37:K37"/>
    <mergeCell ref="B35:K35"/>
    <mergeCell ref="B33:K33"/>
    <mergeCell ref="B53:K53"/>
    <mergeCell ref="B68:K68"/>
    <mergeCell ref="B66:K66"/>
    <mergeCell ref="B74:K74"/>
    <mergeCell ref="B72:K72"/>
    <mergeCell ref="B86:K86"/>
    <mergeCell ref="B64:K64"/>
    <mergeCell ref="B47:K47"/>
    <mergeCell ref="B49:K49"/>
    <mergeCell ref="B45:K45"/>
    <mergeCell ref="B61:K62"/>
    <mergeCell ref="A1:I1"/>
    <mergeCell ref="A2:I2"/>
    <mergeCell ref="C6:E6"/>
    <mergeCell ref="C5:E5"/>
    <mergeCell ref="B4:K4"/>
    <mergeCell ref="B23:K23"/>
    <mergeCell ref="B25:K25"/>
    <mergeCell ref="B27:K27"/>
    <mergeCell ref="B29:K29"/>
    <mergeCell ref="C9:K9"/>
    <mergeCell ref="B15:K15"/>
    <mergeCell ref="B21:K21"/>
    <mergeCell ref="B19:K19"/>
    <mergeCell ref="B13:K13"/>
    <mergeCell ref="B17:K17"/>
    <mergeCell ref="B59:K59"/>
    <mergeCell ref="B31:K31"/>
    <mergeCell ref="B51:K51"/>
    <mergeCell ref="B55:K55"/>
    <mergeCell ref="B39:K39"/>
    <mergeCell ref="B57:K57"/>
    <mergeCell ref="B41:K41"/>
    <mergeCell ref="B43:K43"/>
  </mergeCells>
  <phoneticPr fontId="41" type="noConversion"/>
  <conditionalFormatting sqref="A1:A2">
    <cfRule type="cellIs" dxfId="54" priority="1" operator="equal">
      <formula>"Word"</formula>
    </cfRule>
    <cfRule type="cellIs" dxfId="53" priority="2" operator="equal">
      <formula>"PDF"</formula>
    </cfRule>
    <cfRule type="cellIs" dxfId="52" priority="3" operator="equal">
      <formula>"Excel"</formula>
    </cfRule>
  </conditionalFormatting>
  <pageMargins left="0.75" right="0.75" top="1" bottom="1" header="0.5" footer="0.5"/>
  <pageSetup scale="60" fitToHeight="0"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87"/>
  <sheetViews>
    <sheetView zoomScale="70" zoomScaleNormal="70" workbookViewId="0">
      <pane ySplit="4" topLeftCell="A5" activePane="bottomLeft" state="frozen"/>
      <selection activeCell="B6" sqref="B6"/>
      <selection pane="bottomLeft" activeCell="I1" sqref="I1:I1048576"/>
    </sheetView>
  </sheetViews>
  <sheetFormatPr defaultColWidth="9.28515625" defaultRowHeight="12.75"/>
  <cols>
    <col min="1" max="1" width="7.28515625" style="358" bestFit="1" customWidth="1"/>
    <col min="2" max="2" width="28.28515625" style="358" bestFit="1" customWidth="1"/>
    <col min="3" max="3" width="26.85546875" style="358" bestFit="1" customWidth="1"/>
    <col min="4" max="4" width="102" style="358" bestFit="1" customWidth="1"/>
    <col min="5" max="5" width="14.7109375" style="358" bestFit="1" customWidth="1"/>
    <col min="6" max="6" width="15.28515625" style="358" customWidth="1"/>
    <col min="7" max="7" width="19.140625" style="358" bestFit="1" customWidth="1"/>
    <col min="8" max="8" width="18.5703125" style="361" customWidth="1"/>
    <col min="9" max="9" width="13.140625" style="451" bestFit="1" customWidth="1"/>
    <col min="10" max="10" width="15" style="361" bestFit="1" customWidth="1"/>
    <col min="11" max="16384" width="9.28515625" style="358"/>
  </cols>
  <sheetData>
    <row r="1" spans="1:10" ht="15.75">
      <c r="B1" s="62" t="s">
        <v>15177</v>
      </c>
      <c r="C1" s="62" t="s">
        <v>21</v>
      </c>
      <c r="D1" s="63"/>
      <c r="E1" s="63"/>
      <c r="F1" s="283"/>
      <c r="G1" s="283"/>
      <c r="H1" s="359"/>
      <c r="I1" s="449"/>
      <c r="J1" s="359"/>
    </row>
    <row r="2" spans="1:10" ht="31.5">
      <c r="B2" s="283" t="s">
        <v>15176</v>
      </c>
      <c r="C2" s="62" t="s">
        <v>7801</v>
      </c>
      <c r="D2" s="63"/>
      <c r="E2" s="63"/>
      <c r="F2" s="283"/>
      <c r="G2" s="283"/>
      <c r="H2" s="359"/>
      <c r="I2" s="449"/>
      <c r="J2" s="359"/>
    </row>
    <row r="3" spans="1:10" ht="15.75">
      <c r="B3" s="283"/>
      <c r="C3" s="62"/>
      <c r="D3" s="63"/>
      <c r="E3" s="63"/>
      <c r="F3" s="283"/>
      <c r="G3" s="283"/>
      <c r="H3" s="359"/>
      <c r="I3" s="449"/>
      <c r="J3" s="359"/>
    </row>
    <row r="4" spans="1:10" ht="94.5">
      <c r="A4" s="56" t="s">
        <v>23</v>
      </c>
      <c r="B4" s="60" t="s">
        <v>5</v>
      </c>
      <c r="C4" s="60" t="s">
        <v>275</v>
      </c>
      <c r="D4" s="60" t="s">
        <v>276</v>
      </c>
      <c r="E4" s="58" t="s">
        <v>3</v>
      </c>
      <c r="F4" s="60" t="s">
        <v>53</v>
      </c>
      <c r="G4" s="60" t="s">
        <v>25</v>
      </c>
      <c r="H4" s="68" t="s">
        <v>2</v>
      </c>
      <c r="I4" s="446" t="s">
        <v>7</v>
      </c>
      <c r="J4" s="68" t="s">
        <v>1</v>
      </c>
    </row>
    <row r="5" spans="1:10" ht="15.75">
      <c r="A5" s="64">
        <v>1</v>
      </c>
      <c r="B5" s="362" t="s">
        <v>9449</v>
      </c>
      <c r="C5" s="363" t="s">
        <v>9008</v>
      </c>
      <c r="D5" s="364" t="s">
        <v>9450</v>
      </c>
      <c r="E5" s="64" t="s">
        <v>7802</v>
      </c>
      <c r="F5" s="64"/>
      <c r="G5" s="64" t="s">
        <v>9925</v>
      </c>
      <c r="H5" s="365">
        <v>148.5</v>
      </c>
      <c r="I5" s="61">
        <v>0.13</v>
      </c>
      <c r="J5" s="448">
        <f>H5*(1-I5)</f>
        <v>129.19499999999999</v>
      </c>
    </row>
    <row r="6" spans="1:10" ht="15.75">
      <c r="A6" s="64">
        <v>2</v>
      </c>
      <c r="B6" s="362" t="s">
        <v>9449</v>
      </c>
      <c r="C6" s="366" t="s">
        <v>1758</v>
      </c>
      <c r="D6" s="367" t="s">
        <v>9451</v>
      </c>
      <c r="E6" s="64" t="s">
        <v>7802</v>
      </c>
      <c r="F6" s="64"/>
      <c r="G6" s="64" t="s">
        <v>9925</v>
      </c>
      <c r="H6" s="365">
        <v>84.25</v>
      </c>
      <c r="I6" s="61">
        <v>0.13</v>
      </c>
      <c r="J6" s="448">
        <f t="shared" ref="J6:J69" si="0">H6*(1-I6)</f>
        <v>73.297499999999999</v>
      </c>
    </row>
    <row r="7" spans="1:10" ht="24.75">
      <c r="A7" s="64">
        <v>3</v>
      </c>
      <c r="B7" s="362" t="s">
        <v>9449</v>
      </c>
      <c r="C7" s="366" t="s">
        <v>9009</v>
      </c>
      <c r="D7" s="367" t="s">
        <v>9452</v>
      </c>
      <c r="E7" s="64" t="s">
        <v>7802</v>
      </c>
      <c r="F7" s="64"/>
      <c r="G7" s="64" t="s">
        <v>9925</v>
      </c>
      <c r="H7" s="365">
        <v>49.1</v>
      </c>
      <c r="I7" s="61">
        <v>0.13</v>
      </c>
      <c r="J7" s="448">
        <f t="shared" si="0"/>
        <v>42.716999999999999</v>
      </c>
    </row>
    <row r="8" spans="1:10" ht="15.75">
      <c r="A8" s="64">
        <v>4</v>
      </c>
      <c r="B8" s="362" t="s">
        <v>9449</v>
      </c>
      <c r="C8" s="368" t="s">
        <v>9010</v>
      </c>
      <c r="D8" s="367" t="s">
        <v>9453</v>
      </c>
      <c r="E8" s="64" t="s">
        <v>7802</v>
      </c>
      <c r="F8" s="64"/>
      <c r="G8" s="64" t="s">
        <v>9925</v>
      </c>
      <c r="H8" s="365">
        <v>59.75</v>
      </c>
      <c r="I8" s="61">
        <v>0.13</v>
      </c>
      <c r="J8" s="448">
        <f t="shared" si="0"/>
        <v>51.982500000000002</v>
      </c>
    </row>
    <row r="9" spans="1:10" ht="15.75">
      <c r="A9" s="64">
        <v>5</v>
      </c>
      <c r="B9" s="362" t="s">
        <v>9449</v>
      </c>
      <c r="C9" s="366" t="s">
        <v>9011</v>
      </c>
      <c r="D9" s="367" t="s">
        <v>9454</v>
      </c>
      <c r="E9" s="64" t="s">
        <v>7802</v>
      </c>
      <c r="F9" s="64"/>
      <c r="G9" s="64" t="s">
        <v>9925</v>
      </c>
      <c r="H9" s="365">
        <v>132.5</v>
      </c>
      <c r="I9" s="61">
        <v>0.13</v>
      </c>
      <c r="J9" s="448">
        <f t="shared" si="0"/>
        <v>115.27500000000001</v>
      </c>
    </row>
    <row r="10" spans="1:10" ht="15.75">
      <c r="A10" s="64">
        <v>6</v>
      </c>
      <c r="B10" s="362" t="s">
        <v>9449</v>
      </c>
      <c r="C10" s="368" t="s">
        <v>1760</v>
      </c>
      <c r="D10" s="367" t="s">
        <v>9455</v>
      </c>
      <c r="E10" s="64" t="s">
        <v>7802</v>
      </c>
      <c r="F10" s="64"/>
      <c r="G10" s="64" t="s">
        <v>9925</v>
      </c>
      <c r="H10" s="365">
        <v>60.5</v>
      </c>
      <c r="I10" s="61">
        <v>0.13</v>
      </c>
      <c r="J10" s="448">
        <f t="shared" si="0"/>
        <v>52.634999999999998</v>
      </c>
    </row>
    <row r="11" spans="1:10" ht="15.75">
      <c r="A11" s="64">
        <v>7</v>
      </c>
      <c r="B11" s="362" t="s">
        <v>9449</v>
      </c>
      <c r="C11" s="367" t="s">
        <v>9012</v>
      </c>
      <c r="D11" s="367" t="s">
        <v>9456</v>
      </c>
      <c r="E11" s="64" t="s">
        <v>7802</v>
      </c>
      <c r="F11" s="64"/>
      <c r="G11" s="64" t="s">
        <v>9925</v>
      </c>
      <c r="H11" s="365">
        <v>38.75</v>
      </c>
      <c r="I11" s="61">
        <v>0.13</v>
      </c>
      <c r="J11" s="448">
        <f t="shared" si="0"/>
        <v>33.712499999999999</v>
      </c>
    </row>
    <row r="12" spans="1:10" ht="15.75">
      <c r="A12" s="64">
        <v>8</v>
      </c>
      <c r="B12" s="362" t="s">
        <v>9449</v>
      </c>
      <c r="C12" s="368" t="s">
        <v>9013</v>
      </c>
      <c r="D12" s="367" t="s">
        <v>9457</v>
      </c>
      <c r="E12" s="64" t="s">
        <v>7802</v>
      </c>
      <c r="F12" s="64"/>
      <c r="G12" s="64" t="s">
        <v>9925</v>
      </c>
      <c r="H12" s="365">
        <v>15.5</v>
      </c>
      <c r="I12" s="61">
        <v>0.13</v>
      </c>
      <c r="J12" s="448">
        <f t="shared" si="0"/>
        <v>13.484999999999999</v>
      </c>
    </row>
    <row r="13" spans="1:10" ht="24.75">
      <c r="A13" s="64">
        <v>9</v>
      </c>
      <c r="B13" s="362" t="s">
        <v>9449</v>
      </c>
      <c r="C13" s="368" t="s">
        <v>9014</v>
      </c>
      <c r="D13" s="367" t="s">
        <v>9458</v>
      </c>
      <c r="E13" s="64" t="s">
        <v>7802</v>
      </c>
      <c r="F13" s="64"/>
      <c r="G13" s="64" t="s">
        <v>9925</v>
      </c>
      <c r="H13" s="365">
        <v>23.75</v>
      </c>
      <c r="I13" s="61">
        <v>0.13</v>
      </c>
      <c r="J13" s="448">
        <f t="shared" si="0"/>
        <v>20.662500000000001</v>
      </c>
    </row>
    <row r="14" spans="1:10" ht="15.75">
      <c r="A14" s="64">
        <v>10</v>
      </c>
      <c r="B14" s="362" t="s">
        <v>9449</v>
      </c>
      <c r="C14" s="368" t="s">
        <v>9015</v>
      </c>
      <c r="D14" s="367" t="s">
        <v>9459</v>
      </c>
      <c r="E14" s="64" t="s">
        <v>7802</v>
      </c>
      <c r="F14" s="64"/>
      <c r="G14" s="64" t="s">
        <v>9925</v>
      </c>
      <c r="H14" s="365">
        <v>47.25</v>
      </c>
      <c r="I14" s="61">
        <v>0.13</v>
      </c>
      <c r="J14" s="448">
        <f t="shared" si="0"/>
        <v>41.107500000000002</v>
      </c>
    </row>
    <row r="15" spans="1:10" ht="15.75">
      <c r="A15" s="64">
        <v>11</v>
      </c>
      <c r="B15" s="362" t="s">
        <v>9449</v>
      </c>
      <c r="C15" s="368" t="s">
        <v>9016</v>
      </c>
      <c r="D15" s="367" t="s">
        <v>9460</v>
      </c>
      <c r="E15" s="64" t="s">
        <v>7802</v>
      </c>
      <c r="F15" s="64"/>
      <c r="G15" s="64" t="s">
        <v>9925</v>
      </c>
      <c r="H15" s="365">
        <v>47.25</v>
      </c>
      <c r="I15" s="61">
        <v>0.13</v>
      </c>
      <c r="J15" s="448">
        <f t="shared" si="0"/>
        <v>41.107500000000002</v>
      </c>
    </row>
    <row r="16" spans="1:10" ht="15.75">
      <c r="A16" s="64">
        <v>12</v>
      </c>
      <c r="B16" s="362" t="s">
        <v>9449</v>
      </c>
      <c r="C16" s="366" t="s">
        <v>9017</v>
      </c>
      <c r="D16" s="367" t="s">
        <v>9461</v>
      </c>
      <c r="E16" s="64" t="s">
        <v>7802</v>
      </c>
      <c r="F16" s="64"/>
      <c r="G16" s="64" t="s">
        <v>9925</v>
      </c>
      <c r="H16" s="365">
        <v>52.25</v>
      </c>
      <c r="I16" s="61">
        <v>0.13</v>
      </c>
      <c r="J16" s="448">
        <f t="shared" si="0"/>
        <v>45.457500000000003</v>
      </c>
    </row>
    <row r="17" spans="1:10" ht="15.75">
      <c r="A17" s="64">
        <v>13</v>
      </c>
      <c r="B17" s="362" t="s">
        <v>9449</v>
      </c>
      <c r="C17" s="369" t="s">
        <v>9018</v>
      </c>
      <c r="D17" s="369" t="s">
        <v>9462</v>
      </c>
      <c r="E17" s="64" t="s">
        <v>7802</v>
      </c>
      <c r="F17" s="64"/>
      <c r="G17" s="64" t="s">
        <v>9925</v>
      </c>
      <c r="H17" s="365">
        <v>52.25</v>
      </c>
      <c r="I17" s="61">
        <v>0.13</v>
      </c>
      <c r="J17" s="448">
        <f t="shared" si="0"/>
        <v>45.457500000000003</v>
      </c>
    </row>
    <row r="18" spans="1:10" ht="15.75">
      <c r="A18" s="64">
        <v>14</v>
      </c>
      <c r="B18" s="362" t="s">
        <v>9449</v>
      </c>
      <c r="C18" s="368" t="s">
        <v>9019</v>
      </c>
      <c r="D18" s="367" t="s">
        <v>9463</v>
      </c>
      <c r="E18" s="64" t="s">
        <v>7802</v>
      </c>
      <c r="F18" s="64"/>
      <c r="G18" s="64" t="s">
        <v>9925</v>
      </c>
      <c r="H18" s="365">
        <v>99.5</v>
      </c>
      <c r="I18" s="61">
        <v>0.13</v>
      </c>
      <c r="J18" s="448">
        <f t="shared" si="0"/>
        <v>86.564999999999998</v>
      </c>
    </row>
    <row r="19" spans="1:10" ht="15.75">
      <c r="A19" s="64">
        <v>15</v>
      </c>
      <c r="B19" s="362" t="s">
        <v>9449</v>
      </c>
      <c r="C19" s="368" t="s">
        <v>9020</v>
      </c>
      <c r="D19" s="367" t="s">
        <v>9464</v>
      </c>
      <c r="E19" s="64" t="s">
        <v>7802</v>
      </c>
      <c r="F19" s="64"/>
      <c r="G19" s="64" t="s">
        <v>9925</v>
      </c>
      <c r="H19" s="365">
        <v>99.5</v>
      </c>
      <c r="I19" s="61">
        <v>0.13</v>
      </c>
      <c r="J19" s="448">
        <f t="shared" si="0"/>
        <v>86.564999999999998</v>
      </c>
    </row>
    <row r="20" spans="1:10" ht="15.75">
      <c r="A20" s="64">
        <v>16</v>
      </c>
      <c r="B20" s="362" t="s">
        <v>9449</v>
      </c>
      <c r="C20" s="368" t="s">
        <v>9021</v>
      </c>
      <c r="D20" s="367" t="s">
        <v>9465</v>
      </c>
      <c r="E20" s="64" t="s">
        <v>7802</v>
      </c>
      <c r="F20" s="64"/>
      <c r="G20" s="64" t="s">
        <v>9925</v>
      </c>
      <c r="H20" s="365">
        <v>52.25</v>
      </c>
      <c r="I20" s="61">
        <v>0.13</v>
      </c>
      <c r="J20" s="448">
        <f t="shared" si="0"/>
        <v>45.457500000000003</v>
      </c>
    </row>
    <row r="21" spans="1:10" ht="15.75">
      <c r="A21" s="64">
        <v>17</v>
      </c>
      <c r="B21" s="362" t="s">
        <v>9449</v>
      </c>
      <c r="C21" s="366" t="s">
        <v>9022</v>
      </c>
      <c r="D21" s="367" t="s">
        <v>9466</v>
      </c>
      <c r="E21" s="64" t="s">
        <v>7802</v>
      </c>
      <c r="F21" s="64"/>
      <c r="G21" s="64" t="s">
        <v>9925</v>
      </c>
      <c r="H21" s="365">
        <v>52.25</v>
      </c>
      <c r="I21" s="61">
        <v>0.13</v>
      </c>
      <c r="J21" s="448">
        <f t="shared" si="0"/>
        <v>45.457500000000003</v>
      </c>
    </row>
    <row r="22" spans="1:10" ht="15.75">
      <c r="A22" s="64">
        <v>18</v>
      </c>
      <c r="B22" s="362" t="s">
        <v>9449</v>
      </c>
      <c r="C22" s="367" t="s">
        <v>9023</v>
      </c>
      <c r="D22" s="367" t="s">
        <v>9467</v>
      </c>
      <c r="E22" s="64" t="s">
        <v>7802</v>
      </c>
      <c r="F22" s="64"/>
      <c r="G22" s="64" t="s">
        <v>9925</v>
      </c>
      <c r="H22" s="365">
        <v>4239</v>
      </c>
      <c r="I22" s="61">
        <v>0.13</v>
      </c>
      <c r="J22" s="448">
        <f t="shared" si="0"/>
        <v>3687.93</v>
      </c>
    </row>
    <row r="23" spans="1:10" ht="15.75">
      <c r="A23" s="64">
        <v>19</v>
      </c>
      <c r="B23" s="362" t="s">
        <v>9449</v>
      </c>
      <c r="C23" s="368" t="s">
        <v>9024</v>
      </c>
      <c r="D23" s="367" t="s">
        <v>9468</v>
      </c>
      <c r="E23" s="64" t="s">
        <v>7802</v>
      </c>
      <c r="F23" s="64"/>
      <c r="G23" s="64" t="s">
        <v>9925</v>
      </c>
      <c r="H23" s="365">
        <v>308.5</v>
      </c>
      <c r="I23" s="61">
        <v>0.13</v>
      </c>
      <c r="J23" s="448">
        <f t="shared" si="0"/>
        <v>268.39499999999998</v>
      </c>
    </row>
    <row r="24" spans="1:10" ht="24.75">
      <c r="A24" s="64">
        <v>20</v>
      </c>
      <c r="B24" s="362" t="s">
        <v>9449</v>
      </c>
      <c r="C24" s="368" t="s">
        <v>9025</v>
      </c>
      <c r="D24" s="367" t="s">
        <v>9469</v>
      </c>
      <c r="E24" s="64" t="s">
        <v>7802</v>
      </c>
      <c r="F24" s="64"/>
      <c r="G24" s="64" t="s">
        <v>9925</v>
      </c>
      <c r="H24" s="365">
        <v>409.5</v>
      </c>
      <c r="I24" s="61">
        <v>0.13</v>
      </c>
      <c r="J24" s="448">
        <f t="shared" si="0"/>
        <v>356.26499999999999</v>
      </c>
    </row>
    <row r="25" spans="1:10" ht="24.75">
      <c r="A25" s="64">
        <v>21</v>
      </c>
      <c r="B25" s="362" t="s">
        <v>9449</v>
      </c>
      <c r="C25" s="366" t="s">
        <v>9026</v>
      </c>
      <c r="D25" s="367" t="s">
        <v>9470</v>
      </c>
      <c r="E25" s="64" t="s">
        <v>7802</v>
      </c>
      <c r="F25" s="64"/>
      <c r="G25" s="64" t="s">
        <v>9925</v>
      </c>
      <c r="H25" s="365">
        <v>478.5</v>
      </c>
      <c r="I25" s="61">
        <v>0.13</v>
      </c>
      <c r="J25" s="448">
        <f t="shared" si="0"/>
        <v>416.29500000000002</v>
      </c>
    </row>
    <row r="26" spans="1:10" ht="15.75">
      <c r="A26" s="64">
        <v>22</v>
      </c>
      <c r="B26" s="362" t="s">
        <v>9449</v>
      </c>
      <c r="C26" s="367" t="s">
        <v>9027</v>
      </c>
      <c r="D26" s="367" t="s">
        <v>9471</v>
      </c>
      <c r="E26" s="64" t="s">
        <v>7802</v>
      </c>
      <c r="F26" s="64"/>
      <c r="G26" s="64" t="s">
        <v>9925</v>
      </c>
      <c r="H26" s="365">
        <v>107.75</v>
      </c>
      <c r="I26" s="61">
        <v>0.13</v>
      </c>
      <c r="J26" s="448">
        <f t="shared" si="0"/>
        <v>93.742499999999993</v>
      </c>
    </row>
    <row r="27" spans="1:10" ht="15.75">
      <c r="A27" s="64">
        <v>23</v>
      </c>
      <c r="B27" s="362" t="s">
        <v>9449</v>
      </c>
      <c r="C27" s="368" t="s">
        <v>9028</v>
      </c>
      <c r="D27" s="367" t="s">
        <v>9472</v>
      </c>
      <c r="E27" s="64" t="s">
        <v>7802</v>
      </c>
      <c r="F27" s="64"/>
      <c r="G27" s="64" t="s">
        <v>9925</v>
      </c>
      <c r="H27" s="365">
        <v>129.5</v>
      </c>
      <c r="I27" s="61">
        <v>0.13</v>
      </c>
      <c r="J27" s="448">
        <f t="shared" si="0"/>
        <v>112.66500000000001</v>
      </c>
    </row>
    <row r="28" spans="1:10" ht="15.75">
      <c r="A28" s="64">
        <v>24</v>
      </c>
      <c r="B28" s="362" t="s">
        <v>9449</v>
      </c>
      <c r="C28" s="368" t="s">
        <v>9029</v>
      </c>
      <c r="D28" s="367" t="s">
        <v>9473</v>
      </c>
      <c r="E28" s="64" t="s">
        <v>7802</v>
      </c>
      <c r="F28" s="64"/>
      <c r="G28" s="64" t="s">
        <v>9925</v>
      </c>
      <c r="H28" s="365">
        <v>125.25</v>
      </c>
      <c r="I28" s="61">
        <v>0.13</v>
      </c>
      <c r="J28" s="448">
        <f t="shared" si="0"/>
        <v>108.9675</v>
      </c>
    </row>
    <row r="29" spans="1:10" ht="15.75">
      <c r="A29" s="64">
        <v>25</v>
      </c>
      <c r="B29" s="362" t="s">
        <v>9449</v>
      </c>
      <c r="C29" s="367" t="s">
        <v>9030</v>
      </c>
      <c r="D29" s="367" t="s">
        <v>9474</v>
      </c>
      <c r="E29" s="64" t="s">
        <v>7802</v>
      </c>
      <c r="F29" s="64"/>
      <c r="G29" s="64" t="s">
        <v>9925</v>
      </c>
      <c r="H29" s="365">
        <v>20.900000000000002</v>
      </c>
      <c r="I29" s="61">
        <v>0.13</v>
      </c>
      <c r="J29" s="448">
        <f t="shared" si="0"/>
        <v>18.183000000000003</v>
      </c>
    </row>
    <row r="30" spans="1:10" ht="15.75">
      <c r="A30" s="64">
        <v>26</v>
      </c>
      <c r="B30" s="362" t="s">
        <v>9449</v>
      </c>
      <c r="C30" s="367" t="s">
        <v>9031</v>
      </c>
      <c r="D30" s="367" t="s">
        <v>9475</v>
      </c>
      <c r="E30" s="64" t="s">
        <v>7802</v>
      </c>
      <c r="F30" s="64"/>
      <c r="G30" s="64" t="s">
        <v>9925</v>
      </c>
      <c r="H30" s="365">
        <v>11.5</v>
      </c>
      <c r="I30" s="61">
        <v>0.13</v>
      </c>
      <c r="J30" s="448">
        <f t="shared" si="0"/>
        <v>10.005000000000001</v>
      </c>
    </row>
    <row r="31" spans="1:10" ht="15.75">
      <c r="A31" s="64">
        <v>27</v>
      </c>
      <c r="B31" s="362" t="s">
        <v>9449</v>
      </c>
      <c r="C31" s="367" t="s">
        <v>9032</v>
      </c>
      <c r="D31" s="367" t="s">
        <v>9476</v>
      </c>
      <c r="E31" s="64" t="s">
        <v>7802</v>
      </c>
      <c r="F31" s="64"/>
      <c r="G31" s="64" t="s">
        <v>9925</v>
      </c>
      <c r="H31" s="365">
        <v>11.5</v>
      </c>
      <c r="I31" s="61">
        <v>0.13</v>
      </c>
      <c r="J31" s="448">
        <f t="shared" si="0"/>
        <v>10.005000000000001</v>
      </c>
    </row>
    <row r="32" spans="1:10" ht="15.75">
      <c r="A32" s="64">
        <v>28</v>
      </c>
      <c r="B32" s="362" t="s">
        <v>9449</v>
      </c>
      <c r="C32" s="367" t="s">
        <v>9033</v>
      </c>
      <c r="D32" s="367" t="s">
        <v>9477</v>
      </c>
      <c r="E32" s="64" t="s">
        <v>7802</v>
      </c>
      <c r="F32" s="64"/>
      <c r="G32" s="64" t="s">
        <v>9925</v>
      </c>
      <c r="H32" s="365">
        <v>130</v>
      </c>
      <c r="I32" s="61">
        <v>0.13</v>
      </c>
      <c r="J32" s="448">
        <f t="shared" si="0"/>
        <v>113.1</v>
      </c>
    </row>
    <row r="33" spans="1:10" ht="15.75">
      <c r="A33" s="64">
        <v>29</v>
      </c>
      <c r="B33" s="362" t="s">
        <v>9449</v>
      </c>
      <c r="C33" s="368" t="s">
        <v>9034</v>
      </c>
      <c r="D33" s="367" t="s">
        <v>9478</v>
      </c>
      <c r="E33" s="64" t="s">
        <v>7802</v>
      </c>
      <c r="F33" s="64"/>
      <c r="G33" s="64" t="s">
        <v>9925</v>
      </c>
      <c r="H33" s="365">
        <v>204.25</v>
      </c>
      <c r="I33" s="61">
        <v>0.13</v>
      </c>
      <c r="J33" s="448">
        <f t="shared" si="0"/>
        <v>177.69749999999999</v>
      </c>
    </row>
    <row r="34" spans="1:10" ht="15.75">
      <c r="A34" s="64">
        <v>30</v>
      </c>
      <c r="B34" s="362" t="s">
        <v>9449</v>
      </c>
      <c r="C34" s="368" t="s">
        <v>9035</v>
      </c>
      <c r="D34" s="367" t="s">
        <v>9479</v>
      </c>
      <c r="E34" s="64" t="s">
        <v>7802</v>
      </c>
      <c r="F34" s="64"/>
      <c r="G34" s="64" t="s">
        <v>9925</v>
      </c>
      <c r="H34" s="365">
        <v>371</v>
      </c>
      <c r="I34" s="61">
        <v>0.13</v>
      </c>
      <c r="J34" s="448">
        <f t="shared" si="0"/>
        <v>322.77</v>
      </c>
    </row>
    <row r="35" spans="1:10" ht="15.75">
      <c r="A35" s="64">
        <v>31</v>
      </c>
      <c r="B35" s="362" t="s">
        <v>9449</v>
      </c>
      <c r="C35" s="368" t="s">
        <v>9036</v>
      </c>
      <c r="D35" s="367" t="s">
        <v>9480</v>
      </c>
      <c r="E35" s="64" t="s">
        <v>7802</v>
      </c>
      <c r="F35" s="64"/>
      <c r="G35" s="64" t="s">
        <v>9925</v>
      </c>
      <c r="H35" s="365">
        <v>39.400000000000006</v>
      </c>
      <c r="I35" s="61">
        <v>0.13</v>
      </c>
      <c r="J35" s="448">
        <f t="shared" si="0"/>
        <v>34.278000000000006</v>
      </c>
    </row>
    <row r="36" spans="1:10" ht="15.75">
      <c r="A36" s="64">
        <v>32</v>
      </c>
      <c r="B36" s="362" t="s">
        <v>9449</v>
      </c>
      <c r="C36" s="368" t="s">
        <v>9037</v>
      </c>
      <c r="D36" s="367" t="s">
        <v>9481</v>
      </c>
      <c r="E36" s="64" t="s">
        <v>7802</v>
      </c>
      <c r="F36" s="64"/>
      <c r="G36" s="64" t="s">
        <v>9925</v>
      </c>
      <c r="H36" s="365">
        <v>13.9</v>
      </c>
      <c r="I36" s="61">
        <v>0.13</v>
      </c>
      <c r="J36" s="448">
        <f t="shared" si="0"/>
        <v>12.093</v>
      </c>
    </row>
    <row r="37" spans="1:10" ht="15.75">
      <c r="A37" s="64">
        <v>33</v>
      </c>
      <c r="B37" s="362" t="s">
        <v>9449</v>
      </c>
      <c r="C37" s="367" t="s">
        <v>9038</v>
      </c>
      <c r="D37" s="367" t="s">
        <v>9482</v>
      </c>
      <c r="E37" s="64" t="s">
        <v>7802</v>
      </c>
      <c r="F37" s="64"/>
      <c r="G37" s="64" t="s">
        <v>9925</v>
      </c>
      <c r="H37" s="365">
        <v>37.1</v>
      </c>
      <c r="I37" s="61">
        <v>0.13</v>
      </c>
      <c r="J37" s="448">
        <f t="shared" si="0"/>
        <v>32.277000000000001</v>
      </c>
    </row>
    <row r="38" spans="1:10" ht="15.75">
      <c r="A38" s="64">
        <v>34</v>
      </c>
      <c r="B38" s="362" t="s">
        <v>9449</v>
      </c>
      <c r="C38" s="367" t="s">
        <v>9039</v>
      </c>
      <c r="D38" s="367" t="s">
        <v>9483</v>
      </c>
      <c r="E38" s="64" t="s">
        <v>7802</v>
      </c>
      <c r="F38" s="64"/>
      <c r="G38" s="64" t="s">
        <v>9925</v>
      </c>
      <c r="H38" s="365">
        <v>859</v>
      </c>
      <c r="I38" s="61">
        <v>0.13</v>
      </c>
      <c r="J38" s="448">
        <f t="shared" si="0"/>
        <v>747.33</v>
      </c>
    </row>
    <row r="39" spans="1:10" ht="15.75">
      <c r="A39" s="64">
        <v>35</v>
      </c>
      <c r="B39" s="362" t="s">
        <v>9449</v>
      </c>
      <c r="C39" s="367" t="s">
        <v>9040</v>
      </c>
      <c r="D39" s="367" t="s">
        <v>9484</v>
      </c>
      <c r="E39" s="64" t="s">
        <v>7802</v>
      </c>
      <c r="F39" s="64"/>
      <c r="G39" s="64" t="s">
        <v>9925</v>
      </c>
      <c r="H39" s="365">
        <v>997</v>
      </c>
      <c r="I39" s="61">
        <v>0.13</v>
      </c>
      <c r="J39" s="448">
        <f t="shared" si="0"/>
        <v>867.39</v>
      </c>
    </row>
    <row r="40" spans="1:10" ht="15.75">
      <c r="A40" s="64">
        <v>36</v>
      </c>
      <c r="B40" s="362" t="s">
        <v>9449</v>
      </c>
      <c r="C40" s="367" t="s">
        <v>9041</v>
      </c>
      <c r="D40" s="367" t="s">
        <v>9485</v>
      </c>
      <c r="E40" s="64" t="s">
        <v>7802</v>
      </c>
      <c r="F40" s="64"/>
      <c r="G40" s="64" t="s">
        <v>9925</v>
      </c>
      <c r="H40" s="365">
        <v>158</v>
      </c>
      <c r="I40" s="61">
        <v>0.13</v>
      </c>
      <c r="J40" s="448">
        <f t="shared" si="0"/>
        <v>137.46</v>
      </c>
    </row>
    <row r="41" spans="1:10" ht="15.75">
      <c r="A41" s="64">
        <v>37</v>
      </c>
      <c r="B41" s="362" t="s">
        <v>9449</v>
      </c>
      <c r="C41" s="368" t="s">
        <v>9042</v>
      </c>
      <c r="D41" s="367" t="s">
        <v>9486</v>
      </c>
      <c r="E41" s="64" t="s">
        <v>7802</v>
      </c>
      <c r="F41" s="64"/>
      <c r="G41" s="64" t="s">
        <v>9925</v>
      </c>
      <c r="H41" s="365">
        <v>1854</v>
      </c>
      <c r="I41" s="61">
        <v>0.13</v>
      </c>
      <c r="J41" s="448">
        <f t="shared" si="0"/>
        <v>1612.98</v>
      </c>
    </row>
    <row r="42" spans="1:10" ht="15.75">
      <c r="A42" s="64">
        <v>38</v>
      </c>
      <c r="B42" s="362" t="s">
        <v>9449</v>
      </c>
      <c r="C42" s="368" t="s">
        <v>9043</v>
      </c>
      <c r="D42" s="367" t="s">
        <v>9487</v>
      </c>
      <c r="E42" s="64" t="s">
        <v>7802</v>
      </c>
      <c r="F42" s="64"/>
      <c r="G42" s="64" t="s">
        <v>9925</v>
      </c>
      <c r="H42" s="365">
        <v>450</v>
      </c>
      <c r="I42" s="61">
        <v>0.13</v>
      </c>
      <c r="J42" s="448">
        <f t="shared" si="0"/>
        <v>391.5</v>
      </c>
    </row>
    <row r="43" spans="1:10" ht="24.75">
      <c r="A43" s="64">
        <v>39</v>
      </c>
      <c r="B43" s="362" t="s">
        <v>9449</v>
      </c>
      <c r="C43" s="368" t="s">
        <v>9044</v>
      </c>
      <c r="D43" s="367" t="s">
        <v>9488</v>
      </c>
      <c r="E43" s="64" t="s">
        <v>7802</v>
      </c>
      <c r="F43" s="64"/>
      <c r="G43" s="64" t="s">
        <v>9925</v>
      </c>
      <c r="H43" s="365">
        <v>112.5</v>
      </c>
      <c r="I43" s="61">
        <v>0.13</v>
      </c>
      <c r="J43" s="448">
        <f t="shared" si="0"/>
        <v>97.875</v>
      </c>
    </row>
    <row r="44" spans="1:10" ht="15.75">
      <c r="A44" s="64">
        <v>40</v>
      </c>
      <c r="B44" s="362" t="s">
        <v>9449</v>
      </c>
      <c r="C44" s="368" t="s">
        <v>9045</v>
      </c>
      <c r="D44" s="367" t="s">
        <v>9489</v>
      </c>
      <c r="E44" s="64" t="s">
        <v>7802</v>
      </c>
      <c r="F44" s="64"/>
      <c r="G44" s="64" t="s">
        <v>9925</v>
      </c>
      <c r="H44" s="365">
        <v>51.25</v>
      </c>
      <c r="I44" s="61">
        <v>0.13</v>
      </c>
      <c r="J44" s="448">
        <f t="shared" si="0"/>
        <v>44.587499999999999</v>
      </c>
    </row>
    <row r="45" spans="1:10" ht="15.75">
      <c r="A45" s="64">
        <v>41</v>
      </c>
      <c r="B45" s="362" t="s">
        <v>9449</v>
      </c>
      <c r="C45" s="367" t="s">
        <v>9046</v>
      </c>
      <c r="D45" s="367" t="s">
        <v>9490</v>
      </c>
      <c r="E45" s="64" t="s">
        <v>7802</v>
      </c>
      <c r="F45" s="64"/>
      <c r="G45" s="64" t="s">
        <v>9925</v>
      </c>
      <c r="H45" s="365">
        <v>600</v>
      </c>
      <c r="I45" s="61">
        <v>0.13</v>
      </c>
      <c r="J45" s="448">
        <f t="shared" si="0"/>
        <v>522</v>
      </c>
    </row>
    <row r="46" spans="1:10" ht="15.75">
      <c r="A46" s="64">
        <v>42</v>
      </c>
      <c r="B46" s="362" t="s">
        <v>9449</v>
      </c>
      <c r="C46" s="368" t="s">
        <v>9047</v>
      </c>
      <c r="D46" s="367" t="s">
        <v>9491</v>
      </c>
      <c r="E46" s="64" t="s">
        <v>7802</v>
      </c>
      <c r="F46" s="64"/>
      <c r="G46" s="64" t="s">
        <v>9925</v>
      </c>
      <c r="H46" s="365">
        <v>455.75</v>
      </c>
      <c r="I46" s="61">
        <v>0.13</v>
      </c>
      <c r="J46" s="448">
        <f t="shared" si="0"/>
        <v>396.5025</v>
      </c>
    </row>
    <row r="47" spans="1:10" ht="15.75">
      <c r="A47" s="64">
        <v>43</v>
      </c>
      <c r="B47" s="362" t="s">
        <v>9449</v>
      </c>
      <c r="C47" s="368" t="s">
        <v>9048</v>
      </c>
      <c r="D47" s="367" t="s">
        <v>9492</v>
      </c>
      <c r="E47" s="64" t="s">
        <v>7802</v>
      </c>
      <c r="F47" s="64"/>
      <c r="G47" s="64" t="s">
        <v>9925</v>
      </c>
      <c r="H47" s="365">
        <v>446.75</v>
      </c>
      <c r="I47" s="61">
        <v>0.13</v>
      </c>
      <c r="J47" s="448">
        <f t="shared" si="0"/>
        <v>388.67250000000001</v>
      </c>
    </row>
    <row r="48" spans="1:10" ht="15.75">
      <c r="A48" s="64">
        <v>44</v>
      </c>
      <c r="B48" s="362" t="s">
        <v>9449</v>
      </c>
      <c r="C48" s="368" t="s">
        <v>9049</v>
      </c>
      <c r="D48" s="367" t="s">
        <v>9493</v>
      </c>
      <c r="E48" s="64" t="s">
        <v>7802</v>
      </c>
      <c r="F48" s="64"/>
      <c r="G48" s="64" t="s">
        <v>9925</v>
      </c>
      <c r="H48" s="365">
        <v>460.25</v>
      </c>
      <c r="I48" s="61">
        <v>0.13</v>
      </c>
      <c r="J48" s="448">
        <f t="shared" si="0"/>
        <v>400.41750000000002</v>
      </c>
    </row>
    <row r="49" spans="1:10" ht="36.75">
      <c r="A49" s="64">
        <v>45</v>
      </c>
      <c r="B49" s="362" t="s">
        <v>9449</v>
      </c>
      <c r="C49" s="368" t="s">
        <v>9050</v>
      </c>
      <c r="D49" s="367" t="s">
        <v>9494</v>
      </c>
      <c r="E49" s="64" t="s">
        <v>7802</v>
      </c>
      <c r="F49" s="64"/>
      <c r="G49" s="64" t="s">
        <v>9925</v>
      </c>
      <c r="H49" s="365">
        <v>547.75</v>
      </c>
      <c r="I49" s="61">
        <v>0.13</v>
      </c>
      <c r="J49" s="448">
        <f t="shared" si="0"/>
        <v>476.54250000000002</v>
      </c>
    </row>
    <row r="50" spans="1:10" ht="15.75">
      <c r="A50" s="64">
        <v>46</v>
      </c>
      <c r="B50" s="362" t="s">
        <v>9449</v>
      </c>
      <c r="C50" s="368" t="s">
        <v>9051</v>
      </c>
      <c r="D50" s="367" t="s">
        <v>9495</v>
      </c>
      <c r="E50" s="64" t="s">
        <v>7802</v>
      </c>
      <c r="F50" s="64"/>
      <c r="G50" s="64" t="s">
        <v>9925</v>
      </c>
      <c r="H50" s="365">
        <v>434.25</v>
      </c>
      <c r="I50" s="61">
        <v>0.13</v>
      </c>
      <c r="J50" s="448">
        <f t="shared" si="0"/>
        <v>377.79750000000001</v>
      </c>
    </row>
    <row r="51" spans="1:10" ht="15.75">
      <c r="A51" s="64">
        <v>47</v>
      </c>
      <c r="B51" s="362" t="s">
        <v>9449</v>
      </c>
      <c r="C51" s="368" t="s">
        <v>9052</v>
      </c>
      <c r="D51" s="367" t="s">
        <v>9496</v>
      </c>
      <c r="E51" s="64" t="s">
        <v>7802</v>
      </c>
      <c r="F51" s="64"/>
      <c r="G51" s="64" t="s">
        <v>9925</v>
      </c>
      <c r="H51" s="365">
        <v>460.25</v>
      </c>
      <c r="I51" s="61">
        <v>0.13</v>
      </c>
      <c r="J51" s="448">
        <f t="shared" si="0"/>
        <v>400.41750000000002</v>
      </c>
    </row>
    <row r="52" spans="1:10" ht="15.75">
      <c r="A52" s="64">
        <v>48</v>
      </c>
      <c r="B52" s="362" t="s">
        <v>9449</v>
      </c>
      <c r="C52" s="368" t="s">
        <v>9053</v>
      </c>
      <c r="D52" s="367" t="s">
        <v>9497</v>
      </c>
      <c r="E52" s="64" t="s">
        <v>7802</v>
      </c>
      <c r="F52" s="64"/>
      <c r="G52" s="64" t="s">
        <v>9925</v>
      </c>
      <c r="H52" s="365">
        <v>40.5</v>
      </c>
      <c r="I52" s="61">
        <v>0.13</v>
      </c>
      <c r="J52" s="448">
        <f t="shared" si="0"/>
        <v>35.234999999999999</v>
      </c>
    </row>
    <row r="53" spans="1:10" ht="15.75">
      <c r="A53" s="64">
        <v>49</v>
      </c>
      <c r="B53" s="362" t="s">
        <v>9449</v>
      </c>
      <c r="C53" s="368" t="s">
        <v>9054</v>
      </c>
      <c r="D53" s="367" t="s">
        <v>9498</v>
      </c>
      <c r="E53" s="64" t="s">
        <v>7802</v>
      </c>
      <c r="F53" s="64"/>
      <c r="G53" s="64" t="s">
        <v>9925</v>
      </c>
      <c r="H53" s="365">
        <v>434.25</v>
      </c>
      <c r="I53" s="61">
        <v>0.13</v>
      </c>
      <c r="J53" s="448">
        <f t="shared" si="0"/>
        <v>377.79750000000001</v>
      </c>
    </row>
    <row r="54" spans="1:10" ht="24.75">
      <c r="A54" s="64">
        <v>50</v>
      </c>
      <c r="B54" s="362" t="s">
        <v>9449</v>
      </c>
      <c r="C54" s="368" t="s">
        <v>9055</v>
      </c>
      <c r="D54" s="370" t="s">
        <v>9499</v>
      </c>
      <c r="E54" s="64" t="s">
        <v>7802</v>
      </c>
      <c r="F54" s="64"/>
      <c r="G54" s="64" t="s">
        <v>9925</v>
      </c>
      <c r="H54" s="365">
        <v>318.25</v>
      </c>
      <c r="I54" s="61">
        <v>0.13</v>
      </c>
      <c r="J54" s="448">
        <f t="shared" si="0"/>
        <v>276.8775</v>
      </c>
    </row>
    <row r="55" spans="1:10" ht="15.75">
      <c r="A55" s="64">
        <v>51</v>
      </c>
      <c r="B55" s="362" t="s">
        <v>9449</v>
      </c>
      <c r="C55" s="368" t="s">
        <v>9056</v>
      </c>
      <c r="D55" s="367" t="s">
        <v>9500</v>
      </c>
      <c r="E55" s="64" t="s">
        <v>7802</v>
      </c>
      <c r="F55" s="64"/>
      <c r="G55" s="64" t="s">
        <v>9925</v>
      </c>
      <c r="H55" s="365">
        <v>422</v>
      </c>
      <c r="I55" s="61">
        <v>0.13</v>
      </c>
      <c r="J55" s="448">
        <f t="shared" si="0"/>
        <v>367.14</v>
      </c>
    </row>
    <row r="56" spans="1:10" ht="15.75">
      <c r="A56" s="64">
        <v>52</v>
      </c>
      <c r="B56" s="362" t="s">
        <v>9449</v>
      </c>
      <c r="C56" s="371" t="s">
        <v>9057</v>
      </c>
      <c r="D56" s="371" t="s">
        <v>9501</v>
      </c>
      <c r="E56" s="64" t="s">
        <v>7802</v>
      </c>
      <c r="F56" s="64"/>
      <c r="G56" s="64" t="s">
        <v>9925</v>
      </c>
      <c r="H56" s="365">
        <v>40.800000000000004</v>
      </c>
      <c r="I56" s="61">
        <v>0.13</v>
      </c>
      <c r="J56" s="448">
        <f t="shared" si="0"/>
        <v>35.496000000000002</v>
      </c>
    </row>
    <row r="57" spans="1:10" ht="15.75">
      <c r="A57" s="64">
        <v>53</v>
      </c>
      <c r="B57" s="362" t="s">
        <v>9449</v>
      </c>
      <c r="C57" s="367" t="s">
        <v>9058</v>
      </c>
      <c r="D57" s="367" t="s">
        <v>9502</v>
      </c>
      <c r="E57" s="64" t="s">
        <v>7802</v>
      </c>
      <c r="F57" s="64"/>
      <c r="G57" s="64" t="s">
        <v>9925</v>
      </c>
      <c r="H57" s="365">
        <v>42.35</v>
      </c>
      <c r="I57" s="61">
        <v>0.13</v>
      </c>
      <c r="J57" s="448">
        <f t="shared" si="0"/>
        <v>36.844500000000004</v>
      </c>
    </row>
    <row r="58" spans="1:10" ht="15.75">
      <c r="A58" s="64">
        <v>54</v>
      </c>
      <c r="B58" s="362" t="s">
        <v>9449</v>
      </c>
      <c r="C58" s="367" t="s">
        <v>9059</v>
      </c>
      <c r="D58" s="367" t="s">
        <v>9503</v>
      </c>
      <c r="E58" s="64" t="s">
        <v>7802</v>
      </c>
      <c r="F58" s="64"/>
      <c r="G58" s="64" t="s">
        <v>9925</v>
      </c>
      <c r="H58" s="365">
        <v>10.5</v>
      </c>
      <c r="I58" s="61">
        <v>0.13</v>
      </c>
      <c r="J58" s="448">
        <f t="shared" si="0"/>
        <v>9.1349999999999998</v>
      </c>
    </row>
    <row r="59" spans="1:10" ht="15.75">
      <c r="A59" s="64">
        <v>55</v>
      </c>
      <c r="B59" s="362" t="s">
        <v>9449</v>
      </c>
      <c r="C59" s="367" t="s">
        <v>9060</v>
      </c>
      <c r="D59" s="367" t="s">
        <v>9504</v>
      </c>
      <c r="E59" s="64" t="s">
        <v>7802</v>
      </c>
      <c r="F59" s="64"/>
      <c r="G59" s="64" t="s">
        <v>9925</v>
      </c>
      <c r="H59" s="365">
        <v>86.75</v>
      </c>
      <c r="I59" s="61">
        <v>0.13</v>
      </c>
      <c r="J59" s="448">
        <f t="shared" si="0"/>
        <v>75.472499999999997</v>
      </c>
    </row>
    <row r="60" spans="1:10" ht="15.75">
      <c r="A60" s="64">
        <v>56</v>
      </c>
      <c r="B60" s="362" t="s">
        <v>9449</v>
      </c>
      <c r="C60" s="367" t="s">
        <v>9061</v>
      </c>
      <c r="D60" s="367" t="s">
        <v>9505</v>
      </c>
      <c r="E60" s="64" t="s">
        <v>7802</v>
      </c>
      <c r="F60" s="64"/>
      <c r="G60" s="64" t="s">
        <v>9925</v>
      </c>
      <c r="H60" s="365">
        <v>86.75</v>
      </c>
      <c r="I60" s="61">
        <v>0.13</v>
      </c>
      <c r="J60" s="448">
        <f t="shared" si="0"/>
        <v>75.472499999999997</v>
      </c>
    </row>
    <row r="61" spans="1:10" ht="15.75">
      <c r="A61" s="64">
        <v>57</v>
      </c>
      <c r="B61" s="362" t="s">
        <v>9449</v>
      </c>
      <c r="C61" s="367" t="s">
        <v>9062</v>
      </c>
      <c r="D61" s="367" t="s">
        <v>9506</v>
      </c>
      <c r="E61" s="64" t="s">
        <v>7802</v>
      </c>
      <c r="F61" s="64"/>
      <c r="G61" s="64" t="s">
        <v>9925</v>
      </c>
      <c r="H61" s="365">
        <v>140</v>
      </c>
      <c r="I61" s="61">
        <v>0.13</v>
      </c>
      <c r="J61" s="448">
        <f t="shared" si="0"/>
        <v>121.8</v>
      </c>
    </row>
    <row r="62" spans="1:10" ht="15.75">
      <c r="A62" s="64">
        <v>58</v>
      </c>
      <c r="B62" s="362" t="s">
        <v>9449</v>
      </c>
      <c r="C62" s="367" t="s">
        <v>9063</v>
      </c>
      <c r="D62" s="367" t="s">
        <v>9507</v>
      </c>
      <c r="E62" s="64" t="s">
        <v>7802</v>
      </c>
      <c r="F62" s="64"/>
      <c r="G62" s="64" t="s">
        <v>9925</v>
      </c>
      <c r="H62" s="365">
        <v>140</v>
      </c>
      <c r="I62" s="61">
        <v>0.13</v>
      </c>
      <c r="J62" s="448">
        <f t="shared" si="0"/>
        <v>121.8</v>
      </c>
    </row>
    <row r="63" spans="1:10" ht="15.75">
      <c r="A63" s="64">
        <v>59</v>
      </c>
      <c r="B63" s="362" t="s">
        <v>9449</v>
      </c>
      <c r="C63" s="367" t="s">
        <v>9064</v>
      </c>
      <c r="D63" s="367" t="s">
        <v>9508</v>
      </c>
      <c r="E63" s="64" t="s">
        <v>7802</v>
      </c>
      <c r="F63" s="64"/>
      <c r="G63" s="64" t="s">
        <v>9925</v>
      </c>
      <c r="H63" s="365">
        <v>134</v>
      </c>
      <c r="I63" s="61">
        <v>0.13</v>
      </c>
      <c r="J63" s="448">
        <f t="shared" si="0"/>
        <v>116.58</v>
      </c>
    </row>
    <row r="64" spans="1:10" ht="15.75">
      <c r="A64" s="64">
        <v>60</v>
      </c>
      <c r="B64" s="362" t="s">
        <v>9449</v>
      </c>
      <c r="C64" s="368" t="s">
        <v>8342</v>
      </c>
      <c r="D64" s="367" t="s">
        <v>9509</v>
      </c>
      <c r="E64" s="64" t="s">
        <v>7802</v>
      </c>
      <c r="F64" s="64"/>
      <c r="G64" s="64" t="s">
        <v>9925</v>
      </c>
      <c r="H64" s="365">
        <v>83</v>
      </c>
      <c r="I64" s="61">
        <v>0.13</v>
      </c>
      <c r="J64" s="448">
        <f t="shared" si="0"/>
        <v>72.209999999999994</v>
      </c>
    </row>
    <row r="65" spans="1:10" ht="15.75">
      <c r="A65" s="64">
        <v>61</v>
      </c>
      <c r="B65" s="362" t="s">
        <v>9449</v>
      </c>
      <c r="C65" s="367" t="s">
        <v>9065</v>
      </c>
      <c r="D65" s="367" t="s">
        <v>9510</v>
      </c>
      <c r="E65" s="64" t="s">
        <v>7802</v>
      </c>
      <c r="F65" s="64"/>
      <c r="G65" s="64" t="s">
        <v>9925</v>
      </c>
      <c r="H65" s="365">
        <v>83</v>
      </c>
      <c r="I65" s="61">
        <v>0.13</v>
      </c>
      <c r="J65" s="448">
        <f t="shared" si="0"/>
        <v>72.209999999999994</v>
      </c>
    </row>
    <row r="66" spans="1:10" ht="15.75">
      <c r="A66" s="64">
        <v>62</v>
      </c>
      <c r="B66" s="362" t="s">
        <v>9449</v>
      </c>
      <c r="C66" s="368" t="s">
        <v>8343</v>
      </c>
      <c r="D66" s="367" t="s">
        <v>9511</v>
      </c>
      <c r="E66" s="64" t="s">
        <v>7802</v>
      </c>
      <c r="F66" s="64"/>
      <c r="G66" s="64" t="s">
        <v>9925</v>
      </c>
      <c r="H66" s="365">
        <v>137.5</v>
      </c>
      <c r="I66" s="61">
        <v>0.13</v>
      </c>
      <c r="J66" s="448">
        <f t="shared" si="0"/>
        <v>119.625</v>
      </c>
    </row>
    <row r="67" spans="1:10" ht="15.75">
      <c r="A67" s="64">
        <v>63</v>
      </c>
      <c r="B67" s="362" t="s">
        <v>9449</v>
      </c>
      <c r="C67" s="367" t="s">
        <v>9066</v>
      </c>
      <c r="D67" s="367" t="s">
        <v>9512</v>
      </c>
      <c r="E67" s="64" t="s">
        <v>7802</v>
      </c>
      <c r="F67" s="64"/>
      <c r="G67" s="64" t="s">
        <v>9925</v>
      </c>
      <c r="H67" s="365">
        <v>137.5</v>
      </c>
      <c r="I67" s="61">
        <v>0.13</v>
      </c>
      <c r="J67" s="448">
        <f t="shared" si="0"/>
        <v>119.625</v>
      </c>
    </row>
    <row r="68" spans="1:10" ht="15.75">
      <c r="A68" s="64">
        <v>64</v>
      </c>
      <c r="B68" s="362" t="s">
        <v>9449</v>
      </c>
      <c r="C68" s="367" t="s">
        <v>9067</v>
      </c>
      <c r="D68" s="367" t="s">
        <v>9513</v>
      </c>
      <c r="E68" s="64" t="s">
        <v>7802</v>
      </c>
      <c r="F68" s="64"/>
      <c r="G68" s="64" t="s">
        <v>9925</v>
      </c>
      <c r="H68" s="365">
        <v>132</v>
      </c>
      <c r="I68" s="61">
        <v>0.13</v>
      </c>
      <c r="J68" s="448">
        <f t="shared" si="0"/>
        <v>114.84</v>
      </c>
    </row>
    <row r="69" spans="1:10" ht="15.75">
      <c r="A69" s="64">
        <v>65</v>
      </c>
      <c r="B69" s="362" t="s">
        <v>9449</v>
      </c>
      <c r="C69" s="367" t="s">
        <v>9068</v>
      </c>
      <c r="D69" s="367" t="s">
        <v>9514</v>
      </c>
      <c r="E69" s="64" t="s">
        <v>7802</v>
      </c>
      <c r="F69" s="64"/>
      <c r="G69" s="64" t="s">
        <v>9925</v>
      </c>
      <c r="H69" s="365">
        <v>77.5</v>
      </c>
      <c r="I69" s="61">
        <v>0.13</v>
      </c>
      <c r="J69" s="448">
        <f t="shared" si="0"/>
        <v>67.424999999999997</v>
      </c>
    </row>
    <row r="70" spans="1:10" ht="15.75">
      <c r="A70" s="64">
        <v>66</v>
      </c>
      <c r="B70" s="362" t="s">
        <v>9449</v>
      </c>
      <c r="C70" s="367" t="s">
        <v>9069</v>
      </c>
      <c r="D70" s="367" t="s">
        <v>9515</v>
      </c>
      <c r="E70" s="64" t="s">
        <v>7802</v>
      </c>
      <c r="F70" s="64"/>
      <c r="G70" s="64" t="s">
        <v>9925</v>
      </c>
      <c r="H70" s="365">
        <v>81</v>
      </c>
      <c r="I70" s="61">
        <v>0.13</v>
      </c>
      <c r="J70" s="448">
        <f t="shared" ref="J70:J133" si="1">H70*(1-I70)</f>
        <v>70.47</v>
      </c>
    </row>
    <row r="71" spans="1:10" ht="15.75">
      <c r="A71" s="64">
        <v>67</v>
      </c>
      <c r="B71" s="362" t="s">
        <v>9449</v>
      </c>
      <c r="C71" s="368" t="s">
        <v>8338</v>
      </c>
      <c r="D71" s="367" t="s">
        <v>9516</v>
      </c>
      <c r="E71" s="64" t="s">
        <v>7802</v>
      </c>
      <c r="F71" s="64"/>
      <c r="G71" s="64" t="s">
        <v>9925</v>
      </c>
      <c r="H71" s="365">
        <v>22.75</v>
      </c>
      <c r="I71" s="61">
        <v>0.13</v>
      </c>
      <c r="J71" s="448">
        <f t="shared" si="1"/>
        <v>19.7925</v>
      </c>
    </row>
    <row r="72" spans="1:10" ht="15.75">
      <c r="A72" s="64">
        <v>68</v>
      </c>
      <c r="B72" s="362" t="s">
        <v>9449</v>
      </c>
      <c r="C72" s="369" t="s">
        <v>8341</v>
      </c>
      <c r="D72" s="369" t="s">
        <v>9517</v>
      </c>
      <c r="E72" s="64" t="s">
        <v>7802</v>
      </c>
      <c r="F72" s="64"/>
      <c r="G72" s="64" t="s">
        <v>9925</v>
      </c>
      <c r="H72" s="365">
        <v>63.5</v>
      </c>
      <c r="I72" s="61">
        <v>0.13</v>
      </c>
      <c r="J72" s="448">
        <f t="shared" si="1"/>
        <v>55.244999999999997</v>
      </c>
    </row>
    <row r="73" spans="1:10" ht="15.75">
      <c r="A73" s="64">
        <v>69</v>
      </c>
      <c r="B73" s="362" t="s">
        <v>9449</v>
      </c>
      <c r="C73" s="367" t="s">
        <v>9070</v>
      </c>
      <c r="D73" s="367" t="s">
        <v>9518</v>
      </c>
      <c r="E73" s="64" t="s">
        <v>7802</v>
      </c>
      <c r="F73" s="64"/>
      <c r="G73" s="64" t="s">
        <v>9925</v>
      </c>
      <c r="H73" s="365">
        <v>63.5</v>
      </c>
      <c r="I73" s="61">
        <v>0.13</v>
      </c>
      <c r="J73" s="448">
        <f t="shared" si="1"/>
        <v>55.244999999999997</v>
      </c>
    </row>
    <row r="74" spans="1:10" ht="15.75">
      <c r="A74" s="64">
        <v>70</v>
      </c>
      <c r="B74" s="362" t="s">
        <v>9449</v>
      </c>
      <c r="C74" s="367" t="s">
        <v>9071</v>
      </c>
      <c r="D74" s="367" t="s">
        <v>9519</v>
      </c>
      <c r="E74" s="64" t="s">
        <v>7802</v>
      </c>
      <c r="F74" s="64"/>
      <c r="G74" s="64" t="s">
        <v>9925</v>
      </c>
      <c r="H74" s="365">
        <v>57.75</v>
      </c>
      <c r="I74" s="61">
        <v>0.13</v>
      </c>
      <c r="J74" s="448">
        <f t="shared" si="1"/>
        <v>50.2425</v>
      </c>
    </row>
    <row r="75" spans="1:10" ht="15.75">
      <c r="A75" s="64">
        <v>71</v>
      </c>
      <c r="B75" s="362" t="s">
        <v>9449</v>
      </c>
      <c r="C75" s="368" t="s">
        <v>8340</v>
      </c>
      <c r="D75" s="367" t="s">
        <v>9520</v>
      </c>
      <c r="E75" s="64" t="s">
        <v>7802</v>
      </c>
      <c r="F75" s="64"/>
      <c r="G75" s="64" t="s">
        <v>9925</v>
      </c>
      <c r="H75" s="365">
        <v>64.5</v>
      </c>
      <c r="I75" s="61">
        <v>0.13</v>
      </c>
      <c r="J75" s="448">
        <f t="shared" si="1"/>
        <v>56.115000000000002</v>
      </c>
    </row>
    <row r="76" spans="1:10" ht="15.75">
      <c r="A76" s="64">
        <v>72</v>
      </c>
      <c r="B76" s="362" t="s">
        <v>9449</v>
      </c>
      <c r="C76" s="367" t="s">
        <v>9072</v>
      </c>
      <c r="D76" s="367" t="s">
        <v>9521</v>
      </c>
      <c r="E76" s="64" t="s">
        <v>7802</v>
      </c>
      <c r="F76" s="64"/>
      <c r="G76" s="64" t="s">
        <v>9925</v>
      </c>
      <c r="H76" s="365">
        <v>64.5</v>
      </c>
      <c r="I76" s="61">
        <v>0.13</v>
      </c>
      <c r="J76" s="448">
        <f t="shared" si="1"/>
        <v>56.115000000000002</v>
      </c>
    </row>
    <row r="77" spans="1:10" ht="15.75">
      <c r="A77" s="64">
        <v>73</v>
      </c>
      <c r="B77" s="362" t="s">
        <v>9449</v>
      </c>
      <c r="C77" s="367" t="s">
        <v>9073</v>
      </c>
      <c r="D77" s="367" t="s">
        <v>9522</v>
      </c>
      <c r="E77" s="64" t="s">
        <v>7802</v>
      </c>
      <c r="F77" s="64"/>
      <c r="G77" s="64" t="s">
        <v>9925</v>
      </c>
      <c r="H77" s="365">
        <v>59</v>
      </c>
      <c r="I77" s="61">
        <v>0.13</v>
      </c>
      <c r="J77" s="448">
        <f t="shared" si="1"/>
        <v>51.33</v>
      </c>
    </row>
    <row r="78" spans="1:10" ht="15.75">
      <c r="A78" s="64">
        <v>74</v>
      </c>
      <c r="B78" s="362" t="s">
        <v>9449</v>
      </c>
      <c r="C78" s="367" t="s">
        <v>9074</v>
      </c>
      <c r="D78" s="367" t="s">
        <v>9523</v>
      </c>
      <c r="E78" s="64" t="s">
        <v>7802</v>
      </c>
      <c r="F78" s="64"/>
      <c r="G78" s="64" t="s">
        <v>9925</v>
      </c>
      <c r="H78" s="365">
        <v>18</v>
      </c>
      <c r="I78" s="61">
        <v>0.13</v>
      </c>
      <c r="J78" s="448">
        <f t="shared" si="1"/>
        <v>15.66</v>
      </c>
    </row>
    <row r="79" spans="1:10" ht="15.75">
      <c r="A79" s="64">
        <v>75</v>
      </c>
      <c r="B79" s="362" t="s">
        <v>9449</v>
      </c>
      <c r="C79" s="367" t="s">
        <v>9075</v>
      </c>
      <c r="D79" s="367" t="s">
        <v>9524</v>
      </c>
      <c r="E79" s="64" t="s">
        <v>7802</v>
      </c>
      <c r="F79" s="64"/>
      <c r="G79" s="64" t="s">
        <v>9925</v>
      </c>
      <c r="H79" s="365">
        <v>157</v>
      </c>
      <c r="I79" s="61">
        <v>0.13</v>
      </c>
      <c r="J79" s="448">
        <f t="shared" si="1"/>
        <v>136.59</v>
      </c>
    </row>
    <row r="80" spans="1:10" ht="15.75">
      <c r="A80" s="64">
        <v>76</v>
      </c>
      <c r="B80" s="362" t="s">
        <v>9449</v>
      </c>
      <c r="C80" s="367" t="s">
        <v>9076</v>
      </c>
      <c r="D80" s="367" t="s">
        <v>9525</v>
      </c>
      <c r="E80" s="64" t="s">
        <v>7802</v>
      </c>
      <c r="F80" s="64"/>
      <c r="G80" s="64" t="s">
        <v>9925</v>
      </c>
      <c r="H80" s="365">
        <v>24</v>
      </c>
      <c r="I80" s="61">
        <v>0.13</v>
      </c>
      <c r="J80" s="448">
        <f t="shared" si="1"/>
        <v>20.88</v>
      </c>
    </row>
    <row r="81" spans="1:10" ht="15.75">
      <c r="A81" s="64">
        <v>77</v>
      </c>
      <c r="B81" s="362" t="s">
        <v>9449</v>
      </c>
      <c r="C81" s="368" t="s">
        <v>8339</v>
      </c>
      <c r="D81" s="367" t="s">
        <v>9526</v>
      </c>
      <c r="E81" s="64" t="s">
        <v>7802</v>
      </c>
      <c r="F81" s="64"/>
      <c r="G81" s="64" t="s">
        <v>9925</v>
      </c>
      <c r="H81" s="365">
        <v>30</v>
      </c>
      <c r="I81" s="61">
        <v>0.13</v>
      </c>
      <c r="J81" s="448">
        <f t="shared" si="1"/>
        <v>26.1</v>
      </c>
    </row>
    <row r="82" spans="1:10" ht="15.75">
      <c r="A82" s="64">
        <v>78</v>
      </c>
      <c r="B82" s="362" t="s">
        <v>9449</v>
      </c>
      <c r="C82" s="367" t="s">
        <v>9077</v>
      </c>
      <c r="D82" s="367" t="s">
        <v>9527</v>
      </c>
      <c r="E82" s="64" t="s">
        <v>7802</v>
      </c>
      <c r="F82" s="64"/>
      <c r="G82" s="64" t="s">
        <v>9925</v>
      </c>
      <c r="H82" s="365">
        <v>30</v>
      </c>
      <c r="I82" s="61">
        <v>0.13</v>
      </c>
      <c r="J82" s="448">
        <f t="shared" si="1"/>
        <v>26.1</v>
      </c>
    </row>
    <row r="83" spans="1:10" ht="15.75">
      <c r="A83" s="64">
        <v>79</v>
      </c>
      <c r="B83" s="362" t="s">
        <v>9449</v>
      </c>
      <c r="C83" s="367" t="s">
        <v>9078</v>
      </c>
      <c r="D83" s="367" t="s">
        <v>9528</v>
      </c>
      <c r="E83" s="64" t="s">
        <v>7802</v>
      </c>
      <c r="F83" s="64"/>
      <c r="G83" s="64" t="s">
        <v>9925</v>
      </c>
      <c r="H83" s="365">
        <v>30</v>
      </c>
      <c r="I83" s="61">
        <v>0.13</v>
      </c>
      <c r="J83" s="448">
        <f t="shared" si="1"/>
        <v>26.1</v>
      </c>
    </row>
    <row r="84" spans="1:10" ht="15.75">
      <c r="A84" s="64">
        <v>80</v>
      </c>
      <c r="B84" s="362" t="s">
        <v>9449</v>
      </c>
      <c r="C84" s="367" t="s">
        <v>9079</v>
      </c>
      <c r="D84" s="367" t="s">
        <v>9529</v>
      </c>
      <c r="E84" s="64" t="s">
        <v>7802</v>
      </c>
      <c r="F84" s="64"/>
      <c r="G84" s="64" t="s">
        <v>9925</v>
      </c>
      <c r="H84" s="365">
        <v>23.75</v>
      </c>
      <c r="I84" s="61">
        <v>0.13</v>
      </c>
      <c r="J84" s="448">
        <f t="shared" si="1"/>
        <v>20.662500000000001</v>
      </c>
    </row>
    <row r="85" spans="1:10" ht="15.75">
      <c r="A85" s="64">
        <v>81</v>
      </c>
      <c r="B85" s="362" t="s">
        <v>9449</v>
      </c>
      <c r="C85" s="368" t="s">
        <v>9080</v>
      </c>
      <c r="D85" s="367" t="s">
        <v>9530</v>
      </c>
      <c r="E85" s="64" t="s">
        <v>7802</v>
      </c>
      <c r="F85" s="64"/>
      <c r="G85" s="64" t="s">
        <v>9925</v>
      </c>
      <c r="H85" s="365">
        <v>750</v>
      </c>
      <c r="I85" s="61">
        <v>0.13</v>
      </c>
      <c r="J85" s="448">
        <f t="shared" si="1"/>
        <v>652.5</v>
      </c>
    </row>
    <row r="86" spans="1:10" ht="15.75">
      <c r="A86" s="64">
        <v>82</v>
      </c>
      <c r="B86" s="362" t="s">
        <v>9449</v>
      </c>
      <c r="C86" s="368" t="s">
        <v>9081</v>
      </c>
      <c r="D86" s="367" t="s">
        <v>9531</v>
      </c>
      <c r="E86" s="64" t="s">
        <v>7802</v>
      </c>
      <c r="F86" s="64"/>
      <c r="G86" s="64" t="s">
        <v>9925</v>
      </c>
      <c r="H86" s="365">
        <v>512</v>
      </c>
      <c r="I86" s="61">
        <v>0.13</v>
      </c>
      <c r="J86" s="448">
        <f t="shared" si="1"/>
        <v>445.44</v>
      </c>
    </row>
    <row r="87" spans="1:10" ht="15.75">
      <c r="A87" s="64">
        <v>83</v>
      </c>
      <c r="B87" s="362" t="s">
        <v>9449</v>
      </c>
      <c r="C87" s="368" t="s">
        <v>9082</v>
      </c>
      <c r="D87" s="367" t="s">
        <v>9532</v>
      </c>
      <c r="E87" s="64" t="s">
        <v>7802</v>
      </c>
      <c r="F87" s="64"/>
      <c r="G87" s="64" t="s">
        <v>9925</v>
      </c>
      <c r="H87" s="365">
        <v>277.5</v>
      </c>
      <c r="I87" s="61">
        <v>0.13</v>
      </c>
      <c r="J87" s="448">
        <f t="shared" si="1"/>
        <v>241.42500000000001</v>
      </c>
    </row>
    <row r="88" spans="1:10" ht="15.75">
      <c r="A88" s="64">
        <v>84</v>
      </c>
      <c r="B88" s="362" t="s">
        <v>9449</v>
      </c>
      <c r="C88" s="368" t="s">
        <v>9083</v>
      </c>
      <c r="D88" s="367" t="s">
        <v>9533</v>
      </c>
      <c r="E88" s="64" t="s">
        <v>7802</v>
      </c>
      <c r="F88" s="64"/>
      <c r="G88" s="64" t="s">
        <v>9925</v>
      </c>
      <c r="H88" s="365">
        <v>415</v>
      </c>
      <c r="I88" s="61">
        <v>0.13</v>
      </c>
      <c r="J88" s="448">
        <f t="shared" si="1"/>
        <v>361.05</v>
      </c>
    </row>
    <row r="89" spans="1:10" ht="24.75">
      <c r="A89" s="64">
        <v>85</v>
      </c>
      <c r="B89" s="362" t="s">
        <v>9449</v>
      </c>
      <c r="C89" s="368" t="s">
        <v>9084</v>
      </c>
      <c r="D89" s="367" t="s">
        <v>9534</v>
      </c>
      <c r="E89" s="64" t="s">
        <v>7802</v>
      </c>
      <c r="F89" s="64"/>
      <c r="G89" s="64" t="s">
        <v>9925</v>
      </c>
      <c r="H89" s="365">
        <v>407.5</v>
      </c>
      <c r="I89" s="61">
        <v>0.13</v>
      </c>
      <c r="J89" s="448">
        <f t="shared" si="1"/>
        <v>354.52499999999998</v>
      </c>
    </row>
    <row r="90" spans="1:10" ht="15.75">
      <c r="A90" s="64">
        <v>86</v>
      </c>
      <c r="B90" s="362" t="s">
        <v>9449</v>
      </c>
      <c r="C90" s="368" t="s">
        <v>9085</v>
      </c>
      <c r="D90" s="367" t="s">
        <v>9535</v>
      </c>
      <c r="E90" s="64" t="s">
        <v>7802</v>
      </c>
      <c r="F90" s="64"/>
      <c r="G90" s="64" t="s">
        <v>9925</v>
      </c>
      <c r="H90" s="365">
        <v>377</v>
      </c>
      <c r="I90" s="61">
        <v>0.13</v>
      </c>
      <c r="J90" s="448">
        <f t="shared" si="1"/>
        <v>327.99</v>
      </c>
    </row>
    <row r="91" spans="1:10" ht="24.75">
      <c r="A91" s="64">
        <v>87</v>
      </c>
      <c r="B91" s="362" t="s">
        <v>9449</v>
      </c>
      <c r="C91" s="368" t="s">
        <v>9086</v>
      </c>
      <c r="D91" s="367" t="s">
        <v>9536</v>
      </c>
      <c r="E91" s="64" t="s">
        <v>7802</v>
      </c>
      <c r="F91" s="64"/>
      <c r="G91" s="64" t="s">
        <v>9925</v>
      </c>
      <c r="H91" s="365">
        <v>483</v>
      </c>
      <c r="I91" s="61">
        <v>0.13</v>
      </c>
      <c r="J91" s="448">
        <f t="shared" si="1"/>
        <v>420.21</v>
      </c>
    </row>
    <row r="92" spans="1:10" ht="15.75">
      <c r="A92" s="64">
        <v>88</v>
      </c>
      <c r="B92" s="362" t="s">
        <v>9449</v>
      </c>
      <c r="C92" s="368" t="s">
        <v>9087</v>
      </c>
      <c r="D92" s="367" t="s">
        <v>9537</v>
      </c>
      <c r="E92" s="64" t="s">
        <v>7802</v>
      </c>
      <c r="F92" s="64"/>
      <c r="G92" s="64" t="s">
        <v>9925</v>
      </c>
      <c r="H92" s="365">
        <v>103</v>
      </c>
      <c r="I92" s="61">
        <v>0.13</v>
      </c>
      <c r="J92" s="448">
        <f t="shared" si="1"/>
        <v>89.61</v>
      </c>
    </row>
    <row r="93" spans="1:10" ht="15.75">
      <c r="A93" s="64">
        <v>89</v>
      </c>
      <c r="B93" s="362" t="s">
        <v>9449</v>
      </c>
      <c r="C93" s="368" t="s">
        <v>9088</v>
      </c>
      <c r="D93" s="367" t="s">
        <v>9538</v>
      </c>
      <c r="E93" s="64" t="s">
        <v>7802</v>
      </c>
      <c r="F93" s="64"/>
      <c r="G93" s="64" t="s">
        <v>9925</v>
      </c>
      <c r="H93" s="365">
        <v>196</v>
      </c>
      <c r="I93" s="61">
        <v>0.13</v>
      </c>
      <c r="J93" s="448">
        <f t="shared" si="1"/>
        <v>170.52</v>
      </c>
    </row>
    <row r="94" spans="1:10" ht="15.75">
      <c r="A94" s="64">
        <v>90</v>
      </c>
      <c r="B94" s="362" t="s">
        <v>9449</v>
      </c>
      <c r="C94" s="368" t="s">
        <v>9089</v>
      </c>
      <c r="D94" s="367" t="s">
        <v>9539</v>
      </c>
      <c r="E94" s="64" t="s">
        <v>7802</v>
      </c>
      <c r="F94" s="64"/>
      <c r="G94" s="64" t="s">
        <v>9925</v>
      </c>
      <c r="H94" s="365">
        <v>120.5</v>
      </c>
      <c r="I94" s="61">
        <v>0.13</v>
      </c>
      <c r="J94" s="448">
        <f t="shared" si="1"/>
        <v>104.83499999999999</v>
      </c>
    </row>
    <row r="95" spans="1:10" ht="15.75">
      <c r="A95" s="64">
        <v>91</v>
      </c>
      <c r="B95" s="362" t="s">
        <v>9449</v>
      </c>
      <c r="C95" s="371" t="s">
        <v>9090</v>
      </c>
      <c r="D95" s="371" t="s">
        <v>9540</v>
      </c>
      <c r="E95" s="64" t="s">
        <v>7802</v>
      </c>
      <c r="F95" s="64"/>
      <c r="G95" s="64" t="s">
        <v>9925</v>
      </c>
      <c r="H95" s="365">
        <v>345.25</v>
      </c>
      <c r="I95" s="61">
        <v>0.13</v>
      </c>
      <c r="J95" s="448">
        <f t="shared" si="1"/>
        <v>300.36750000000001</v>
      </c>
    </row>
    <row r="96" spans="1:10" ht="15.75">
      <c r="A96" s="64">
        <v>92</v>
      </c>
      <c r="B96" s="362" t="s">
        <v>9449</v>
      </c>
      <c r="C96" s="368" t="s">
        <v>9091</v>
      </c>
      <c r="D96" s="367" t="s">
        <v>9541</v>
      </c>
      <c r="E96" s="64" t="s">
        <v>7802</v>
      </c>
      <c r="F96" s="64"/>
      <c r="G96" s="64" t="s">
        <v>9925</v>
      </c>
      <c r="H96" s="365">
        <v>312.25</v>
      </c>
      <c r="I96" s="61">
        <v>0.13</v>
      </c>
      <c r="J96" s="448">
        <f t="shared" si="1"/>
        <v>271.65749999999997</v>
      </c>
    </row>
    <row r="97" spans="1:10" ht="15.75">
      <c r="A97" s="64">
        <v>93</v>
      </c>
      <c r="B97" s="362" t="s">
        <v>9449</v>
      </c>
      <c r="C97" s="368" t="s">
        <v>9092</v>
      </c>
      <c r="D97" s="367" t="s">
        <v>9542</v>
      </c>
      <c r="E97" s="64" t="s">
        <v>7802</v>
      </c>
      <c r="F97" s="64"/>
      <c r="G97" s="64" t="s">
        <v>9925</v>
      </c>
      <c r="H97" s="365">
        <v>129.5</v>
      </c>
      <c r="I97" s="61">
        <v>0.13</v>
      </c>
      <c r="J97" s="448">
        <f t="shared" si="1"/>
        <v>112.66500000000001</v>
      </c>
    </row>
    <row r="98" spans="1:10" ht="15.75">
      <c r="A98" s="64">
        <v>94</v>
      </c>
      <c r="B98" s="362" t="s">
        <v>9449</v>
      </c>
      <c r="C98" s="367" t="s">
        <v>9093</v>
      </c>
      <c r="D98" s="367" t="s">
        <v>9543</v>
      </c>
      <c r="E98" s="64" t="s">
        <v>7802</v>
      </c>
      <c r="F98" s="64"/>
      <c r="G98" s="64" t="s">
        <v>9925</v>
      </c>
      <c r="H98" s="365">
        <v>1512.25</v>
      </c>
      <c r="I98" s="61">
        <v>0.13</v>
      </c>
      <c r="J98" s="448">
        <f t="shared" si="1"/>
        <v>1315.6575</v>
      </c>
    </row>
    <row r="99" spans="1:10" ht="15.75">
      <c r="A99" s="64">
        <v>95</v>
      </c>
      <c r="B99" s="362" t="s">
        <v>9449</v>
      </c>
      <c r="C99" s="371" t="s">
        <v>9094</v>
      </c>
      <c r="D99" s="371" t="s">
        <v>9543</v>
      </c>
      <c r="E99" s="64" t="s">
        <v>7802</v>
      </c>
      <c r="F99" s="64"/>
      <c r="G99" s="64" t="s">
        <v>9925</v>
      </c>
      <c r="H99" s="365">
        <v>1735.75</v>
      </c>
      <c r="I99" s="61">
        <v>0.13</v>
      </c>
      <c r="J99" s="448">
        <f t="shared" si="1"/>
        <v>1510.1025</v>
      </c>
    </row>
    <row r="100" spans="1:10" ht="15.75">
      <c r="A100" s="64">
        <v>96</v>
      </c>
      <c r="B100" s="362" t="s">
        <v>9449</v>
      </c>
      <c r="C100" s="368" t="s">
        <v>9095</v>
      </c>
      <c r="D100" s="367" t="s">
        <v>9544</v>
      </c>
      <c r="E100" s="64" t="s">
        <v>7802</v>
      </c>
      <c r="F100" s="64"/>
      <c r="G100" s="64" t="s">
        <v>9925</v>
      </c>
      <c r="H100" s="365">
        <v>42.75</v>
      </c>
      <c r="I100" s="61">
        <v>0.13</v>
      </c>
      <c r="J100" s="448">
        <f t="shared" si="1"/>
        <v>37.192500000000003</v>
      </c>
    </row>
    <row r="101" spans="1:10" ht="24.75">
      <c r="A101" s="64">
        <v>97</v>
      </c>
      <c r="B101" s="362" t="s">
        <v>9449</v>
      </c>
      <c r="C101" s="368" t="s">
        <v>9096</v>
      </c>
      <c r="D101" s="372" t="s">
        <v>9545</v>
      </c>
      <c r="E101" s="64" t="s">
        <v>7802</v>
      </c>
      <c r="F101" s="64"/>
      <c r="G101" s="64" t="s">
        <v>9925</v>
      </c>
      <c r="H101" s="365">
        <v>214.5</v>
      </c>
      <c r="I101" s="61">
        <v>0.13</v>
      </c>
      <c r="J101" s="448">
        <f t="shared" si="1"/>
        <v>186.61500000000001</v>
      </c>
    </row>
    <row r="102" spans="1:10" ht="15.75">
      <c r="A102" s="64">
        <v>98</v>
      </c>
      <c r="B102" s="362" t="s">
        <v>9449</v>
      </c>
      <c r="C102" s="368" t="s">
        <v>9097</v>
      </c>
      <c r="D102" s="367" t="s">
        <v>9546</v>
      </c>
      <c r="E102" s="64" t="s">
        <v>7802</v>
      </c>
      <c r="F102" s="64"/>
      <c r="G102" s="64" t="s">
        <v>9925</v>
      </c>
      <c r="H102" s="365">
        <v>167</v>
      </c>
      <c r="I102" s="61">
        <v>0.13</v>
      </c>
      <c r="J102" s="448">
        <f t="shared" si="1"/>
        <v>145.29</v>
      </c>
    </row>
    <row r="103" spans="1:10" ht="15.75">
      <c r="A103" s="64">
        <v>99</v>
      </c>
      <c r="B103" s="362" t="s">
        <v>9449</v>
      </c>
      <c r="C103" s="368" t="s">
        <v>9098</v>
      </c>
      <c r="D103" s="367" t="s">
        <v>9547</v>
      </c>
      <c r="E103" s="64" t="s">
        <v>7802</v>
      </c>
      <c r="F103" s="64"/>
      <c r="G103" s="64" t="s">
        <v>9925</v>
      </c>
      <c r="H103" s="365">
        <v>93.75</v>
      </c>
      <c r="I103" s="61">
        <v>0.13</v>
      </c>
      <c r="J103" s="448">
        <f t="shared" si="1"/>
        <v>81.5625</v>
      </c>
    </row>
    <row r="104" spans="1:10" ht="15.75">
      <c r="A104" s="64">
        <v>100</v>
      </c>
      <c r="B104" s="362" t="s">
        <v>9449</v>
      </c>
      <c r="C104" s="368" t="s">
        <v>9099</v>
      </c>
      <c r="D104" s="367" t="s">
        <v>9548</v>
      </c>
      <c r="E104" s="64" t="s">
        <v>7802</v>
      </c>
      <c r="F104" s="64"/>
      <c r="G104" s="64" t="s">
        <v>9925</v>
      </c>
      <c r="H104" s="365">
        <v>56.25</v>
      </c>
      <c r="I104" s="61">
        <v>0.13</v>
      </c>
      <c r="J104" s="448">
        <f t="shared" si="1"/>
        <v>48.9375</v>
      </c>
    </row>
    <row r="105" spans="1:10" ht="15.75">
      <c r="A105" s="64">
        <v>101</v>
      </c>
      <c r="B105" s="362" t="s">
        <v>9449</v>
      </c>
      <c r="C105" s="368" t="s">
        <v>9100</v>
      </c>
      <c r="D105" s="367" t="s">
        <v>9549</v>
      </c>
      <c r="E105" s="64" t="s">
        <v>7802</v>
      </c>
      <c r="F105" s="64"/>
      <c r="G105" s="64" t="s">
        <v>9925</v>
      </c>
      <c r="H105" s="365">
        <v>43.1</v>
      </c>
      <c r="I105" s="61">
        <v>0.13</v>
      </c>
      <c r="J105" s="448">
        <f t="shared" si="1"/>
        <v>37.497</v>
      </c>
    </row>
    <row r="106" spans="1:10" ht="15.75">
      <c r="A106" s="64">
        <v>102</v>
      </c>
      <c r="B106" s="362" t="s">
        <v>9449</v>
      </c>
      <c r="C106" s="368" t="s">
        <v>9101</v>
      </c>
      <c r="D106" s="367" t="s">
        <v>9550</v>
      </c>
      <c r="E106" s="64" t="s">
        <v>7802</v>
      </c>
      <c r="F106" s="64"/>
      <c r="G106" s="64" t="s">
        <v>9925</v>
      </c>
      <c r="H106" s="365">
        <v>47.050000000000004</v>
      </c>
      <c r="I106" s="61">
        <v>0.13</v>
      </c>
      <c r="J106" s="448">
        <f t="shared" si="1"/>
        <v>40.933500000000002</v>
      </c>
    </row>
    <row r="107" spans="1:10" ht="15.75">
      <c r="A107" s="64">
        <v>103</v>
      </c>
      <c r="B107" s="362" t="s">
        <v>9449</v>
      </c>
      <c r="C107" s="368" t="s">
        <v>9102</v>
      </c>
      <c r="D107" s="367" t="s">
        <v>9551</v>
      </c>
      <c r="E107" s="64" t="s">
        <v>7802</v>
      </c>
      <c r="F107" s="64"/>
      <c r="G107" s="64" t="s">
        <v>9925</v>
      </c>
      <c r="H107" s="365">
        <v>73.25</v>
      </c>
      <c r="I107" s="61">
        <v>0.13</v>
      </c>
      <c r="J107" s="448">
        <f t="shared" si="1"/>
        <v>63.727499999999999</v>
      </c>
    </row>
    <row r="108" spans="1:10" ht="24.75">
      <c r="A108" s="64">
        <v>104</v>
      </c>
      <c r="B108" s="362" t="s">
        <v>9449</v>
      </c>
      <c r="C108" s="368" t="s">
        <v>9103</v>
      </c>
      <c r="D108" s="372" t="s">
        <v>9552</v>
      </c>
      <c r="E108" s="64" t="s">
        <v>7802</v>
      </c>
      <c r="F108" s="64"/>
      <c r="G108" s="64" t="s">
        <v>9925</v>
      </c>
      <c r="H108" s="365">
        <v>140.75</v>
      </c>
      <c r="I108" s="61">
        <v>0.13</v>
      </c>
      <c r="J108" s="448">
        <f t="shared" si="1"/>
        <v>122.4525</v>
      </c>
    </row>
    <row r="109" spans="1:10" ht="15.75">
      <c r="A109" s="64">
        <v>105</v>
      </c>
      <c r="B109" s="362" t="s">
        <v>9449</v>
      </c>
      <c r="C109" s="368" t="s">
        <v>9104</v>
      </c>
      <c r="D109" s="367" t="s">
        <v>9553</v>
      </c>
      <c r="E109" s="64" t="s">
        <v>7802</v>
      </c>
      <c r="F109" s="64"/>
      <c r="G109" s="64" t="s">
        <v>9925</v>
      </c>
      <c r="H109" s="365">
        <v>160</v>
      </c>
      <c r="I109" s="61">
        <v>0.13</v>
      </c>
      <c r="J109" s="448">
        <f t="shared" si="1"/>
        <v>139.19999999999999</v>
      </c>
    </row>
    <row r="110" spans="1:10" ht="15.75">
      <c r="A110" s="64">
        <v>106</v>
      </c>
      <c r="B110" s="362" t="s">
        <v>9449</v>
      </c>
      <c r="C110" s="368" t="s">
        <v>9105</v>
      </c>
      <c r="D110" s="367" t="s">
        <v>9554</v>
      </c>
      <c r="E110" s="64" t="s">
        <v>7802</v>
      </c>
      <c r="F110" s="64"/>
      <c r="G110" s="64" t="s">
        <v>9925</v>
      </c>
      <c r="H110" s="365">
        <v>126.75</v>
      </c>
      <c r="I110" s="61">
        <v>0.13</v>
      </c>
      <c r="J110" s="448">
        <f t="shared" si="1"/>
        <v>110.27249999999999</v>
      </c>
    </row>
    <row r="111" spans="1:10" ht="15.75">
      <c r="A111" s="64">
        <v>107</v>
      </c>
      <c r="B111" s="362" t="s">
        <v>9449</v>
      </c>
      <c r="C111" s="368" t="s">
        <v>9106</v>
      </c>
      <c r="D111" s="370" t="s">
        <v>9555</v>
      </c>
      <c r="E111" s="64" t="s">
        <v>7802</v>
      </c>
      <c r="F111" s="64"/>
      <c r="G111" s="64" t="s">
        <v>9925</v>
      </c>
      <c r="H111" s="365">
        <v>153.5</v>
      </c>
      <c r="I111" s="61">
        <v>0.13</v>
      </c>
      <c r="J111" s="448">
        <f t="shared" si="1"/>
        <v>133.54499999999999</v>
      </c>
    </row>
    <row r="112" spans="1:10" ht="15.75">
      <c r="A112" s="64">
        <v>108</v>
      </c>
      <c r="B112" s="362" t="s">
        <v>9449</v>
      </c>
      <c r="C112" s="368" t="s">
        <v>9107</v>
      </c>
      <c r="D112" s="367" t="s">
        <v>9556</v>
      </c>
      <c r="E112" s="64" t="s">
        <v>7802</v>
      </c>
      <c r="F112" s="64"/>
      <c r="G112" s="64" t="s">
        <v>9925</v>
      </c>
      <c r="H112" s="365">
        <v>63.5</v>
      </c>
      <c r="I112" s="61">
        <v>0.13</v>
      </c>
      <c r="J112" s="448">
        <f t="shared" si="1"/>
        <v>55.244999999999997</v>
      </c>
    </row>
    <row r="113" spans="1:10" ht="24.75">
      <c r="A113" s="64">
        <v>109</v>
      </c>
      <c r="B113" s="362" t="s">
        <v>9449</v>
      </c>
      <c r="C113" s="368" t="s">
        <v>9108</v>
      </c>
      <c r="D113" s="367" t="s">
        <v>9557</v>
      </c>
      <c r="E113" s="64" t="s">
        <v>7802</v>
      </c>
      <c r="F113" s="64"/>
      <c r="G113" s="64" t="s">
        <v>9925</v>
      </c>
      <c r="H113" s="365">
        <v>201</v>
      </c>
      <c r="I113" s="61">
        <v>0.13</v>
      </c>
      <c r="J113" s="448">
        <f t="shared" si="1"/>
        <v>174.87</v>
      </c>
    </row>
    <row r="114" spans="1:10" ht="15.75">
      <c r="A114" s="64">
        <v>110</v>
      </c>
      <c r="B114" s="362" t="s">
        <v>9449</v>
      </c>
      <c r="C114" s="368" t="s">
        <v>9109</v>
      </c>
      <c r="D114" s="367" t="s">
        <v>9558</v>
      </c>
      <c r="E114" s="64" t="s">
        <v>7802</v>
      </c>
      <c r="F114" s="64"/>
      <c r="G114" s="64" t="s">
        <v>9925</v>
      </c>
      <c r="H114" s="365">
        <v>47.050000000000004</v>
      </c>
      <c r="I114" s="61">
        <v>0.13</v>
      </c>
      <c r="J114" s="448">
        <f t="shared" si="1"/>
        <v>40.933500000000002</v>
      </c>
    </row>
    <row r="115" spans="1:10" ht="15.75">
      <c r="A115" s="64">
        <v>111</v>
      </c>
      <c r="B115" s="362" t="s">
        <v>9449</v>
      </c>
      <c r="C115" s="368" t="s">
        <v>9110</v>
      </c>
      <c r="D115" s="367" t="s">
        <v>9559</v>
      </c>
      <c r="E115" s="64" t="s">
        <v>7802</v>
      </c>
      <c r="F115" s="64"/>
      <c r="G115" s="64" t="s">
        <v>9925</v>
      </c>
      <c r="H115" s="365">
        <v>134.5</v>
      </c>
      <c r="I115" s="61">
        <v>0.13</v>
      </c>
      <c r="J115" s="448">
        <f t="shared" si="1"/>
        <v>117.015</v>
      </c>
    </row>
    <row r="116" spans="1:10" ht="24.75">
      <c r="A116" s="64">
        <v>112</v>
      </c>
      <c r="B116" s="362" t="s">
        <v>9449</v>
      </c>
      <c r="C116" s="368" t="s">
        <v>9111</v>
      </c>
      <c r="D116" s="367" t="s">
        <v>9560</v>
      </c>
      <c r="E116" s="64" t="s">
        <v>7802</v>
      </c>
      <c r="F116" s="64"/>
      <c r="G116" s="64" t="s">
        <v>9925</v>
      </c>
      <c r="H116" s="365">
        <v>134.5</v>
      </c>
      <c r="I116" s="61">
        <v>0.13</v>
      </c>
      <c r="J116" s="448">
        <f t="shared" si="1"/>
        <v>117.015</v>
      </c>
    </row>
    <row r="117" spans="1:10" ht="15.75">
      <c r="A117" s="64">
        <v>113</v>
      </c>
      <c r="B117" s="362" t="s">
        <v>9449</v>
      </c>
      <c r="C117" s="368" t="s">
        <v>9112</v>
      </c>
      <c r="D117" s="367" t="s">
        <v>9561</v>
      </c>
      <c r="E117" s="64" t="s">
        <v>7802</v>
      </c>
      <c r="F117" s="64"/>
      <c r="G117" s="64" t="s">
        <v>9925</v>
      </c>
      <c r="H117" s="365">
        <v>37.25</v>
      </c>
      <c r="I117" s="61">
        <v>0.13</v>
      </c>
      <c r="J117" s="448">
        <f t="shared" si="1"/>
        <v>32.407499999999999</v>
      </c>
    </row>
    <row r="118" spans="1:10" ht="15.75">
      <c r="A118" s="64">
        <v>114</v>
      </c>
      <c r="B118" s="362" t="s">
        <v>9449</v>
      </c>
      <c r="C118" s="368" t="s">
        <v>9113</v>
      </c>
      <c r="D118" s="367" t="s">
        <v>9562</v>
      </c>
      <c r="E118" s="64" t="s">
        <v>7802</v>
      </c>
      <c r="F118" s="64"/>
      <c r="G118" s="64" t="s">
        <v>9925</v>
      </c>
      <c r="H118" s="365">
        <v>39.200000000000003</v>
      </c>
      <c r="I118" s="61">
        <v>0.13</v>
      </c>
      <c r="J118" s="448">
        <f t="shared" si="1"/>
        <v>34.103999999999999</v>
      </c>
    </row>
    <row r="119" spans="1:10" ht="15.75">
      <c r="A119" s="64">
        <v>115</v>
      </c>
      <c r="B119" s="362" t="s">
        <v>9449</v>
      </c>
      <c r="C119" s="368" t="s">
        <v>9114</v>
      </c>
      <c r="D119" s="367" t="s">
        <v>9563</v>
      </c>
      <c r="E119" s="64" t="s">
        <v>7802</v>
      </c>
      <c r="F119" s="64"/>
      <c r="G119" s="64" t="s">
        <v>9925</v>
      </c>
      <c r="H119" s="365">
        <v>20</v>
      </c>
      <c r="I119" s="61">
        <v>0.13</v>
      </c>
      <c r="J119" s="448">
        <f t="shared" si="1"/>
        <v>17.399999999999999</v>
      </c>
    </row>
    <row r="120" spans="1:10" ht="15.75">
      <c r="A120" s="64">
        <v>116</v>
      </c>
      <c r="B120" s="362" t="s">
        <v>9449</v>
      </c>
      <c r="C120" s="368" t="s">
        <v>9115</v>
      </c>
      <c r="D120" s="367" t="s">
        <v>9564</v>
      </c>
      <c r="E120" s="64" t="s">
        <v>7802</v>
      </c>
      <c r="F120" s="64"/>
      <c r="G120" s="64" t="s">
        <v>9925</v>
      </c>
      <c r="H120" s="365">
        <v>40</v>
      </c>
      <c r="I120" s="61">
        <v>0.13</v>
      </c>
      <c r="J120" s="448">
        <f t="shared" si="1"/>
        <v>34.799999999999997</v>
      </c>
    </row>
    <row r="121" spans="1:10" ht="15.75">
      <c r="A121" s="64">
        <v>117</v>
      </c>
      <c r="B121" s="362" t="s">
        <v>9449</v>
      </c>
      <c r="C121" s="367" t="s">
        <v>9116</v>
      </c>
      <c r="D121" s="367" t="s">
        <v>9565</v>
      </c>
      <c r="E121" s="64" t="s">
        <v>7802</v>
      </c>
      <c r="F121" s="64"/>
      <c r="G121" s="64" t="s">
        <v>9925</v>
      </c>
      <c r="H121" s="365">
        <v>42.95</v>
      </c>
      <c r="I121" s="61">
        <v>0.13</v>
      </c>
      <c r="J121" s="448">
        <f t="shared" si="1"/>
        <v>37.366500000000002</v>
      </c>
    </row>
    <row r="122" spans="1:10" ht="15.75">
      <c r="A122" s="64">
        <v>118</v>
      </c>
      <c r="B122" s="362" t="s">
        <v>9449</v>
      </c>
      <c r="C122" s="367" t="s">
        <v>9117</v>
      </c>
      <c r="D122" s="367" t="s">
        <v>9566</v>
      </c>
      <c r="E122" s="64" t="s">
        <v>7802</v>
      </c>
      <c r="F122" s="64"/>
      <c r="G122" s="64" t="s">
        <v>9925</v>
      </c>
      <c r="H122" s="365">
        <v>49.900000000000006</v>
      </c>
      <c r="I122" s="61">
        <v>0.13</v>
      </c>
      <c r="J122" s="448">
        <f t="shared" si="1"/>
        <v>43.413000000000004</v>
      </c>
    </row>
    <row r="123" spans="1:10" ht="15.75">
      <c r="A123" s="64">
        <v>119</v>
      </c>
      <c r="B123" s="362" t="s">
        <v>9449</v>
      </c>
      <c r="C123" s="368" t="s">
        <v>9118</v>
      </c>
      <c r="D123" s="367" t="s">
        <v>9567</v>
      </c>
      <c r="E123" s="64" t="s">
        <v>7802</v>
      </c>
      <c r="F123" s="64"/>
      <c r="G123" s="64" t="s">
        <v>9925</v>
      </c>
      <c r="H123" s="365">
        <v>5</v>
      </c>
      <c r="I123" s="61">
        <v>0.13</v>
      </c>
      <c r="J123" s="448">
        <f t="shared" si="1"/>
        <v>4.3499999999999996</v>
      </c>
    </row>
    <row r="124" spans="1:10" ht="15.75">
      <c r="A124" s="64">
        <v>120</v>
      </c>
      <c r="B124" s="362" t="s">
        <v>9449</v>
      </c>
      <c r="C124" s="368" t="s">
        <v>9119</v>
      </c>
      <c r="D124" s="367" t="s">
        <v>9568</v>
      </c>
      <c r="E124" s="64" t="s">
        <v>7802</v>
      </c>
      <c r="F124" s="64"/>
      <c r="G124" s="64" t="s">
        <v>9925</v>
      </c>
      <c r="H124" s="365">
        <v>320</v>
      </c>
      <c r="I124" s="61">
        <v>0.13</v>
      </c>
      <c r="J124" s="448">
        <f t="shared" si="1"/>
        <v>278.39999999999998</v>
      </c>
    </row>
    <row r="125" spans="1:10" ht="15.75">
      <c r="A125" s="64">
        <v>121</v>
      </c>
      <c r="B125" s="362" t="s">
        <v>9449</v>
      </c>
      <c r="C125" s="368" t="s">
        <v>9120</v>
      </c>
      <c r="D125" s="367" t="s">
        <v>9569</v>
      </c>
      <c r="E125" s="64" t="s">
        <v>7802</v>
      </c>
      <c r="F125" s="64"/>
      <c r="G125" s="64" t="s">
        <v>9925</v>
      </c>
      <c r="H125" s="365">
        <v>317.5</v>
      </c>
      <c r="I125" s="61">
        <v>0.13</v>
      </c>
      <c r="J125" s="448">
        <f t="shared" si="1"/>
        <v>276.22500000000002</v>
      </c>
    </row>
    <row r="126" spans="1:10" ht="15.75">
      <c r="A126" s="64">
        <v>122</v>
      </c>
      <c r="B126" s="362" t="s">
        <v>9449</v>
      </c>
      <c r="C126" s="368" t="s">
        <v>9121</v>
      </c>
      <c r="D126" s="367" t="s">
        <v>9570</v>
      </c>
      <c r="E126" s="64" t="s">
        <v>7802</v>
      </c>
      <c r="F126" s="64"/>
      <c r="G126" s="64" t="s">
        <v>9925</v>
      </c>
      <c r="H126" s="365">
        <v>16.5</v>
      </c>
      <c r="I126" s="61">
        <v>0.13</v>
      </c>
      <c r="J126" s="448">
        <f t="shared" si="1"/>
        <v>14.355</v>
      </c>
    </row>
    <row r="127" spans="1:10" ht="15.75">
      <c r="A127" s="64">
        <v>123</v>
      </c>
      <c r="B127" s="362" t="s">
        <v>9449</v>
      </c>
      <c r="C127" s="368" t="s">
        <v>9122</v>
      </c>
      <c r="D127" s="367" t="s">
        <v>9571</v>
      </c>
      <c r="E127" s="64" t="s">
        <v>7802</v>
      </c>
      <c r="F127" s="64"/>
      <c r="G127" s="64" t="s">
        <v>9925</v>
      </c>
      <c r="H127" s="365">
        <v>335.75</v>
      </c>
      <c r="I127" s="61">
        <v>0.13</v>
      </c>
      <c r="J127" s="448">
        <f t="shared" si="1"/>
        <v>292.10250000000002</v>
      </c>
    </row>
    <row r="128" spans="1:10" ht="15.75">
      <c r="A128" s="64">
        <v>124</v>
      </c>
      <c r="B128" s="362" t="s">
        <v>9449</v>
      </c>
      <c r="C128" s="367" t="s">
        <v>9123</v>
      </c>
      <c r="D128" s="367" t="s">
        <v>9572</v>
      </c>
      <c r="E128" s="64" t="s">
        <v>7802</v>
      </c>
      <c r="F128" s="64"/>
      <c r="G128" s="64" t="s">
        <v>9925</v>
      </c>
      <c r="H128" s="365">
        <v>437</v>
      </c>
      <c r="I128" s="61">
        <v>0.13</v>
      </c>
      <c r="J128" s="448">
        <f t="shared" si="1"/>
        <v>380.19</v>
      </c>
    </row>
    <row r="129" spans="1:10" ht="15.75">
      <c r="A129" s="64">
        <v>125</v>
      </c>
      <c r="B129" s="362" t="s">
        <v>9449</v>
      </c>
      <c r="C129" s="367" t="s">
        <v>9124</v>
      </c>
      <c r="D129" s="367" t="s">
        <v>9573</v>
      </c>
      <c r="E129" s="64" t="s">
        <v>7802</v>
      </c>
      <c r="F129" s="64"/>
      <c r="G129" s="64" t="s">
        <v>9925</v>
      </c>
      <c r="H129" s="365">
        <v>351</v>
      </c>
      <c r="I129" s="61">
        <v>0.13</v>
      </c>
      <c r="J129" s="448">
        <f t="shared" si="1"/>
        <v>305.37</v>
      </c>
    </row>
    <row r="130" spans="1:10" ht="15.75">
      <c r="A130" s="64">
        <v>126</v>
      </c>
      <c r="B130" s="362" t="s">
        <v>9449</v>
      </c>
      <c r="C130" s="368" t="s">
        <v>8398</v>
      </c>
      <c r="D130" s="370" t="s">
        <v>9574</v>
      </c>
      <c r="E130" s="64" t="s">
        <v>7802</v>
      </c>
      <c r="F130" s="64"/>
      <c r="G130" s="64" t="s">
        <v>9925</v>
      </c>
      <c r="H130" s="365">
        <v>68.5</v>
      </c>
      <c r="I130" s="61">
        <v>0.13</v>
      </c>
      <c r="J130" s="448">
        <f t="shared" si="1"/>
        <v>59.594999999999999</v>
      </c>
    </row>
    <row r="131" spans="1:10" ht="15.75">
      <c r="A131" s="64">
        <v>127</v>
      </c>
      <c r="B131" s="362" t="s">
        <v>9449</v>
      </c>
      <c r="C131" s="368" t="s">
        <v>9125</v>
      </c>
      <c r="D131" s="367" t="s">
        <v>9575</v>
      </c>
      <c r="E131" s="64" t="s">
        <v>7802</v>
      </c>
      <c r="F131" s="64"/>
      <c r="G131" s="64" t="s">
        <v>9925</v>
      </c>
      <c r="H131" s="365">
        <v>1166.75</v>
      </c>
      <c r="I131" s="61">
        <v>0.13</v>
      </c>
      <c r="J131" s="448">
        <f t="shared" si="1"/>
        <v>1015.0725</v>
      </c>
    </row>
    <row r="132" spans="1:10" ht="24.75">
      <c r="A132" s="64">
        <v>128</v>
      </c>
      <c r="B132" s="362" t="s">
        <v>9449</v>
      </c>
      <c r="C132" s="371" t="s">
        <v>9126</v>
      </c>
      <c r="D132" s="371" t="s">
        <v>9576</v>
      </c>
      <c r="E132" s="64" t="s">
        <v>7802</v>
      </c>
      <c r="F132" s="64"/>
      <c r="G132" s="64" t="s">
        <v>9925</v>
      </c>
      <c r="H132" s="365">
        <v>707</v>
      </c>
      <c r="I132" s="61">
        <v>0.13</v>
      </c>
      <c r="J132" s="448">
        <f t="shared" si="1"/>
        <v>615.09</v>
      </c>
    </row>
    <row r="133" spans="1:10" ht="15.75">
      <c r="A133" s="64">
        <v>129</v>
      </c>
      <c r="B133" s="362" t="s">
        <v>9449</v>
      </c>
      <c r="C133" s="368" t="s">
        <v>9127</v>
      </c>
      <c r="D133" s="367" t="s">
        <v>9577</v>
      </c>
      <c r="E133" s="64" t="s">
        <v>7802</v>
      </c>
      <c r="F133" s="64"/>
      <c r="G133" s="64" t="s">
        <v>9925</v>
      </c>
      <c r="H133" s="365">
        <v>104</v>
      </c>
      <c r="I133" s="61">
        <v>0.13</v>
      </c>
      <c r="J133" s="448">
        <f t="shared" si="1"/>
        <v>90.48</v>
      </c>
    </row>
    <row r="134" spans="1:10" ht="15.75">
      <c r="A134" s="64">
        <v>130</v>
      </c>
      <c r="B134" s="362" t="s">
        <v>9449</v>
      </c>
      <c r="C134" s="367" t="s">
        <v>9128</v>
      </c>
      <c r="D134" s="367" t="s">
        <v>9578</v>
      </c>
      <c r="E134" s="64" t="s">
        <v>7802</v>
      </c>
      <c r="F134" s="64"/>
      <c r="G134" s="64" t="s">
        <v>9925</v>
      </c>
      <c r="H134" s="365">
        <v>56.25</v>
      </c>
      <c r="I134" s="61">
        <v>0.13</v>
      </c>
      <c r="J134" s="448">
        <f t="shared" ref="J134:J197" si="2">H134*(1-I134)</f>
        <v>48.9375</v>
      </c>
    </row>
    <row r="135" spans="1:10" ht="15.75">
      <c r="A135" s="64">
        <v>131</v>
      </c>
      <c r="B135" s="362" t="s">
        <v>9449</v>
      </c>
      <c r="C135" s="367" t="s">
        <v>9129</v>
      </c>
      <c r="D135" s="367" t="s">
        <v>9579</v>
      </c>
      <c r="E135" s="64" t="s">
        <v>7802</v>
      </c>
      <c r="F135" s="64"/>
      <c r="G135" s="64" t="s">
        <v>9925</v>
      </c>
      <c r="H135" s="365">
        <v>139</v>
      </c>
      <c r="I135" s="61">
        <v>0.13</v>
      </c>
      <c r="J135" s="448">
        <f t="shared" si="2"/>
        <v>120.92999999999999</v>
      </c>
    </row>
    <row r="136" spans="1:10" ht="15.75">
      <c r="A136" s="64">
        <v>132</v>
      </c>
      <c r="B136" s="362" t="s">
        <v>9449</v>
      </c>
      <c r="C136" s="367" t="s">
        <v>9130</v>
      </c>
      <c r="D136" s="367" t="s">
        <v>9580</v>
      </c>
      <c r="E136" s="64" t="s">
        <v>7802</v>
      </c>
      <c r="F136" s="64"/>
      <c r="G136" s="64" t="s">
        <v>9925</v>
      </c>
      <c r="H136" s="365">
        <v>201</v>
      </c>
      <c r="I136" s="61">
        <v>0.13</v>
      </c>
      <c r="J136" s="448">
        <f t="shared" si="2"/>
        <v>174.87</v>
      </c>
    </row>
    <row r="137" spans="1:10" ht="15.75">
      <c r="A137" s="64">
        <v>133</v>
      </c>
      <c r="B137" s="362" t="s">
        <v>9449</v>
      </c>
      <c r="C137" s="367" t="s">
        <v>9131</v>
      </c>
      <c r="D137" s="367" t="s">
        <v>9581</v>
      </c>
      <c r="E137" s="64" t="s">
        <v>7802</v>
      </c>
      <c r="F137" s="64"/>
      <c r="G137" s="64" t="s">
        <v>9925</v>
      </c>
      <c r="H137" s="365">
        <v>201</v>
      </c>
      <c r="I137" s="61">
        <v>0.13</v>
      </c>
      <c r="J137" s="448">
        <f t="shared" si="2"/>
        <v>174.87</v>
      </c>
    </row>
    <row r="138" spans="1:10" ht="15.75">
      <c r="A138" s="64">
        <v>134</v>
      </c>
      <c r="B138" s="362" t="s">
        <v>9449</v>
      </c>
      <c r="C138" s="368" t="s">
        <v>9132</v>
      </c>
      <c r="D138" s="367" t="s">
        <v>9582</v>
      </c>
      <c r="E138" s="64" t="s">
        <v>7802</v>
      </c>
      <c r="F138" s="64"/>
      <c r="G138" s="64" t="s">
        <v>9925</v>
      </c>
      <c r="H138" s="365">
        <v>118.25</v>
      </c>
      <c r="I138" s="61">
        <v>0.13</v>
      </c>
      <c r="J138" s="448">
        <f t="shared" si="2"/>
        <v>102.8775</v>
      </c>
    </row>
    <row r="139" spans="1:10" ht="15.75">
      <c r="A139" s="64">
        <v>135</v>
      </c>
      <c r="B139" s="362" t="s">
        <v>9449</v>
      </c>
      <c r="C139" s="368" t="s">
        <v>9133</v>
      </c>
      <c r="D139" s="367" t="s">
        <v>9583</v>
      </c>
      <c r="E139" s="64" t="s">
        <v>7802</v>
      </c>
      <c r="F139" s="64"/>
      <c r="G139" s="64" t="s">
        <v>9925</v>
      </c>
      <c r="H139" s="365">
        <v>639.25</v>
      </c>
      <c r="I139" s="61">
        <v>0.13</v>
      </c>
      <c r="J139" s="448">
        <f t="shared" si="2"/>
        <v>556.14750000000004</v>
      </c>
    </row>
    <row r="140" spans="1:10" ht="15.75">
      <c r="A140" s="64">
        <v>136</v>
      </c>
      <c r="B140" s="362" t="s">
        <v>9449</v>
      </c>
      <c r="C140" s="368" t="s">
        <v>9134</v>
      </c>
      <c r="D140" s="367" t="s">
        <v>9584</v>
      </c>
      <c r="E140" s="64" t="s">
        <v>7802</v>
      </c>
      <c r="F140" s="64"/>
      <c r="G140" s="64" t="s">
        <v>9925</v>
      </c>
      <c r="H140" s="365">
        <v>118.25</v>
      </c>
      <c r="I140" s="61">
        <v>0.13</v>
      </c>
      <c r="J140" s="448">
        <f t="shared" si="2"/>
        <v>102.8775</v>
      </c>
    </row>
    <row r="141" spans="1:10" ht="15.75">
      <c r="A141" s="64">
        <v>137</v>
      </c>
      <c r="B141" s="362" t="s">
        <v>9449</v>
      </c>
      <c r="C141" s="367" t="s">
        <v>9135</v>
      </c>
      <c r="D141" s="367" t="s">
        <v>9585</v>
      </c>
      <c r="E141" s="64" t="s">
        <v>7802</v>
      </c>
      <c r="F141" s="64"/>
      <c r="G141" s="64" t="s">
        <v>9925</v>
      </c>
      <c r="H141" s="365">
        <v>596</v>
      </c>
      <c r="I141" s="61">
        <v>0.13</v>
      </c>
      <c r="J141" s="448">
        <f t="shared" si="2"/>
        <v>518.52</v>
      </c>
    </row>
    <row r="142" spans="1:10" ht="15.75">
      <c r="A142" s="64">
        <v>138</v>
      </c>
      <c r="B142" s="362" t="s">
        <v>9449</v>
      </c>
      <c r="C142" s="368" t="s">
        <v>9136</v>
      </c>
      <c r="D142" s="367" t="s">
        <v>9586</v>
      </c>
      <c r="E142" s="64" t="s">
        <v>7802</v>
      </c>
      <c r="F142" s="64"/>
      <c r="G142" s="64" t="s">
        <v>9925</v>
      </c>
      <c r="H142" s="365">
        <v>281.75</v>
      </c>
      <c r="I142" s="61">
        <v>0.13</v>
      </c>
      <c r="J142" s="448">
        <f t="shared" si="2"/>
        <v>245.1225</v>
      </c>
    </row>
    <row r="143" spans="1:10" ht="24.75">
      <c r="A143" s="64">
        <v>139</v>
      </c>
      <c r="B143" s="362" t="s">
        <v>9449</v>
      </c>
      <c r="C143" s="368" t="s">
        <v>9137</v>
      </c>
      <c r="D143" s="367" t="s">
        <v>9587</v>
      </c>
      <c r="E143" s="64" t="s">
        <v>7802</v>
      </c>
      <c r="F143" s="64"/>
      <c r="G143" s="64" t="s">
        <v>9925</v>
      </c>
      <c r="H143" s="365">
        <v>434.75</v>
      </c>
      <c r="I143" s="61">
        <v>0.13</v>
      </c>
      <c r="J143" s="448">
        <f t="shared" si="2"/>
        <v>378.23250000000002</v>
      </c>
    </row>
    <row r="144" spans="1:10" ht="15.75">
      <c r="A144" s="64">
        <v>140</v>
      </c>
      <c r="B144" s="362" t="s">
        <v>9449</v>
      </c>
      <c r="C144" s="368" t="s">
        <v>9138</v>
      </c>
      <c r="D144" s="371" t="s">
        <v>9588</v>
      </c>
      <c r="E144" s="64" t="s">
        <v>7802</v>
      </c>
      <c r="F144" s="64"/>
      <c r="G144" s="64" t="s">
        <v>9925</v>
      </c>
      <c r="H144" s="365">
        <v>42.75</v>
      </c>
      <c r="I144" s="61">
        <v>0.13</v>
      </c>
      <c r="J144" s="448">
        <f t="shared" si="2"/>
        <v>37.192500000000003</v>
      </c>
    </row>
    <row r="145" spans="1:10" ht="15.75">
      <c r="A145" s="64">
        <v>141</v>
      </c>
      <c r="B145" s="362" t="s">
        <v>9449</v>
      </c>
      <c r="C145" s="368" t="s">
        <v>9139</v>
      </c>
      <c r="D145" s="367" t="s">
        <v>4830</v>
      </c>
      <c r="E145" s="64" t="s">
        <v>7802</v>
      </c>
      <c r="F145" s="64"/>
      <c r="G145" s="64" t="s">
        <v>9925</v>
      </c>
      <c r="H145" s="365">
        <v>391</v>
      </c>
      <c r="I145" s="61">
        <v>0.13</v>
      </c>
      <c r="J145" s="448">
        <f t="shared" si="2"/>
        <v>340.17</v>
      </c>
    </row>
    <row r="146" spans="1:10" ht="15.75">
      <c r="A146" s="64">
        <v>142</v>
      </c>
      <c r="B146" s="362" t="s">
        <v>9449</v>
      </c>
      <c r="C146" s="368" t="s">
        <v>8354</v>
      </c>
      <c r="D146" s="367" t="s">
        <v>9589</v>
      </c>
      <c r="E146" s="64" t="s">
        <v>7802</v>
      </c>
      <c r="F146" s="64"/>
      <c r="G146" s="64" t="s">
        <v>9925</v>
      </c>
      <c r="H146" s="365">
        <v>141.5</v>
      </c>
      <c r="I146" s="61">
        <v>0.13</v>
      </c>
      <c r="J146" s="448">
        <f t="shared" si="2"/>
        <v>123.105</v>
      </c>
    </row>
    <row r="147" spans="1:10" ht="15.75">
      <c r="A147" s="64">
        <v>143</v>
      </c>
      <c r="B147" s="362" t="s">
        <v>9449</v>
      </c>
      <c r="C147" s="368" t="s">
        <v>8355</v>
      </c>
      <c r="D147" s="367" t="s">
        <v>9590</v>
      </c>
      <c r="E147" s="64" t="s">
        <v>7802</v>
      </c>
      <c r="F147" s="64"/>
      <c r="G147" s="64" t="s">
        <v>9925</v>
      </c>
      <c r="H147" s="365">
        <v>246.5</v>
      </c>
      <c r="I147" s="61">
        <v>0.13</v>
      </c>
      <c r="J147" s="448">
        <f t="shared" si="2"/>
        <v>214.45500000000001</v>
      </c>
    </row>
    <row r="148" spans="1:10" ht="15.75">
      <c r="A148" s="64">
        <v>144</v>
      </c>
      <c r="B148" s="362" t="s">
        <v>9449</v>
      </c>
      <c r="C148" s="368" t="s">
        <v>9140</v>
      </c>
      <c r="D148" s="367" t="s">
        <v>9591</v>
      </c>
      <c r="E148" s="64" t="s">
        <v>7802</v>
      </c>
      <c r="F148" s="64"/>
      <c r="G148" s="64" t="s">
        <v>9925</v>
      </c>
      <c r="H148" s="365">
        <v>107.25</v>
      </c>
      <c r="I148" s="61">
        <v>0.13</v>
      </c>
      <c r="J148" s="448">
        <f t="shared" si="2"/>
        <v>93.307500000000005</v>
      </c>
    </row>
    <row r="149" spans="1:10" ht="15.75">
      <c r="A149" s="64">
        <v>145</v>
      </c>
      <c r="B149" s="362" t="s">
        <v>9449</v>
      </c>
      <c r="C149" s="368" t="s">
        <v>9141</v>
      </c>
      <c r="D149" s="367" t="s">
        <v>9592</v>
      </c>
      <c r="E149" s="64" t="s">
        <v>7802</v>
      </c>
      <c r="F149" s="64"/>
      <c r="G149" s="64" t="s">
        <v>9925</v>
      </c>
      <c r="H149" s="365">
        <v>131.25</v>
      </c>
      <c r="I149" s="61">
        <v>0.13</v>
      </c>
      <c r="J149" s="448">
        <f t="shared" si="2"/>
        <v>114.1875</v>
      </c>
    </row>
    <row r="150" spans="1:10" ht="15.75">
      <c r="A150" s="64">
        <v>146</v>
      </c>
      <c r="B150" s="362" t="s">
        <v>9449</v>
      </c>
      <c r="C150" s="368" t="s">
        <v>9142</v>
      </c>
      <c r="D150" s="367" t="s">
        <v>9593</v>
      </c>
      <c r="E150" s="64" t="s">
        <v>7802</v>
      </c>
      <c r="F150" s="64"/>
      <c r="G150" s="64" t="s">
        <v>9925</v>
      </c>
      <c r="H150" s="365">
        <v>132</v>
      </c>
      <c r="I150" s="61">
        <v>0.13</v>
      </c>
      <c r="J150" s="448">
        <f t="shared" si="2"/>
        <v>114.84</v>
      </c>
    </row>
    <row r="151" spans="1:10" ht="15.75">
      <c r="A151" s="64">
        <v>147</v>
      </c>
      <c r="B151" s="362" t="s">
        <v>9449</v>
      </c>
      <c r="C151" s="367" t="s">
        <v>9143</v>
      </c>
      <c r="D151" s="367" t="s">
        <v>9594</v>
      </c>
      <c r="E151" s="64" t="s">
        <v>7802</v>
      </c>
      <c r="F151" s="64"/>
      <c r="G151" s="64" t="s">
        <v>9925</v>
      </c>
      <c r="H151" s="365">
        <v>152.5</v>
      </c>
      <c r="I151" s="61">
        <v>0.13</v>
      </c>
      <c r="J151" s="448">
        <f t="shared" si="2"/>
        <v>132.67500000000001</v>
      </c>
    </row>
    <row r="152" spans="1:10" ht="15.75">
      <c r="A152" s="64">
        <v>148</v>
      </c>
      <c r="B152" s="362" t="s">
        <v>9449</v>
      </c>
      <c r="C152" s="367" t="s">
        <v>9144</v>
      </c>
      <c r="D152" s="367" t="s">
        <v>9595</v>
      </c>
      <c r="E152" s="64" t="s">
        <v>7802</v>
      </c>
      <c r="F152" s="64"/>
      <c r="G152" s="64" t="s">
        <v>9925</v>
      </c>
      <c r="H152" s="365">
        <v>140</v>
      </c>
      <c r="I152" s="61">
        <v>0.13</v>
      </c>
      <c r="J152" s="448">
        <f t="shared" si="2"/>
        <v>121.8</v>
      </c>
    </row>
    <row r="153" spans="1:10" ht="15.75">
      <c r="A153" s="64">
        <v>149</v>
      </c>
      <c r="B153" s="362" t="s">
        <v>9449</v>
      </c>
      <c r="C153" s="368" t="s">
        <v>9145</v>
      </c>
      <c r="D153" s="367" t="s">
        <v>9596</v>
      </c>
      <c r="E153" s="64" t="s">
        <v>7802</v>
      </c>
      <c r="F153" s="64"/>
      <c r="G153" s="64" t="s">
        <v>9925</v>
      </c>
      <c r="H153" s="365">
        <v>115.25</v>
      </c>
      <c r="I153" s="61">
        <v>0.13</v>
      </c>
      <c r="J153" s="448">
        <f t="shared" si="2"/>
        <v>100.2675</v>
      </c>
    </row>
    <row r="154" spans="1:10" ht="15.75">
      <c r="A154" s="64">
        <v>150</v>
      </c>
      <c r="B154" s="362" t="s">
        <v>9449</v>
      </c>
      <c r="C154" s="368" t="s">
        <v>9146</v>
      </c>
      <c r="D154" s="367" t="s">
        <v>9597</v>
      </c>
      <c r="E154" s="64" t="s">
        <v>7802</v>
      </c>
      <c r="F154" s="64"/>
      <c r="G154" s="64" t="s">
        <v>9925</v>
      </c>
      <c r="H154" s="365">
        <v>12.25</v>
      </c>
      <c r="I154" s="61">
        <v>0.13</v>
      </c>
      <c r="J154" s="448">
        <f t="shared" si="2"/>
        <v>10.657500000000001</v>
      </c>
    </row>
    <row r="155" spans="1:10" ht="15.75">
      <c r="A155" s="64">
        <v>151</v>
      </c>
      <c r="B155" s="362" t="s">
        <v>9449</v>
      </c>
      <c r="C155" s="367" t="s">
        <v>9147</v>
      </c>
      <c r="D155" s="367" t="s">
        <v>9598</v>
      </c>
      <c r="E155" s="64" t="s">
        <v>7802</v>
      </c>
      <c r="F155" s="64"/>
      <c r="G155" s="64" t="s">
        <v>9925</v>
      </c>
      <c r="H155" s="365">
        <v>15.5</v>
      </c>
      <c r="I155" s="61">
        <v>0.13</v>
      </c>
      <c r="J155" s="448">
        <f t="shared" si="2"/>
        <v>13.484999999999999</v>
      </c>
    </row>
    <row r="156" spans="1:10" ht="15.75">
      <c r="A156" s="64">
        <v>152</v>
      </c>
      <c r="B156" s="362" t="s">
        <v>9449</v>
      </c>
      <c r="C156" s="368" t="s">
        <v>9148</v>
      </c>
      <c r="D156" s="367" t="s">
        <v>9599</v>
      </c>
      <c r="E156" s="64" t="s">
        <v>7802</v>
      </c>
      <c r="F156" s="64"/>
      <c r="G156" s="64" t="s">
        <v>9925</v>
      </c>
      <c r="H156" s="365">
        <v>47.5</v>
      </c>
      <c r="I156" s="61">
        <v>0.13</v>
      </c>
      <c r="J156" s="448">
        <f t="shared" si="2"/>
        <v>41.325000000000003</v>
      </c>
    </row>
    <row r="157" spans="1:10" ht="15.75">
      <c r="A157" s="64">
        <v>153</v>
      </c>
      <c r="B157" s="362" t="s">
        <v>9449</v>
      </c>
      <c r="C157" s="368" t="s">
        <v>9149</v>
      </c>
      <c r="D157" s="367" t="s">
        <v>9600</v>
      </c>
      <c r="E157" s="64" t="s">
        <v>7802</v>
      </c>
      <c r="F157" s="64"/>
      <c r="G157" s="64" t="s">
        <v>9925</v>
      </c>
      <c r="H157" s="365">
        <v>21</v>
      </c>
      <c r="I157" s="61">
        <v>0.13</v>
      </c>
      <c r="J157" s="448">
        <f t="shared" si="2"/>
        <v>18.27</v>
      </c>
    </row>
    <row r="158" spans="1:10" ht="15.75">
      <c r="A158" s="64">
        <v>154</v>
      </c>
      <c r="B158" s="362" t="s">
        <v>9449</v>
      </c>
      <c r="C158" s="366" t="s">
        <v>9150</v>
      </c>
      <c r="D158" s="367" t="s">
        <v>9601</v>
      </c>
      <c r="E158" s="64" t="s">
        <v>7802</v>
      </c>
      <c r="F158" s="64"/>
      <c r="G158" s="64" t="s">
        <v>9925</v>
      </c>
      <c r="H158" s="365">
        <v>23.25</v>
      </c>
      <c r="I158" s="61">
        <v>0.13</v>
      </c>
      <c r="J158" s="448">
        <f t="shared" si="2"/>
        <v>20.227499999999999</v>
      </c>
    </row>
    <row r="159" spans="1:10" ht="24.75">
      <c r="A159" s="64">
        <v>155</v>
      </c>
      <c r="B159" s="362" t="s">
        <v>9449</v>
      </c>
      <c r="C159" s="366" t="s">
        <v>9151</v>
      </c>
      <c r="D159" s="367" t="s">
        <v>9602</v>
      </c>
      <c r="E159" s="64" t="s">
        <v>7802</v>
      </c>
      <c r="F159" s="64"/>
      <c r="G159" s="64" t="s">
        <v>9925</v>
      </c>
      <c r="H159" s="365">
        <v>17.5</v>
      </c>
      <c r="I159" s="61">
        <v>0.13</v>
      </c>
      <c r="J159" s="448">
        <f t="shared" si="2"/>
        <v>15.225</v>
      </c>
    </row>
    <row r="160" spans="1:10" ht="15.75">
      <c r="A160" s="64">
        <v>156</v>
      </c>
      <c r="B160" s="362" t="s">
        <v>9449</v>
      </c>
      <c r="C160" s="366" t="s">
        <v>9152</v>
      </c>
      <c r="D160" s="367" t="s">
        <v>9603</v>
      </c>
      <c r="E160" s="64" t="s">
        <v>7802</v>
      </c>
      <c r="F160" s="64"/>
      <c r="G160" s="64" t="s">
        <v>9925</v>
      </c>
      <c r="H160" s="365">
        <v>15.3</v>
      </c>
      <c r="I160" s="61">
        <v>0.13</v>
      </c>
      <c r="J160" s="448">
        <f t="shared" si="2"/>
        <v>13.311</v>
      </c>
    </row>
    <row r="161" spans="1:10" ht="48.75">
      <c r="A161" s="64">
        <v>157</v>
      </c>
      <c r="B161" s="362" t="s">
        <v>9449</v>
      </c>
      <c r="C161" s="368" t="s">
        <v>9153</v>
      </c>
      <c r="D161" s="367" t="s">
        <v>9604</v>
      </c>
      <c r="E161" s="64" t="s">
        <v>7802</v>
      </c>
      <c r="F161" s="64"/>
      <c r="G161" s="64" t="s">
        <v>9925</v>
      </c>
      <c r="H161" s="365">
        <v>80.800000000000011</v>
      </c>
      <c r="I161" s="61">
        <v>0.13</v>
      </c>
      <c r="J161" s="448">
        <f t="shared" si="2"/>
        <v>70.296000000000006</v>
      </c>
    </row>
    <row r="162" spans="1:10" ht="24.75">
      <c r="A162" s="64">
        <v>158</v>
      </c>
      <c r="B162" s="362" t="s">
        <v>9449</v>
      </c>
      <c r="C162" s="368" t="s">
        <v>9154</v>
      </c>
      <c r="D162" s="367" t="s">
        <v>9605</v>
      </c>
      <c r="E162" s="64" t="s">
        <v>7802</v>
      </c>
      <c r="F162" s="64"/>
      <c r="G162" s="64" t="s">
        <v>9925</v>
      </c>
      <c r="H162" s="365">
        <v>15.3</v>
      </c>
      <c r="I162" s="61">
        <v>0.13</v>
      </c>
      <c r="J162" s="448">
        <f t="shared" si="2"/>
        <v>13.311</v>
      </c>
    </row>
    <row r="163" spans="1:10" ht="24.75">
      <c r="A163" s="64">
        <v>159</v>
      </c>
      <c r="B163" s="362" t="s">
        <v>9449</v>
      </c>
      <c r="C163" s="366" t="s">
        <v>9155</v>
      </c>
      <c r="D163" s="367" t="s">
        <v>9606</v>
      </c>
      <c r="E163" s="64" t="s">
        <v>7802</v>
      </c>
      <c r="F163" s="64"/>
      <c r="G163" s="64" t="s">
        <v>9925</v>
      </c>
      <c r="H163" s="365">
        <v>15.3</v>
      </c>
      <c r="I163" s="61">
        <v>0.13</v>
      </c>
      <c r="J163" s="448">
        <f t="shared" si="2"/>
        <v>13.311</v>
      </c>
    </row>
    <row r="164" spans="1:10" ht="24.75">
      <c r="A164" s="64">
        <v>160</v>
      </c>
      <c r="B164" s="362" t="s">
        <v>9449</v>
      </c>
      <c r="C164" s="366" t="s">
        <v>9156</v>
      </c>
      <c r="D164" s="367" t="s">
        <v>9607</v>
      </c>
      <c r="E164" s="64" t="s">
        <v>7802</v>
      </c>
      <c r="F164" s="64"/>
      <c r="G164" s="64" t="s">
        <v>9925</v>
      </c>
      <c r="H164" s="365">
        <v>21.8</v>
      </c>
      <c r="I164" s="61">
        <v>0.13</v>
      </c>
      <c r="J164" s="448">
        <f t="shared" si="2"/>
        <v>18.966000000000001</v>
      </c>
    </row>
    <row r="165" spans="1:10" ht="24.75">
      <c r="A165" s="64">
        <v>161</v>
      </c>
      <c r="B165" s="362" t="s">
        <v>9449</v>
      </c>
      <c r="C165" s="368" t="s">
        <v>9157</v>
      </c>
      <c r="D165" s="367" t="s">
        <v>9608</v>
      </c>
      <c r="E165" s="64" t="s">
        <v>7802</v>
      </c>
      <c r="F165" s="64"/>
      <c r="G165" s="64" t="s">
        <v>9925</v>
      </c>
      <c r="H165" s="365">
        <v>21.8</v>
      </c>
      <c r="I165" s="61">
        <v>0.13</v>
      </c>
      <c r="J165" s="448">
        <f t="shared" si="2"/>
        <v>18.966000000000001</v>
      </c>
    </row>
    <row r="166" spans="1:10" ht="24.75">
      <c r="A166" s="64">
        <v>162</v>
      </c>
      <c r="B166" s="362" t="s">
        <v>9449</v>
      </c>
      <c r="C166" s="368" t="s">
        <v>9158</v>
      </c>
      <c r="D166" s="367" t="s">
        <v>9609</v>
      </c>
      <c r="E166" s="64" t="s">
        <v>7802</v>
      </c>
      <c r="F166" s="64"/>
      <c r="G166" s="64" t="s">
        <v>9925</v>
      </c>
      <c r="H166" s="365">
        <v>143.5</v>
      </c>
      <c r="I166" s="61">
        <v>0.13</v>
      </c>
      <c r="J166" s="448">
        <f t="shared" si="2"/>
        <v>124.845</v>
      </c>
    </row>
    <row r="167" spans="1:10" ht="24.75">
      <c r="A167" s="64">
        <v>163</v>
      </c>
      <c r="B167" s="362" t="s">
        <v>9449</v>
      </c>
      <c r="C167" s="368" t="s">
        <v>9159</v>
      </c>
      <c r="D167" s="367" t="s">
        <v>9610</v>
      </c>
      <c r="E167" s="64" t="s">
        <v>7802</v>
      </c>
      <c r="F167" s="64"/>
      <c r="G167" s="64" t="s">
        <v>9925</v>
      </c>
      <c r="H167" s="365">
        <v>2793.75</v>
      </c>
      <c r="I167" s="61">
        <v>0.13</v>
      </c>
      <c r="J167" s="448">
        <f t="shared" si="2"/>
        <v>2430.5625</v>
      </c>
    </row>
    <row r="168" spans="1:10" ht="24.75">
      <c r="A168" s="64">
        <v>164</v>
      </c>
      <c r="B168" s="362" t="s">
        <v>9449</v>
      </c>
      <c r="C168" s="366" t="s">
        <v>9160</v>
      </c>
      <c r="D168" s="367" t="s">
        <v>9611</v>
      </c>
      <c r="E168" s="64" t="s">
        <v>7802</v>
      </c>
      <c r="F168" s="64"/>
      <c r="G168" s="64" t="s">
        <v>9925</v>
      </c>
      <c r="H168" s="365">
        <v>3307</v>
      </c>
      <c r="I168" s="61">
        <v>0.13</v>
      </c>
      <c r="J168" s="448">
        <f t="shared" si="2"/>
        <v>2877.09</v>
      </c>
    </row>
    <row r="169" spans="1:10" ht="24.75">
      <c r="A169" s="64">
        <v>165</v>
      </c>
      <c r="B169" s="362" t="s">
        <v>9449</v>
      </c>
      <c r="C169" s="368" t="s">
        <v>9161</v>
      </c>
      <c r="D169" s="367" t="s">
        <v>9611</v>
      </c>
      <c r="E169" s="64" t="s">
        <v>7802</v>
      </c>
      <c r="F169" s="64"/>
      <c r="G169" s="64" t="s">
        <v>9925</v>
      </c>
      <c r="H169" s="365">
        <v>3307</v>
      </c>
      <c r="I169" s="61">
        <v>0.13</v>
      </c>
      <c r="J169" s="448">
        <f t="shared" si="2"/>
        <v>2877.09</v>
      </c>
    </row>
    <row r="170" spans="1:10" ht="15.75">
      <c r="A170" s="64">
        <v>166</v>
      </c>
      <c r="B170" s="362" t="s">
        <v>9449</v>
      </c>
      <c r="C170" s="368" t="s">
        <v>9162</v>
      </c>
      <c r="D170" s="367" t="s">
        <v>9612</v>
      </c>
      <c r="E170" s="64" t="s">
        <v>7802</v>
      </c>
      <c r="F170" s="64"/>
      <c r="G170" s="64" t="s">
        <v>9925</v>
      </c>
      <c r="H170" s="365">
        <v>3342.25</v>
      </c>
      <c r="I170" s="61">
        <v>0.13</v>
      </c>
      <c r="J170" s="448">
        <f t="shared" si="2"/>
        <v>2907.7575000000002</v>
      </c>
    </row>
    <row r="171" spans="1:10" ht="24.75">
      <c r="A171" s="64">
        <v>167</v>
      </c>
      <c r="B171" s="362" t="s">
        <v>9449</v>
      </c>
      <c r="C171" s="371" t="s">
        <v>9163</v>
      </c>
      <c r="D171" s="371" t="s">
        <v>9613</v>
      </c>
      <c r="E171" s="64" t="s">
        <v>7802</v>
      </c>
      <c r="F171" s="64"/>
      <c r="G171" s="64" t="s">
        <v>9925</v>
      </c>
      <c r="H171" s="365">
        <v>1430.25</v>
      </c>
      <c r="I171" s="61">
        <v>0.13</v>
      </c>
      <c r="J171" s="448">
        <f t="shared" si="2"/>
        <v>1244.3174999999999</v>
      </c>
    </row>
    <row r="172" spans="1:10" ht="24.75">
      <c r="A172" s="64">
        <v>168</v>
      </c>
      <c r="B172" s="362" t="s">
        <v>9449</v>
      </c>
      <c r="C172" s="368" t="s">
        <v>9164</v>
      </c>
      <c r="D172" s="367" t="s">
        <v>9614</v>
      </c>
      <c r="E172" s="64" t="s">
        <v>7802</v>
      </c>
      <c r="F172" s="64"/>
      <c r="G172" s="64" t="s">
        <v>9925</v>
      </c>
      <c r="H172" s="365">
        <v>1395.25</v>
      </c>
      <c r="I172" s="61">
        <v>0.13</v>
      </c>
      <c r="J172" s="448">
        <f t="shared" si="2"/>
        <v>1213.8675000000001</v>
      </c>
    </row>
    <row r="173" spans="1:10" ht="24.75">
      <c r="A173" s="64">
        <v>169</v>
      </c>
      <c r="B173" s="362" t="s">
        <v>9449</v>
      </c>
      <c r="C173" s="368" t="s">
        <v>9165</v>
      </c>
      <c r="D173" s="367" t="s">
        <v>9615</v>
      </c>
      <c r="E173" s="64" t="s">
        <v>7802</v>
      </c>
      <c r="F173" s="64"/>
      <c r="G173" s="64" t="s">
        <v>9925</v>
      </c>
      <c r="H173" s="365">
        <v>587</v>
      </c>
      <c r="I173" s="61">
        <v>0.13</v>
      </c>
      <c r="J173" s="448">
        <f t="shared" si="2"/>
        <v>510.69</v>
      </c>
    </row>
    <row r="174" spans="1:10" ht="24.75">
      <c r="A174" s="64">
        <v>170</v>
      </c>
      <c r="B174" s="362" t="s">
        <v>9449</v>
      </c>
      <c r="C174" s="368" t="s">
        <v>9166</v>
      </c>
      <c r="D174" s="367" t="s">
        <v>9616</v>
      </c>
      <c r="E174" s="64" t="s">
        <v>7802</v>
      </c>
      <c r="F174" s="64"/>
      <c r="G174" s="64" t="s">
        <v>9925</v>
      </c>
      <c r="H174" s="365">
        <v>587</v>
      </c>
      <c r="I174" s="61">
        <v>0.13</v>
      </c>
      <c r="J174" s="448">
        <f t="shared" si="2"/>
        <v>510.69</v>
      </c>
    </row>
    <row r="175" spans="1:10" ht="15.75">
      <c r="A175" s="64">
        <v>171</v>
      </c>
      <c r="B175" s="362" t="s">
        <v>9449</v>
      </c>
      <c r="C175" s="366" t="s">
        <v>9167</v>
      </c>
      <c r="D175" s="367" t="s">
        <v>9617</v>
      </c>
      <c r="E175" s="64" t="s">
        <v>7802</v>
      </c>
      <c r="F175" s="64"/>
      <c r="G175" s="64" t="s">
        <v>9925</v>
      </c>
      <c r="H175" s="365">
        <v>912.75</v>
      </c>
      <c r="I175" s="61">
        <v>0.13</v>
      </c>
      <c r="J175" s="448">
        <f t="shared" si="2"/>
        <v>794.09249999999997</v>
      </c>
    </row>
    <row r="176" spans="1:10" ht="15.75">
      <c r="A176" s="64">
        <v>172</v>
      </c>
      <c r="B176" s="362" t="s">
        <v>9449</v>
      </c>
      <c r="C176" s="368" t="s">
        <v>9168</v>
      </c>
      <c r="D176" s="367" t="s">
        <v>9618</v>
      </c>
      <c r="E176" s="64" t="s">
        <v>7802</v>
      </c>
      <c r="F176" s="64"/>
      <c r="G176" s="64" t="s">
        <v>9925</v>
      </c>
      <c r="H176" s="365">
        <v>345.25</v>
      </c>
      <c r="I176" s="61">
        <v>0.13</v>
      </c>
      <c r="J176" s="448">
        <f t="shared" si="2"/>
        <v>300.36750000000001</v>
      </c>
    </row>
    <row r="177" spans="1:10" ht="15.75">
      <c r="A177" s="64">
        <v>173</v>
      </c>
      <c r="B177" s="362" t="s">
        <v>9449</v>
      </c>
      <c r="C177" s="368" t="s">
        <v>9169</v>
      </c>
      <c r="D177" s="367" t="s">
        <v>9619</v>
      </c>
      <c r="E177" s="64" t="s">
        <v>7802</v>
      </c>
      <c r="F177" s="64"/>
      <c r="G177" s="64" t="s">
        <v>9925</v>
      </c>
      <c r="H177" s="365">
        <v>560.75</v>
      </c>
      <c r="I177" s="61">
        <v>0.13</v>
      </c>
      <c r="J177" s="448">
        <f t="shared" si="2"/>
        <v>487.85250000000002</v>
      </c>
    </row>
    <row r="178" spans="1:10" ht="15.75">
      <c r="A178" s="64">
        <v>174</v>
      </c>
      <c r="B178" s="362" t="s">
        <v>9449</v>
      </c>
      <c r="C178" s="368" t="s">
        <v>9170</v>
      </c>
      <c r="D178" s="367" t="s">
        <v>9620</v>
      </c>
      <c r="E178" s="64" t="s">
        <v>7802</v>
      </c>
      <c r="F178" s="64"/>
      <c r="G178" s="64" t="s">
        <v>9925</v>
      </c>
      <c r="H178" s="365">
        <v>2005.5</v>
      </c>
      <c r="I178" s="61">
        <v>0.13</v>
      </c>
      <c r="J178" s="448">
        <f t="shared" si="2"/>
        <v>1744.7850000000001</v>
      </c>
    </row>
    <row r="179" spans="1:10" ht="24.75">
      <c r="A179" s="64">
        <v>175</v>
      </c>
      <c r="B179" s="362" t="s">
        <v>9449</v>
      </c>
      <c r="C179" s="368" t="s">
        <v>9171</v>
      </c>
      <c r="D179" s="367" t="s">
        <v>9621</v>
      </c>
      <c r="E179" s="64" t="s">
        <v>7802</v>
      </c>
      <c r="F179" s="64"/>
      <c r="G179" s="64" t="s">
        <v>9925</v>
      </c>
      <c r="H179" s="365">
        <v>1939</v>
      </c>
      <c r="I179" s="61">
        <v>0.13</v>
      </c>
      <c r="J179" s="448">
        <f t="shared" si="2"/>
        <v>1686.93</v>
      </c>
    </row>
    <row r="180" spans="1:10" ht="15.75">
      <c r="A180" s="64">
        <v>176</v>
      </c>
      <c r="B180" s="362" t="s">
        <v>9449</v>
      </c>
      <c r="C180" s="368" t="s">
        <v>9172</v>
      </c>
      <c r="D180" s="367" t="s">
        <v>9622</v>
      </c>
      <c r="E180" s="64" t="s">
        <v>7802</v>
      </c>
      <c r="F180" s="64"/>
      <c r="G180" s="64" t="s">
        <v>9925</v>
      </c>
      <c r="H180" s="365">
        <v>235.5</v>
      </c>
      <c r="I180" s="61">
        <v>0.13</v>
      </c>
      <c r="J180" s="448">
        <f t="shared" si="2"/>
        <v>204.88499999999999</v>
      </c>
    </row>
    <row r="181" spans="1:10" ht="15.75">
      <c r="A181" s="64">
        <v>177</v>
      </c>
      <c r="B181" s="362" t="s">
        <v>9449</v>
      </c>
      <c r="C181" s="371" t="s">
        <v>9173</v>
      </c>
      <c r="D181" s="371" t="s">
        <v>9623</v>
      </c>
      <c r="E181" s="64" t="s">
        <v>7802</v>
      </c>
      <c r="F181" s="64"/>
      <c r="G181" s="64" t="s">
        <v>9925</v>
      </c>
      <c r="H181" s="365">
        <v>879.75</v>
      </c>
      <c r="I181" s="61">
        <v>0.13</v>
      </c>
      <c r="J181" s="448">
        <f t="shared" si="2"/>
        <v>765.38250000000005</v>
      </c>
    </row>
    <row r="182" spans="1:10" ht="15.75">
      <c r="A182" s="64">
        <v>178</v>
      </c>
      <c r="B182" s="362" t="s">
        <v>9449</v>
      </c>
      <c r="C182" s="366" t="s">
        <v>9174</v>
      </c>
      <c r="D182" s="367" t="s">
        <v>9624</v>
      </c>
      <c r="E182" s="64" t="s">
        <v>7802</v>
      </c>
      <c r="F182" s="64"/>
      <c r="G182" s="64" t="s">
        <v>9925</v>
      </c>
      <c r="H182" s="365">
        <v>1604.75</v>
      </c>
      <c r="I182" s="61">
        <v>0.13</v>
      </c>
      <c r="J182" s="448">
        <f t="shared" si="2"/>
        <v>1396.1324999999999</v>
      </c>
    </row>
    <row r="183" spans="1:10" ht="15.75">
      <c r="A183" s="64">
        <v>179</v>
      </c>
      <c r="B183" s="362" t="s">
        <v>9449</v>
      </c>
      <c r="C183" s="366" t="s">
        <v>9175</v>
      </c>
      <c r="D183" s="367" t="s">
        <v>9625</v>
      </c>
      <c r="E183" s="64" t="s">
        <v>7802</v>
      </c>
      <c r="F183" s="64"/>
      <c r="G183" s="64" t="s">
        <v>9925</v>
      </c>
      <c r="H183" s="365">
        <v>706.5</v>
      </c>
      <c r="I183" s="61">
        <v>0.13</v>
      </c>
      <c r="J183" s="448">
        <f t="shared" si="2"/>
        <v>614.65499999999997</v>
      </c>
    </row>
    <row r="184" spans="1:10" ht="15.75">
      <c r="A184" s="64">
        <v>180</v>
      </c>
      <c r="B184" s="362" t="s">
        <v>9449</v>
      </c>
      <c r="C184" s="368" t="s">
        <v>9176</v>
      </c>
      <c r="D184" s="367" t="s">
        <v>9626</v>
      </c>
      <c r="E184" s="64" t="s">
        <v>7802</v>
      </c>
      <c r="F184" s="64"/>
      <c r="G184" s="64" t="s">
        <v>9925</v>
      </c>
      <c r="H184" s="365">
        <v>284</v>
      </c>
      <c r="I184" s="61">
        <v>0.13</v>
      </c>
      <c r="J184" s="448">
        <f t="shared" si="2"/>
        <v>247.08</v>
      </c>
    </row>
    <row r="185" spans="1:10" ht="15.75">
      <c r="A185" s="64">
        <v>181</v>
      </c>
      <c r="B185" s="362" t="s">
        <v>9449</v>
      </c>
      <c r="C185" s="368" t="s">
        <v>9177</v>
      </c>
      <c r="D185" s="367" t="s">
        <v>9627</v>
      </c>
      <c r="E185" s="64" t="s">
        <v>7802</v>
      </c>
      <c r="F185" s="64"/>
      <c r="G185" s="64" t="s">
        <v>9925</v>
      </c>
      <c r="H185" s="365">
        <v>6.6000000000000005</v>
      </c>
      <c r="I185" s="61">
        <v>0.13</v>
      </c>
      <c r="J185" s="448">
        <f t="shared" si="2"/>
        <v>5.742</v>
      </c>
    </row>
    <row r="186" spans="1:10" ht="36.75">
      <c r="A186" s="64">
        <v>182</v>
      </c>
      <c r="B186" s="362" t="s">
        <v>9449</v>
      </c>
      <c r="C186" s="368" t="s">
        <v>9178</v>
      </c>
      <c r="D186" s="367" t="s">
        <v>9628</v>
      </c>
      <c r="E186" s="64" t="s">
        <v>7802</v>
      </c>
      <c r="F186" s="64"/>
      <c r="G186" s="64" t="s">
        <v>9925</v>
      </c>
      <c r="H186" s="365">
        <v>552</v>
      </c>
      <c r="I186" s="61">
        <v>0.13</v>
      </c>
      <c r="J186" s="448">
        <f t="shared" si="2"/>
        <v>480.24</v>
      </c>
    </row>
    <row r="187" spans="1:10" ht="15.75">
      <c r="A187" s="64">
        <v>183</v>
      </c>
      <c r="B187" s="362" t="s">
        <v>9449</v>
      </c>
      <c r="C187" s="368" t="s">
        <v>9179</v>
      </c>
      <c r="D187" s="367" t="s">
        <v>9629</v>
      </c>
      <c r="E187" s="64" t="s">
        <v>7802</v>
      </c>
      <c r="F187" s="64"/>
      <c r="G187" s="64" t="s">
        <v>9925</v>
      </c>
      <c r="H187" s="365">
        <v>642.25</v>
      </c>
      <c r="I187" s="61">
        <v>0.13</v>
      </c>
      <c r="J187" s="448">
        <f t="shared" si="2"/>
        <v>558.75750000000005</v>
      </c>
    </row>
    <row r="188" spans="1:10" ht="15.75">
      <c r="A188" s="64">
        <v>184</v>
      </c>
      <c r="B188" s="362" t="s">
        <v>9449</v>
      </c>
      <c r="C188" s="367" t="s">
        <v>9180</v>
      </c>
      <c r="D188" s="367" t="s">
        <v>9630</v>
      </c>
      <c r="E188" s="64" t="s">
        <v>7802</v>
      </c>
      <c r="F188" s="64"/>
      <c r="G188" s="64" t="s">
        <v>9925</v>
      </c>
      <c r="H188" s="365">
        <v>1505</v>
      </c>
      <c r="I188" s="61">
        <v>0.13</v>
      </c>
      <c r="J188" s="448">
        <f t="shared" si="2"/>
        <v>1309.3499999999999</v>
      </c>
    </row>
    <row r="189" spans="1:10" ht="15.75">
      <c r="A189" s="64">
        <v>185</v>
      </c>
      <c r="B189" s="362" t="s">
        <v>9449</v>
      </c>
      <c r="C189" s="367" t="s">
        <v>9181</v>
      </c>
      <c r="D189" s="367" t="s">
        <v>9631</v>
      </c>
      <c r="E189" s="64" t="s">
        <v>7802</v>
      </c>
      <c r="F189" s="64"/>
      <c r="G189" s="64" t="s">
        <v>9925</v>
      </c>
      <c r="H189" s="365">
        <v>1075</v>
      </c>
      <c r="I189" s="61">
        <v>0.13</v>
      </c>
      <c r="J189" s="448">
        <f t="shared" si="2"/>
        <v>935.25</v>
      </c>
    </row>
    <row r="190" spans="1:10" ht="15.75">
      <c r="A190" s="64">
        <v>186</v>
      </c>
      <c r="B190" s="362" t="s">
        <v>9449</v>
      </c>
      <c r="C190" s="368" t="s">
        <v>9182</v>
      </c>
      <c r="D190" s="367" t="s">
        <v>9632</v>
      </c>
      <c r="E190" s="64" t="s">
        <v>7802</v>
      </c>
      <c r="F190" s="64"/>
      <c r="G190" s="64" t="s">
        <v>9925</v>
      </c>
      <c r="H190" s="365">
        <v>17</v>
      </c>
      <c r="I190" s="61">
        <v>0.13</v>
      </c>
      <c r="J190" s="448">
        <f t="shared" si="2"/>
        <v>14.79</v>
      </c>
    </row>
    <row r="191" spans="1:10" ht="15.75">
      <c r="A191" s="64">
        <v>187</v>
      </c>
      <c r="B191" s="362" t="s">
        <v>9449</v>
      </c>
      <c r="C191" s="371" t="s">
        <v>9183</v>
      </c>
      <c r="D191" s="371" t="s">
        <v>9633</v>
      </c>
      <c r="E191" s="64" t="s">
        <v>7802</v>
      </c>
      <c r="F191" s="64"/>
      <c r="G191" s="64" t="s">
        <v>9925</v>
      </c>
      <c r="H191" s="365">
        <v>9</v>
      </c>
      <c r="I191" s="61">
        <v>0.13</v>
      </c>
      <c r="J191" s="448">
        <f t="shared" si="2"/>
        <v>7.83</v>
      </c>
    </row>
    <row r="192" spans="1:10" ht="15.75">
      <c r="A192" s="64">
        <v>188</v>
      </c>
      <c r="B192" s="362" t="s">
        <v>9449</v>
      </c>
      <c r="C192" s="373" t="s">
        <v>9184</v>
      </c>
      <c r="D192" s="374" t="s">
        <v>9634</v>
      </c>
      <c r="E192" s="64" t="s">
        <v>7802</v>
      </c>
      <c r="F192" s="64"/>
      <c r="G192" s="64" t="s">
        <v>9925</v>
      </c>
      <c r="H192" s="365">
        <v>8.5</v>
      </c>
      <c r="I192" s="61">
        <v>0.13</v>
      </c>
      <c r="J192" s="448">
        <f t="shared" si="2"/>
        <v>7.3949999999999996</v>
      </c>
    </row>
    <row r="193" spans="1:10" ht="24.75">
      <c r="A193" s="64">
        <v>189</v>
      </c>
      <c r="B193" s="362" t="s">
        <v>9449</v>
      </c>
      <c r="C193" s="368" t="s">
        <v>9185</v>
      </c>
      <c r="D193" s="367" t="s">
        <v>9635</v>
      </c>
      <c r="E193" s="64" t="s">
        <v>7802</v>
      </c>
      <c r="F193" s="64"/>
      <c r="G193" s="64" t="s">
        <v>9925</v>
      </c>
      <c r="H193" s="365">
        <v>605.5</v>
      </c>
      <c r="I193" s="61">
        <v>0.13</v>
      </c>
      <c r="J193" s="448">
        <f t="shared" si="2"/>
        <v>526.78499999999997</v>
      </c>
    </row>
    <row r="194" spans="1:10" ht="36.75">
      <c r="A194" s="64">
        <v>190</v>
      </c>
      <c r="B194" s="362" t="s">
        <v>9449</v>
      </c>
      <c r="C194" s="366" t="s">
        <v>9186</v>
      </c>
      <c r="D194" s="367" t="s">
        <v>9636</v>
      </c>
      <c r="E194" s="64" t="s">
        <v>7802</v>
      </c>
      <c r="F194" s="64"/>
      <c r="G194" s="64" t="s">
        <v>9925</v>
      </c>
      <c r="H194" s="365">
        <v>605.5</v>
      </c>
      <c r="I194" s="61">
        <v>0.13</v>
      </c>
      <c r="J194" s="448">
        <f t="shared" si="2"/>
        <v>526.78499999999997</v>
      </c>
    </row>
    <row r="195" spans="1:10" ht="24.75">
      <c r="A195" s="64">
        <v>191</v>
      </c>
      <c r="B195" s="362" t="s">
        <v>9449</v>
      </c>
      <c r="C195" s="368" t="s">
        <v>9187</v>
      </c>
      <c r="D195" s="367" t="s">
        <v>9637</v>
      </c>
      <c r="E195" s="64" t="s">
        <v>7802</v>
      </c>
      <c r="F195" s="64"/>
      <c r="G195" s="64" t="s">
        <v>9925</v>
      </c>
      <c r="H195" s="365">
        <v>700.5</v>
      </c>
      <c r="I195" s="61">
        <v>0.13</v>
      </c>
      <c r="J195" s="448">
        <f t="shared" si="2"/>
        <v>609.43499999999995</v>
      </c>
    </row>
    <row r="196" spans="1:10" ht="24.75">
      <c r="A196" s="64">
        <v>192</v>
      </c>
      <c r="B196" s="362" t="s">
        <v>9449</v>
      </c>
      <c r="C196" s="366" t="s">
        <v>9188</v>
      </c>
      <c r="D196" s="367" t="s">
        <v>9638</v>
      </c>
      <c r="E196" s="64" t="s">
        <v>7802</v>
      </c>
      <c r="F196" s="64"/>
      <c r="G196" s="64" t="s">
        <v>9925</v>
      </c>
      <c r="H196" s="365">
        <v>700.5</v>
      </c>
      <c r="I196" s="61">
        <v>0.13</v>
      </c>
      <c r="J196" s="448">
        <f t="shared" si="2"/>
        <v>609.43499999999995</v>
      </c>
    </row>
    <row r="197" spans="1:10" ht="15.75">
      <c r="A197" s="64">
        <v>193</v>
      </c>
      <c r="B197" s="362" t="s">
        <v>9449</v>
      </c>
      <c r="C197" s="368" t="s">
        <v>9189</v>
      </c>
      <c r="D197" s="367" t="s">
        <v>9639</v>
      </c>
      <c r="E197" s="64" t="s">
        <v>7802</v>
      </c>
      <c r="F197" s="64"/>
      <c r="G197" s="64" t="s">
        <v>9925</v>
      </c>
      <c r="H197" s="365">
        <v>566</v>
      </c>
      <c r="I197" s="61">
        <v>0.13</v>
      </c>
      <c r="J197" s="448">
        <f t="shared" si="2"/>
        <v>492.42</v>
      </c>
    </row>
    <row r="198" spans="1:10" ht="15.75">
      <c r="A198" s="64">
        <v>194</v>
      </c>
      <c r="B198" s="362" t="s">
        <v>9449</v>
      </c>
      <c r="C198" s="368" t="s">
        <v>9190</v>
      </c>
      <c r="D198" s="367" t="s">
        <v>9640</v>
      </c>
      <c r="E198" s="64" t="s">
        <v>7802</v>
      </c>
      <c r="F198" s="64"/>
      <c r="G198" s="64" t="s">
        <v>9925</v>
      </c>
      <c r="H198" s="365">
        <v>629</v>
      </c>
      <c r="I198" s="61">
        <v>0.13</v>
      </c>
      <c r="J198" s="448">
        <f t="shared" ref="J198:J261" si="3">H198*(1-I198)</f>
        <v>547.23</v>
      </c>
    </row>
    <row r="199" spans="1:10" ht="15.75">
      <c r="A199" s="64">
        <v>195</v>
      </c>
      <c r="B199" s="362" t="s">
        <v>9449</v>
      </c>
      <c r="C199" s="366" t="s">
        <v>9191</v>
      </c>
      <c r="D199" s="367" t="s">
        <v>9641</v>
      </c>
      <c r="E199" s="64" t="s">
        <v>7802</v>
      </c>
      <c r="F199" s="64"/>
      <c r="G199" s="64" t="s">
        <v>9925</v>
      </c>
      <c r="H199" s="365">
        <v>72.5</v>
      </c>
      <c r="I199" s="61">
        <v>0.13</v>
      </c>
      <c r="J199" s="448">
        <f t="shared" si="3"/>
        <v>63.075000000000003</v>
      </c>
    </row>
    <row r="200" spans="1:10" ht="15.75">
      <c r="A200" s="64">
        <v>196</v>
      </c>
      <c r="B200" s="362" t="s">
        <v>9449</v>
      </c>
      <c r="C200" s="368" t="s">
        <v>9192</v>
      </c>
      <c r="D200" s="367" t="s">
        <v>9642</v>
      </c>
      <c r="E200" s="64" t="s">
        <v>7802</v>
      </c>
      <c r="F200" s="64"/>
      <c r="G200" s="64" t="s">
        <v>9925</v>
      </c>
      <c r="H200" s="365">
        <v>406.5</v>
      </c>
      <c r="I200" s="61">
        <v>0.13</v>
      </c>
      <c r="J200" s="448">
        <f t="shared" si="3"/>
        <v>353.65499999999997</v>
      </c>
    </row>
    <row r="201" spans="1:10" ht="15.75">
      <c r="A201" s="64">
        <v>197</v>
      </c>
      <c r="B201" s="362" t="s">
        <v>9449</v>
      </c>
      <c r="C201" s="367" t="s">
        <v>9193</v>
      </c>
      <c r="D201" s="367" t="s">
        <v>9643</v>
      </c>
      <c r="E201" s="64" t="s">
        <v>7802</v>
      </c>
      <c r="F201" s="64"/>
      <c r="G201" s="64" t="s">
        <v>9925</v>
      </c>
      <c r="H201" s="365">
        <v>406.5</v>
      </c>
      <c r="I201" s="61">
        <v>0.13</v>
      </c>
      <c r="J201" s="448">
        <f t="shared" si="3"/>
        <v>353.65499999999997</v>
      </c>
    </row>
    <row r="202" spans="1:10" ht="15.75">
      <c r="A202" s="64">
        <v>198</v>
      </c>
      <c r="B202" s="362" t="s">
        <v>9449</v>
      </c>
      <c r="C202" s="368" t="s">
        <v>9194</v>
      </c>
      <c r="D202" s="367" t="s">
        <v>9644</v>
      </c>
      <c r="E202" s="64" t="s">
        <v>7802</v>
      </c>
      <c r="F202" s="64"/>
      <c r="G202" s="64" t="s">
        <v>9925</v>
      </c>
      <c r="H202" s="365">
        <v>160.5</v>
      </c>
      <c r="I202" s="61">
        <v>0.13</v>
      </c>
      <c r="J202" s="448">
        <f t="shared" si="3"/>
        <v>139.63499999999999</v>
      </c>
    </row>
    <row r="203" spans="1:10" ht="15.75">
      <c r="A203" s="64">
        <v>199</v>
      </c>
      <c r="B203" s="362" t="s">
        <v>9449</v>
      </c>
      <c r="C203" s="368" t="s">
        <v>9195</v>
      </c>
      <c r="D203" s="367" t="s">
        <v>9645</v>
      </c>
      <c r="E203" s="64" t="s">
        <v>7802</v>
      </c>
      <c r="F203" s="64"/>
      <c r="G203" s="64" t="s">
        <v>9925</v>
      </c>
      <c r="H203" s="365">
        <v>14.600000000000001</v>
      </c>
      <c r="I203" s="61">
        <v>0.13</v>
      </c>
      <c r="J203" s="448">
        <f t="shared" si="3"/>
        <v>12.702000000000002</v>
      </c>
    </row>
    <row r="204" spans="1:10" ht="15.75">
      <c r="A204" s="64">
        <v>200</v>
      </c>
      <c r="B204" s="362" t="s">
        <v>9449</v>
      </c>
      <c r="C204" s="367" t="s">
        <v>9196</v>
      </c>
      <c r="D204" s="367" t="s">
        <v>9646</v>
      </c>
      <c r="E204" s="64" t="s">
        <v>7802</v>
      </c>
      <c r="F204" s="64"/>
      <c r="G204" s="64" t="s">
        <v>9925</v>
      </c>
      <c r="H204" s="365">
        <v>12.5</v>
      </c>
      <c r="I204" s="61">
        <v>0.13</v>
      </c>
      <c r="J204" s="448">
        <f t="shared" si="3"/>
        <v>10.875</v>
      </c>
    </row>
    <row r="205" spans="1:10" ht="15.75">
      <c r="A205" s="64">
        <v>201</v>
      </c>
      <c r="B205" s="362" t="s">
        <v>9449</v>
      </c>
      <c r="C205" s="368" t="s">
        <v>9197</v>
      </c>
      <c r="D205" s="367" t="s">
        <v>9647</v>
      </c>
      <c r="E205" s="64" t="s">
        <v>7802</v>
      </c>
      <c r="F205" s="64"/>
      <c r="G205" s="64" t="s">
        <v>9925</v>
      </c>
      <c r="H205" s="365">
        <v>14.600000000000001</v>
      </c>
      <c r="I205" s="61">
        <v>0.13</v>
      </c>
      <c r="J205" s="448">
        <f t="shared" si="3"/>
        <v>12.702000000000002</v>
      </c>
    </row>
    <row r="206" spans="1:10" ht="15.75">
      <c r="A206" s="64">
        <v>202</v>
      </c>
      <c r="B206" s="362" t="s">
        <v>9449</v>
      </c>
      <c r="C206" s="368" t="s">
        <v>9198</v>
      </c>
      <c r="D206" s="367" t="s">
        <v>9648</v>
      </c>
      <c r="E206" s="64" t="s">
        <v>7802</v>
      </c>
      <c r="F206" s="64"/>
      <c r="G206" s="64" t="s">
        <v>9925</v>
      </c>
      <c r="H206" s="365">
        <v>11.5</v>
      </c>
      <c r="I206" s="61">
        <v>0.13</v>
      </c>
      <c r="J206" s="448">
        <f t="shared" si="3"/>
        <v>10.005000000000001</v>
      </c>
    </row>
    <row r="207" spans="1:10" ht="15.75">
      <c r="A207" s="64">
        <v>203</v>
      </c>
      <c r="B207" s="362" t="s">
        <v>9449</v>
      </c>
      <c r="C207" s="369" t="s">
        <v>9199</v>
      </c>
      <c r="D207" s="369" t="s">
        <v>9649</v>
      </c>
      <c r="E207" s="64" t="s">
        <v>7802</v>
      </c>
      <c r="F207" s="64"/>
      <c r="G207" s="64" t="s">
        <v>9925</v>
      </c>
      <c r="H207" s="365">
        <v>14.600000000000001</v>
      </c>
      <c r="I207" s="61">
        <v>0.13</v>
      </c>
      <c r="J207" s="448">
        <f t="shared" si="3"/>
        <v>12.702000000000002</v>
      </c>
    </row>
    <row r="208" spans="1:10" ht="15.75">
      <c r="A208" s="64">
        <v>204</v>
      </c>
      <c r="B208" s="362" t="s">
        <v>9449</v>
      </c>
      <c r="C208" s="368" t="s">
        <v>9200</v>
      </c>
      <c r="D208" s="367" t="s">
        <v>9650</v>
      </c>
      <c r="E208" s="64" t="s">
        <v>7802</v>
      </c>
      <c r="F208" s="64"/>
      <c r="G208" s="64" t="s">
        <v>9925</v>
      </c>
      <c r="H208" s="365">
        <v>121.5</v>
      </c>
      <c r="I208" s="61">
        <v>0.13</v>
      </c>
      <c r="J208" s="448">
        <f t="shared" si="3"/>
        <v>105.705</v>
      </c>
    </row>
    <row r="209" spans="1:10" ht="15.75">
      <c r="A209" s="64">
        <v>205</v>
      </c>
      <c r="B209" s="362" t="s">
        <v>9449</v>
      </c>
      <c r="C209" s="367" t="s">
        <v>9201</v>
      </c>
      <c r="D209" s="367" t="s">
        <v>9651</v>
      </c>
      <c r="E209" s="64" t="s">
        <v>7802</v>
      </c>
      <c r="F209" s="64"/>
      <c r="G209" s="64" t="s">
        <v>9925</v>
      </c>
      <c r="H209" s="365">
        <v>99.300000000000011</v>
      </c>
      <c r="I209" s="61">
        <v>0.13</v>
      </c>
      <c r="J209" s="448">
        <f t="shared" si="3"/>
        <v>86.391000000000005</v>
      </c>
    </row>
    <row r="210" spans="1:10" ht="15.75">
      <c r="A210" s="64">
        <v>206</v>
      </c>
      <c r="B210" s="362" t="s">
        <v>9449</v>
      </c>
      <c r="C210" s="368" t="s">
        <v>9202</v>
      </c>
      <c r="D210" s="367" t="s">
        <v>9652</v>
      </c>
      <c r="E210" s="64" t="s">
        <v>7802</v>
      </c>
      <c r="F210" s="64"/>
      <c r="G210" s="64" t="s">
        <v>9925</v>
      </c>
      <c r="H210" s="365">
        <v>98.2</v>
      </c>
      <c r="I210" s="61">
        <v>0.13</v>
      </c>
      <c r="J210" s="448">
        <f t="shared" si="3"/>
        <v>85.433999999999997</v>
      </c>
    </row>
    <row r="211" spans="1:10" ht="15.75">
      <c r="A211" s="64">
        <v>207</v>
      </c>
      <c r="B211" s="362" t="s">
        <v>9449</v>
      </c>
      <c r="C211" s="368" t="s">
        <v>9203</v>
      </c>
      <c r="D211" s="367" t="s">
        <v>9653</v>
      </c>
      <c r="E211" s="64" t="s">
        <v>7802</v>
      </c>
      <c r="F211" s="64"/>
      <c r="G211" s="64" t="s">
        <v>9925</v>
      </c>
      <c r="H211" s="365">
        <v>81.5</v>
      </c>
      <c r="I211" s="61">
        <v>0.13</v>
      </c>
      <c r="J211" s="448">
        <f t="shared" si="3"/>
        <v>70.905000000000001</v>
      </c>
    </row>
    <row r="212" spans="1:10" ht="15.75">
      <c r="A212" s="64">
        <v>208</v>
      </c>
      <c r="B212" s="362" t="s">
        <v>9449</v>
      </c>
      <c r="C212" s="371" t="s">
        <v>9204</v>
      </c>
      <c r="D212" s="371" t="s">
        <v>9654</v>
      </c>
      <c r="E212" s="64" t="s">
        <v>7802</v>
      </c>
      <c r="F212" s="64"/>
      <c r="G212" s="64" t="s">
        <v>9925</v>
      </c>
      <c r="H212" s="365">
        <v>141</v>
      </c>
      <c r="I212" s="61">
        <v>0.13</v>
      </c>
      <c r="J212" s="448">
        <f t="shared" si="3"/>
        <v>122.67</v>
      </c>
    </row>
    <row r="213" spans="1:10" ht="15.75">
      <c r="A213" s="64">
        <v>209</v>
      </c>
      <c r="B213" s="362" t="s">
        <v>9449</v>
      </c>
      <c r="C213" s="368" t="s">
        <v>9205</v>
      </c>
      <c r="D213" s="367" t="s">
        <v>9655</v>
      </c>
      <c r="E213" s="64" t="s">
        <v>7802</v>
      </c>
      <c r="F213" s="64"/>
      <c r="G213" s="64" t="s">
        <v>9925</v>
      </c>
      <c r="H213" s="365">
        <v>81.5</v>
      </c>
      <c r="I213" s="61">
        <v>0.13</v>
      </c>
      <c r="J213" s="448">
        <f t="shared" si="3"/>
        <v>70.905000000000001</v>
      </c>
    </row>
    <row r="214" spans="1:10" ht="15.75">
      <c r="A214" s="64">
        <v>210</v>
      </c>
      <c r="B214" s="362" t="s">
        <v>9449</v>
      </c>
      <c r="C214" s="368" t="s">
        <v>9206</v>
      </c>
      <c r="D214" s="367" t="s">
        <v>9656</v>
      </c>
      <c r="E214" s="64" t="s">
        <v>7802</v>
      </c>
      <c r="F214" s="64"/>
      <c r="G214" s="64" t="s">
        <v>9925</v>
      </c>
      <c r="H214" s="365">
        <v>69.75</v>
      </c>
      <c r="I214" s="61">
        <v>0.13</v>
      </c>
      <c r="J214" s="448">
        <f t="shared" si="3"/>
        <v>60.682499999999997</v>
      </c>
    </row>
    <row r="215" spans="1:10" ht="15.75">
      <c r="A215" s="64">
        <v>211</v>
      </c>
      <c r="B215" s="362" t="s">
        <v>9449</v>
      </c>
      <c r="C215" s="368" t="s">
        <v>9207</v>
      </c>
      <c r="D215" s="367" t="s">
        <v>9657</v>
      </c>
      <c r="E215" s="64" t="s">
        <v>7802</v>
      </c>
      <c r="F215" s="64"/>
      <c r="G215" s="64" t="s">
        <v>9925</v>
      </c>
      <c r="H215" s="365">
        <v>93</v>
      </c>
      <c r="I215" s="61">
        <v>0.13</v>
      </c>
      <c r="J215" s="448">
        <f t="shared" si="3"/>
        <v>80.91</v>
      </c>
    </row>
    <row r="216" spans="1:10" ht="15.75">
      <c r="A216" s="64">
        <v>212</v>
      </c>
      <c r="B216" s="362" t="s">
        <v>9449</v>
      </c>
      <c r="C216" s="367" t="s">
        <v>9208</v>
      </c>
      <c r="D216" s="367" t="s">
        <v>9658</v>
      </c>
      <c r="E216" s="64" t="s">
        <v>7802</v>
      </c>
      <c r="F216" s="64"/>
      <c r="G216" s="64" t="s">
        <v>9925</v>
      </c>
      <c r="H216" s="365">
        <v>189</v>
      </c>
      <c r="I216" s="61">
        <v>0.13</v>
      </c>
      <c r="J216" s="448">
        <f t="shared" si="3"/>
        <v>164.43</v>
      </c>
    </row>
    <row r="217" spans="1:10" ht="15.75">
      <c r="A217" s="64">
        <v>213</v>
      </c>
      <c r="B217" s="362" t="s">
        <v>9449</v>
      </c>
      <c r="C217" s="368" t="s">
        <v>9209</v>
      </c>
      <c r="D217" s="367" t="s">
        <v>9659</v>
      </c>
      <c r="E217" s="64" t="s">
        <v>7802</v>
      </c>
      <c r="F217" s="64"/>
      <c r="G217" s="64" t="s">
        <v>9925</v>
      </c>
      <c r="H217" s="365">
        <v>88.25</v>
      </c>
      <c r="I217" s="61">
        <v>0.13</v>
      </c>
      <c r="J217" s="448">
        <f t="shared" si="3"/>
        <v>76.777500000000003</v>
      </c>
    </row>
    <row r="218" spans="1:10" ht="15.75">
      <c r="A218" s="64">
        <v>214</v>
      </c>
      <c r="B218" s="362" t="s">
        <v>9449</v>
      </c>
      <c r="C218" s="368" t="s">
        <v>9210</v>
      </c>
      <c r="D218" s="367" t="s">
        <v>9660</v>
      </c>
      <c r="E218" s="64" t="s">
        <v>7802</v>
      </c>
      <c r="F218" s="64"/>
      <c r="G218" s="64" t="s">
        <v>9925</v>
      </c>
      <c r="H218" s="365">
        <v>90.75</v>
      </c>
      <c r="I218" s="61">
        <v>0.13</v>
      </c>
      <c r="J218" s="448">
        <f t="shared" si="3"/>
        <v>78.952500000000001</v>
      </c>
    </row>
    <row r="219" spans="1:10" ht="15.75">
      <c r="A219" s="64">
        <v>215</v>
      </c>
      <c r="B219" s="362" t="s">
        <v>9449</v>
      </c>
      <c r="C219" s="368" t="s">
        <v>9211</v>
      </c>
      <c r="D219" s="367" t="s">
        <v>9661</v>
      </c>
      <c r="E219" s="64" t="s">
        <v>7802</v>
      </c>
      <c r="F219" s="64"/>
      <c r="G219" s="64" t="s">
        <v>9925</v>
      </c>
      <c r="H219" s="365">
        <v>88.25</v>
      </c>
      <c r="I219" s="61">
        <v>0.13</v>
      </c>
      <c r="J219" s="448">
        <f t="shared" si="3"/>
        <v>76.777500000000003</v>
      </c>
    </row>
    <row r="220" spans="1:10" ht="15.75">
      <c r="A220" s="64">
        <v>216</v>
      </c>
      <c r="B220" s="362" t="s">
        <v>9449</v>
      </c>
      <c r="C220" s="367" t="s">
        <v>9212</v>
      </c>
      <c r="D220" s="367" t="s">
        <v>9662</v>
      </c>
      <c r="E220" s="64" t="s">
        <v>7802</v>
      </c>
      <c r="F220" s="64"/>
      <c r="G220" s="64" t="s">
        <v>9925</v>
      </c>
      <c r="H220" s="365">
        <v>85</v>
      </c>
      <c r="I220" s="61">
        <v>0.13</v>
      </c>
      <c r="J220" s="448">
        <f t="shared" si="3"/>
        <v>73.95</v>
      </c>
    </row>
    <row r="221" spans="1:10" ht="15.75">
      <c r="A221" s="64">
        <v>217</v>
      </c>
      <c r="B221" s="362" t="s">
        <v>9449</v>
      </c>
      <c r="C221" s="367" t="s">
        <v>9213</v>
      </c>
      <c r="D221" s="367" t="s">
        <v>9663</v>
      </c>
      <c r="E221" s="64" t="s">
        <v>7802</v>
      </c>
      <c r="F221" s="64"/>
      <c r="G221" s="64" t="s">
        <v>9925</v>
      </c>
      <c r="H221" s="365">
        <v>85</v>
      </c>
      <c r="I221" s="61">
        <v>0.13</v>
      </c>
      <c r="J221" s="448">
        <f t="shared" si="3"/>
        <v>73.95</v>
      </c>
    </row>
    <row r="222" spans="1:10" ht="15.75">
      <c r="A222" s="64">
        <v>218</v>
      </c>
      <c r="B222" s="362" t="s">
        <v>9449</v>
      </c>
      <c r="C222" s="367" t="s">
        <v>9214</v>
      </c>
      <c r="D222" s="367" t="s">
        <v>9664</v>
      </c>
      <c r="E222" s="64" t="s">
        <v>7802</v>
      </c>
      <c r="F222" s="64"/>
      <c r="G222" s="64" t="s">
        <v>9925</v>
      </c>
      <c r="H222" s="365">
        <v>96</v>
      </c>
      <c r="I222" s="61">
        <v>0.13</v>
      </c>
      <c r="J222" s="448">
        <f t="shared" si="3"/>
        <v>83.52</v>
      </c>
    </row>
    <row r="223" spans="1:10" ht="15.75">
      <c r="A223" s="64">
        <v>219</v>
      </c>
      <c r="B223" s="362" t="s">
        <v>9449</v>
      </c>
      <c r="C223" s="367" t="s">
        <v>9215</v>
      </c>
      <c r="D223" s="367" t="s">
        <v>9665</v>
      </c>
      <c r="E223" s="64" t="s">
        <v>7802</v>
      </c>
      <c r="F223" s="64"/>
      <c r="G223" s="64" t="s">
        <v>9925</v>
      </c>
      <c r="H223" s="365">
        <v>96</v>
      </c>
      <c r="I223" s="61">
        <v>0.13</v>
      </c>
      <c r="J223" s="448">
        <f t="shared" si="3"/>
        <v>83.52</v>
      </c>
    </row>
    <row r="224" spans="1:10" ht="15.75">
      <c r="A224" s="64">
        <v>220</v>
      </c>
      <c r="B224" s="362" t="s">
        <v>9449</v>
      </c>
      <c r="C224" s="367" t="s">
        <v>9216</v>
      </c>
      <c r="D224" s="367" t="s">
        <v>9666</v>
      </c>
      <c r="E224" s="64" t="s">
        <v>7802</v>
      </c>
      <c r="F224" s="64"/>
      <c r="G224" s="64" t="s">
        <v>9925</v>
      </c>
      <c r="H224" s="365">
        <v>85</v>
      </c>
      <c r="I224" s="61">
        <v>0.13</v>
      </c>
      <c r="J224" s="448">
        <f t="shared" si="3"/>
        <v>73.95</v>
      </c>
    </row>
    <row r="225" spans="1:10" ht="15.75">
      <c r="A225" s="64">
        <v>221</v>
      </c>
      <c r="B225" s="362" t="s">
        <v>9449</v>
      </c>
      <c r="C225" s="367" t="s">
        <v>9217</v>
      </c>
      <c r="D225" s="367" t="s">
        <v>9667</v>
      </c>
      <c r="E225" s="64" t="s">
        <v>7802</v>
      </c>
      <c r="F225" s="64"/>
      <c r="G225" s="64" t="s">
        <v>9925</v>
      </c>
      <c r="H225" s="365">
        <v>96</v>
      </c>
      <c r="I225" s="61">
        <v>0.13</v>
      </c>
      <c r="J225" s="448">
        <f t="shared" si="3"/>
        <v>83.52</v>
      </c>
    </row>
    <row r="226" spans="1:10" ht="15.75">
      <c r="A226" s="64">
        <v>222</v>
      </c>
      <c r="B226" s="362" t="s">
        <v>9449</v>
      </c>
      <c r="C226" s="366" t="s">
        <v>9218</v>
      </c>
      <c r="D226" s="367" t="s">
        <v>9668</v>
      </c>
      <c r="E226" s="64" t="s">
        <v>7802</v>
      </c>
      <c r="F226" s="64"/>
      <c r="G226" s="64" t="s">
        <v>9925</v>
      </c>
      <c r="H226" s="365">
        <v>334</v>
      </c>
      <c r="I226" s="61">
        <v>0.13</v>
      </c>
      <c r="J226" s="448">
        <f t="shared" si="3"/>
        <v>290.58</v>
      </c>
    </row>
    <row r="227" spans="1:10" ht="15.75">
      <c r="A227" s="64">
        <v>223</v>
      </c>
      <c r="B227" s="362" t="s">
        <v>9449</v>
      </c>
      <c r="C227" s="368" t="s">
        <v>9219</v>
      </c>
      <c r="D227" s="367" t="s">
        <v>9669</v>
      </c>
      <c r="E227" s="64" t="s">
        <v>7802</v>
      </c>
      <c r="F227" s="64"/>
      <c r="G227" s="64" t="s">
        <v>9925</v>
      </c>
      <c r="H227" s="365">
        <v>328.5</v>
      </c>
      <c r="I227" s="61">
        <v>0.13</v>
      </c>
      <c r="J227" s="448">
        <f t="shared" si="3"/>
        <v>285.79500000000002</v>
      </c>
    </row>
    <row r="228" spans="1:10" ht="15.75">
      <c r="A228" s="64">
        <v>224</v>
      </c>
      <c r="B228" s="362" t="s">
        <v>9449</v>
      </c>
      <c r="C228" s="367" t="s">
        <v>9220</v>
      </c>
      <c r="D228" s="367" t="s">
        <v>9670</v>
      </c>
      <c r="E228" s="64" t="s">
        <v>7802</v>
      </c>
      <c r="F228" s="64"/>
      <c r="G228" s="64" t="s">
        <v>9925</v>
      </c>
      <c r="H228" s="365">
        <v>328.5</v>
      </c>
      <c r="I228" s="61">
        <v>0.13</v>
      </c>
      <c r="J228" s="448">
        <f t="shared" si="3"/>
        <v>285.79500000000002</v>
      </c>
    </row>
    <row r="229" spans="1:10" ht="15.75">
      <c r="A229" s="64">
        <v>225</v>
      </c>
      <c r="B229" s="362" t="s">
        <v>9449</v>
      </c>
      <c r="C229" s="368" t="s">
        <v>9221</v>
      </c>
      <c r="D229" s="367" t="s">
        <v>9671</v>
      </c>
      <c r="E229" s="64" t="s">
        <v>7802</v>
      </c>
      <c r="F229" s="64"/>
      <c r="G229" s="64" t="s">
        <v>9925</v>
      </c>
      <c r="H229" s="365">
        <v>267</v>
      </c>
      <c r="I229" s="61">
        <v>0.13</v>
      </c>
      <c r="J229" s="448">
        <f t="shared" si="3"/>
        <v>232.29</v>
      </c>
    </row>
    <row r="230" spans="1:10" ht="15.75">
      <c r="A230" s="64">
        <v>226</v>
      </c>
      <c r="B230" s="362" t="s">
        <v>9449</v>
      </c>
      <c r="C230" s="375" t="s">
        <v>9222</v>
      </c>
      <c r="D230" s="370" t="s">
        <v>9672</v>
      </c>
      <c r="E230" s="64" t="s">
        <v>7802</v>
      </c>
      <c r="F230" s="64"/>
      <c r="G230" s="64" t="s">
        <v>9925</v>
      </c>
      <c r="H230" s="365">
        <v>417</v>
      </c>
      <c r="I230" s="61">
        <v>0.13</v>
      </c>
      <c r="J230" s="448">
        <f t="shared" si="3"/>
        <v>362.79</v>
      </c>
    </row>
    <row r="231" spans="1:10" ht="15.75">
      <c r="A231" s="64">
        <v>227</v>
      </c>
      <c r="B231" s="362" t="s">
        <v>9449</v>
      </c>
      <c r="C231" s="368" t="s">
        <v>9223</v>
      </c>
      <c r="D231" s="367" t="s">
        <v>9673</v>
      </c>
      <c r="E231" s="64" t="s">
        <v>7802</v>
      </c>
      <c r="F231" s="64"/>
      <c r="G231" s="64" t="s">
        <v>9925</v>
      </c>
      <c r="H231" s="365">
        <v>390</v>
      </c>
      <c r="I231" s="61">
        <v>0.13</v>
      </c>
      <c r="J231" s="448">
        <f t="shared" si="3"/>
        <v>339.3</v>
      </c>
    </row>
    <row r="232" spans="1:10" ht="15.75">
      <c r="A232" s="64">
        <v>228</v>
      </c>
      <c r="B232" s="362" t="s">
        <v>9449</v>
      </c>
      <c r="C232" s="366" t="s">
        <v>9224</v>
      </c>
      <c r="D232" s="367" t="s">
        <v>9674</v>
      </c>
      <c r="E232" s="64" t="s">
        <v>7802</v>
      </c>
      <c r="F232" s="64"/>
      <c r="G232" s="64" t="s">
        <v>9925</v>
      </c>
      <c r="H232" s="365">
        <v>336</v>
      </c>
      <c r="I232" s="61">
        <v>0.13</v>
      </c>
      <c r="J232" s="448">
        <f t="shared" si="3"/>
        <v>292.32</v>
      </c>
    </row>
    <row r="233" spans="1:10" ht="15.75">
      <c r="A233" s="64">
        <v>229</v>
      </c>
      <c r="B233" s="362" t="s">
        <v>9449</v>
      </c>
      <c r="C233" s="366" t="s">
        <v>9225</v>
      </c>
      <c r="D233" s="367" t="s">
        <v>9675</v>
      </c>
      <c r="E233" s="64" t="s">
        <v>7802</v>
      </c>
      <c r="F233" s="64"/>
      <c r="G233" s="64" t="s">
        <v>9925</v>
      </c>
      <c r="H233" s="365">
        <v>336</v>
      </c>
      <c r="I233" s="61">
        <v>0.13</v>
      </c>
      <c r="J233" s="448">
        <f t="shared" si="3"/>
        <v>292.32</v>
      </c>
    </row>
    <row r="234" spans="1:10" ht="15.75">
      <c r="A234" s="64">
        <v>230</v>
      </c>
      <c r="B234" s="362" t="s">
        <v>9449</v>
      </c>
      <c r="C234" s="366" t="s">
        <v>9226</v>
      </c>
      <c r="D234" s="367" t="s">
        <v>9676</v>
      </c>
      <c r="E234" s="64" t="s">
        <v>7802</v>
      </c>
      <c r="F234" s="64"/>
      <c r="G234" s="64" t="s">
        <v>9925</v>
      </c>
      <c r="H234" s="365">
        <v>328.5</v>
      </c>
      <c r="I234" s="61">
        <v>0.13</v>
      </c>
      <c r="J234" s="448">
        <f t="shared" si="3"/>
        <v>285.79500000000002</v>
      </c>
    </row>
    <row r="235" spans="1:10" ht="15.75">
      <c r="A235" s="64">
        <v>231</v>
      </c>
      <c r="B235" s="362" t="s">
        <v>9449</v>
      </c>
      <c r="C235" s="368" t="s">
        <v>9227</v>
      </c>
      <c r="D235" s="367" t="s">
        <v>9677</v>
      </c>
      <c r="E235" s="64" t="s">
        <v>7802</v>
      </c>
      <c r="F235" s="64"/>
      <c r="G235" s="64" t="s">
        <v>9925</v>
      </c>
      <c r="H235" s="365">
        <v>562</v>
      </c>
      <c r="I235" s="61">
        <v>0.13</v>
      </c>
      <c r="J235" s="448">
        <f t="shared" si="3"/>
        <v>488.94</v>
      </c>
    </row>
    <row r="236" spans="1:10" ht="15.75">
      <c r="A236" s="64">
        <v>232</v>
      </c>
      <c r="B236" s="362" t="s">
        <v>9449</v>
      </c>
      <c r="C236" s="368" t="s">
        <v>9228</v>
      </c>
      <c r="D236" s="367" t="s">
        <v>9678</v>
      </c>
      <c r="E236" s="64" t="s">
        <v>7802</v>
      </c>
      <c r="F236" s="64"/>
      <c r="G236" s="64" t="s">
        <v>9925</v>
      </c>
      <c r="H236" s="365">
        <v>536</v>
      </c>
      <c r="I236" s="61">
        <v>0.13</v>
      </c>
      <c r="J236" s="448">
        <f t="shared" si="3"/>
        <v>466.32</v>
      </c>
    </row>
    <row r="237" spans="1:10" ht="15.75">
      <c r="A237" s="64">
        <v>233</v>
      </c>
      <c r="B237" s="362" t="s">
        <v>9449</v>
      </c>
      <c r="C237" s="366" t="s">
        <v>9229</v>
      </c>
      <c r="D237" s="367" t="s">
        <v>9679</v>
      </c>
      <c r="E237" s="64" t="s">
        <v>7802</v>
      </c>
      <c r="F237" s="64"/>
      <c r="G237" s="64" t="s">
        <v>9925</v>
      </c>
      <c r="H237" s="365">
        <v>584</v>
      </c>
      <c r="I237" s="61">
        <v>0.13</v>
      </c>
      <c r="J237" s="448">
        <f t="shared" si="3"/>
        <v>508.08</v>
      </c>
    </row>
    <row r="238" spans="1:10" ht="15.75">
      <c r="A238" s="64">
        <v>234</v>
      </c>
      <c r="B238" s="362" t="s">
        <v>9449</v>
      </c>
      <c r="C238" s="368" t="s">
        <v>9230</v>
      </c>
      <c r="D238" s="367" t="s">
        <v>9680</v>
      </c>
      <c r="E238" s="64" t="s">
        <v>7802</v>
      </c>
      <c r="F238" s="64"/>
      <c r="G238" s="64" t="s">
        <v>9925</v>
      </c>
      <c r="H238" s="365">
        <v>463</v>
      </c>
      <c r="I238" s="61">
        <v>0.13</v>
      </c>
      <c r="J238" s="448">
        <f t="shared" si="3"/>
        <v>402.81</v>
      </c>
    </row>
    <row r="239" spans="1:10" ht="15.75">
      <c r="A239" s="64">
        <v>235</v>
      </c>
      <c r="B239" s="362" t="s">
        <v>9449</v>
      </c>
      <c r="C239" s="368" t="s">
        <v>9231</v>
      </c>
      <c r="D239" s="367" t="s">
        <v>9681</v>
      </c>
      <c r="E239" s="64" t="s">
        <v>7802</v>
      </c>
      <c r="F239" s="64"/>
      <c r="G239" s="64" t="s">
        <v>9925</v>
      </c>
      <c r="H239" s="365">
        <v>150.5</v>
      </c>
      <c r="I239" s="61">
        <v>0.13</v>
      </c>
      <c r="J239" s="448">
        <f t="shared" si="3"/>
        <v>130.935</v>
      </c>
    </row>
    <row r="240" spans="1:10" ht="15.75">
      <c r="A240" s="64">
        <v>236</v>
      </c>
      <c r="B240" s="362" t="s">
        <v>9449</v>
      </c>
      <c r="C240" s="366" t="s">
        <v>9232</v>
      </c>
      <c r="D240" s="367" t="s">
        <v>9682</v>
      </c>
      <c r="E240" s="64" t="s">
        <v>7802</v>
      </c>
      <c r="F240" s="64"/>
      <c r="G240" s="64" t="s">
        <v>9925</v>
      </c>
      <c r="H240" s="365">
        <v>631</v>
      </c>
      <c r="I240" s="61">
        <v>0.13</v>
      </c>
      <c r="J240" s="448">
        <f t="shared" si="3"/>
        <v>548.97</v>
      </c>
    </row>
    <row r="241" spans="1:10" ht="15.75">
      <c r="A241" s="64">
        <v>237</v>
      </c>
      <c r="B241" s="362" t="s">
        <v>9449</v>
      </c>
      <c r="C241" s="368" t="s">
        <v>9233</v>
      </c>
      <c r="D241" s="367" t="s">
        <v>9683</v>
      </c>
      <c r="E241" s="64" t="s">
        <v>7802</v>
      </c>
      <c r="F241" s="64"/>
      <c r="G241" s="64" t="s">
        <v>9925</v>
      </c>
      <c r="H241" s="365">
        <v>631</v>
      </c>
      <c r="I241" s="61">
        <v>0.13</v>
      </c>
      <c r="J241" s="448">
        <f t="shared" si="3"/>
        <v>548.97</v>
      </c>
    </row>
    <row r="242" spans="1:10" ht="15.75">
      <c r="A242" s="64">
        <v>238</v>
      </c>
      <c r="B242" s="362" t="s">
        <v>9449</v>
      </c>
      <c r="C242" s="369" t="s">
        <v>9234</v>
      </c>
      <c r="D242" s="369" t="s">
        <v>9684</v>
      </c>
      <c r="E242" s="64" t="s">
        <v>7802</v>
      </c>
      <c r="F242" s="64"/>
      <c r="G242" s="64" t="s">
        <v>9925</v>
      </c>
      <c r="H242" s="365">
        <v>631</v>
      </c>
      <c r="I242" s="61">
        <v>0.13</v>
      </c>
      <c r="J242" s="448">
        <f t="shared" si="3"/>
        <v>548.97</v>
      </c>
    </row>
    <row r="243" spans="1:10" ht="15.75">
      <c r="A243" s="64">
        <v>239</v>
      </c>
      <c r="B243" s="362" t="s">
        <v>9449</v>
      </c>
      <c r="C243" s="368" t="s">
        <v>9235</v>
      </c>
      <c r="D243" s="367" t="s">
        <v>9685</v>
      </c>
      <c r="E243" s="64" t="s">
        <v>7802</v>
      </c>
      <c r="F243" s="64"/>
      <c r="G243" s="64" t="s">
        <v>9925</v>
      </c>
      <c r="H243" s="365">
        <v>694</v>
      </c>
      <c r="I243" s="61">
        <v>0.13</v>
      </c>
      <c r="J243" s="448">
        <f t="shared" si="3"/>
        <v>603.78</v>
      </c>
    </row>
    <row r="244" spans="1:10" ht="15.75">
      <c r="A244" s="64">
        <v>240</v>
      </c>
      <c r="B244" s="362" t="s">
        <v>9449</v>
      </c>
      <c r="C244" s="366" t="s">
        <v>9236</v>
      </c>
      <c r="D244" s="367" t="s">
        <v>9685</v>
      </c>
      <c r="E244" s="64" t="s">
        <v>7802</v>
      </c>
      <c r="F244" s="64"/>
      <c r="G244" s="64" t="s">
        <v>9925</v>
      </c>
      <c r="H244" s="365">
        <v>672</v>
      </c>
      <c r="I244" s="61">
        <v>0.13</v>
      </c>
      <c r="J244" s="448">
        <f t="shared" si="3"/>
        <v>584.64</v>
      </c>
    </row>
    <row r="245" spans="1:10" ht="15.75">
      <c r="A245" s="64">
        <v>241</v>
      </c>
      <c r="B245" s="362" t="s">
        <v>9449</v>
      </c>
      <c r="C245" s="368" t="s">
        <v>9237</v>
      </c>
      <c r="D245" s="367" t="s">
        <v>9685</v>
      </c>
      <c r="E245" s="64" t="s">
        <v>7802</v>
      </c>
      <c r="F245" s="64"/>
      <c r="G245" s="64" t="s">
        <v>9925</v>
      </c>
      <c r="H245" s="365">
        <v>694</v>
      </c>
      <c r="I245" s="61">
        <v>0.13</v>
      </c>
      <c r="J245" s="448">
        <f t="shared" si="3"/>
        <v>603.78</v>
      </c>
    </row>
    <row r="246" spans="1:10" ht="15.75">
      <c r="A246" s="64">
        <v>242</v>
      </c>
      <c r="B246" s="362" t="s">
        <v>9449</v>
      </c>
      <c r="C246" s="368" t="s">
        <v>9238</v>
      </c>
      <c r="D246" s="367" t="s">
        <v>9686</v>
      </c>
      <c r="E246" s="64" t="s">
        <v>7802</v>
      </c>
      <c r="F246" s="64"/>
      <c r="G246" s="64" t="s">
        <v>9925</v>
      </c>
      <c r="H246" s="365">
        <v>525</v>
      </c>
      <c r="I246" s="61">
        <v>0.13</v>
      </c>
      <c r="J246" s="448">
        <f t="shared" si="3"/>
        <v>456.75</v>
      </c>
    </row>
    <row r="247" spans="1:10" ht="15.75">
      <c r="A247" s="64">
        <v>243</v>
      </c>
      <c r="B247" s="362" t="s">
        <v>9449</v>
      </c>
      <c r="C247" s="368" t="s">
        <v>9239</v>
      </c>
      <c r="D247" s="367" t="s">
        <v>9687</v>
      </c>
      <c r="E247" s="64" t="s">
        <v>7802</v>
      </c>
      <c r="F247" s="64"/>
      <c r="G247" s="64" t="s">
        <v>9925</v>
      </c>
      <c r="H247" s="365">
        <v>649</v>
      </c>
      <c r="I247" s="61">
        <v>0.13</v>
      </c>
      <c r="J247" s="448">
        <f t="shared" si="3"/>
        <v>564.63</v>
      </c>
    </row>
    <row r="248" spans="1:10" ht="15.75">
      <c r="A248" s="64">
        <v>244</v>
      </c>
      <c r="B248" s="362" t="s">
        <v>9449</v>
      </c>
      <c r="C248" s="366" t="s">
        <v>9240</v>
      </c>
      <c r="D248" s="367" t="s">
        <v>9688</v>
      </c>
      <c r="E248" s="64" t="s">
        <v>7802</v>
      </c>
      <c r="F248" s="64"/>
      <c r="G248" s="64" t="s">
        <v>9925</v>
      </c>
      <c r="H248" s="365">
        <v>1007</v>
      </c>
      <c r="I248" s="61">
        <v>0.13</v>
      </c>
      <c r="J248" s="448">
        <f t="shared" si="3"/>
        <v>876.09</v>
      </c>
    </row>
    <row r="249" spans="1:10" ht="15.75">
      <c r="A249" s="64">
        <v>245</v>
      </c>
      <c r="B249" s="362" t="s">
        <v>9449</v>
      </c>
      <c r="C249" s="368" t="s">
        <v>9241</v>
      </c>
      <c r="D249" s="367" t="s">
        <v>9689</v>
      </c>
      <c r="E249" s="64" t="s">
        <v>7802</v>
      </c>
      <c r="F249" s="64"/>
      <c r="G249" s="64" t="s">
        <v>9925</v>
      </c>
      <c r="H249" s="365">
        <v>1022</v>
      </c>
      <c r="I249" s="61">
        <v>0.13</v>
      </c>
      <c r="J249" s="448">
        <f t="shared" si="3"/>
        <v>889.14</v>
      </c>
    </row>
    <row r="250" spans="1:10" ht="15.75">
      <c r="A250" s="64">
        <v>246</v>
      </c>
      <c r="B250" s="362" t="s">
        <v>9449</v>
      </c>
      <c r="C250" s="368" t="s">
        <v>9242</v>
      </c>
      <c r="D250" s="367" t="s">
        <v>9690</v>
      </c>
      <c r="E250" s="64" t="s">
        <v>7802</v>
      </c>
      <c r="F250" s="64"/>
      <c r="G250" s="64" t="s">
        <v>9925</v>
      </c>
      <c r="H250" s="365">
        <v>1022</v>
      </c>
      <c r="I250" s="61">
        <v>0.13</v>
      </c>
      <c r="J250" s="448">
        <f t="shared" si="3"/>
        <v>889.14</v>
      </c>
    </row>
    <row r="251" spans="1:10" ht="15.75">
      <c r="A251" s="64">
        <v>247</v>
      </c>
      <c r="B251" s="362" t="s">
        <v>9449</v>
      </c>
      <c r="C251" s="366" t="s">
        <v>9243</v>
      </c>
      <c r="D251" s="367" t="s">
        <v>9691</v>
      </c>
      <c r="E251" s="64" t="s">
        <v>7802</v>
      </c>
      <c r="F251" s="64"/>
      <c r="G251" s="64" t="s">
        <v>9925</v>
      </c>
      <c r="H251" s="365">
        <v>996</v>
      </c>
      <c r="I251" s="61">
        <v>0.13</v>
      </c>
      <c r="J251" s="448">
        <f t="shared" si="3"/>
        <v>866.52</v>
      </c>
    </row>
    <row r="252" spans="1:10" ht="15.75">
      <c r="A252" s="64">
        <v>248</v>
      </c>
      <c r="B252" s="362" t="s">
        <v>9449</v>
      </c>
      <c r="C252" s="368" t="s">
        <v>9244</v>
      </c>
      <c r="D252" s="367" t="s">
        <v>9692</v>
      </c>
      <c r="E252" s="64" t="s">
        <v>7802</v>
      </c>
      <c r="F252" s="64"/>
      <c r="G252" s="64" t="s">
        <v>9925</v>
      </c>
      <c r="H252" s="365">
        <v>776</v>
      </c>
      <c r="I252" s="61">
        <v>0.13</v>
      </c>
      <c r="J252" s="448">
        <f t="shared" si="3"/>
        <v>675.12</v>
      </c>
    </row>
    <row r="253" spans="1:10" ht="15.75">
      <c r="A253" s="64">
        <v>249</v>
      </c>
      <c r="B253" s="362" t="s">
        <v>9449</v>
      </c>
      <c r="C253" s="368" t="s">
        <v>9245</v>
      </c>
      <c r="D253" s="367" t="s">
        <v>9693</v>
      </c>
      <c r="E253" s="64" t="s">
        <v>7802</v>
      </c>
      <c r="F253" s="64"/>
      <c r="G253" s="64" t="s">
        <v>9925</v>
      </c>
      <c r="H253" s="365">
        <v>796</v>
      </c>
      <c r="I253" s="61">
        <v>0.13</v>
      </c>
      <c r="J253" s="448">
        <f t="shared" si="3"/>
        <v>692.52</v>
      </c>
    </row>
    <row r="254" spans="1:10" ht="15.75">
      <c r="A254" s="64">
        <v>250</v>
      </c>
      <c r="B254" s="362" t="s">
        <v>9449</v>
      </c>
      <c r="C254" s="368" t="s">
        <v>9246</v>
      </c>
      <c r="D254" s="367" t="s">
        <v>9694</v>
      </c>
      <c r="E254" s="64" t="s">
        <v>7802</v>
      </c>
      <c r="F254" s="64"/>
      <c r="G254" s="64" t="s">
        <v>9925</v>
      </c>
      <c r="H254" s="365">
        <v>796</v>
      </c>
      <c r="I254" s="61">
        <v>0.13</v>
      </c>
      <c r="J254" s="448">
        <f t="shared" si="3"/>
        <v>692.52</v>
      </c>
    </row>
    <row r="255" spans="1:10" ht="15.75">
      <c r="A255" s="64">
        <v>251</v>
      </c>
      <c r="B255" s="362" t="s">
        <v>9449</v>
      </c>
      <c r="C255" s="366" t="s">
        <v>9247</v>
      </c>
      <c r="D255" s="367" t="s">
        <v>9695</v>
      </c>
      <c r="E255" s="64" t="s">
        <v>7802</v>
      </c>
      <c r="F255" s="64"/>
      <c r="G255" s="64" t="s">
        <v>9925</v>
      </c>
      <c r="H255" s="365">
        <v>768</v>
      </c>
      <c r="I255" s="61">
        <v>0.13</v>
      </c>
      <c r="J255" s="448">
        <f t="shared" si="3"/>
        <v>668.16</v>
      </c>
    </row>
    <row r="256" spans="1:10" ht="15.75">
      <c r="A256" s="64">
        <v>252</v>
      </c>
      <c r="B256" s="362" t="s">
        <v>9449</v>
      </c>
      <c r="C256" s="368" t="s">
        <v>9248</v>
      </c>
      <c r="D256" s="367" t="s">
        <v>9696</v>
      </c>
      <c r="E256" s="64" t="s">
        <v>7802</v>
      </c>
      <c r="F256" s="64"/>
      <c r="G256" s="64" t="s">
        <v>9925</v>
      </c>
      <c r="H256" s="365">
        <v>140.5</v>
      </c>
      <c r="I256" s="61">
        <v>0.13</v>
      </c>
      <c r="J256" s="448">
        <f t="shared" si="3"/>
        <v>122.235</v>
      </c>
    </row>
    <row r="257" spans="1:10" ht="15.75">
      <c r="A257" s="64">
        <v>253</v>
      </c>
      <c r="B257" s="362" t="s">
        <v>9449</v>
      </c>
      <c r="C257" s="368" t="s">
        <v>9249</v>
      </c>
      <c r="D257" s="371" t="s">
        <v>9697</v>
      </c>
      <c r="E257" s="64" t="s">
        <v>7802</v>
      </c>
      <c r="F257" s="64"/>
      <c r="G257" s="64" t="s">
        <v>9925</v>
      </c>
      <c r="H257" s="365">
        <v>50</v>
      </c>
      <c r="I257" s="61">
        <v>0.13</v>
      </c>
      <c r="J257" s="448">
        <f t="shared" si="3"/>
        <v>43.5</v>
      </c>
    </row>
    <row r="258" spans="1:10" ht="15.75">
      <c r="A258" s="64">
        <v>254</v>
      </c>
      <c r="B258" s="362" t="s">
        <v>9449</v>
      </c>
      <c r="C258" s="368" t="s">
        <v>9250</v>
      </c>
      <c r="D258" s="367" t="s">
        <v>9698</v>
      </c>
      <c r="E258" s="64" t="s">
        <v>7802</v>
      </c>
      <c r="F258" s="64"/>
      <c r="G258" s="64" t="s">
        <v>9925</v>
      </c>
      <c r="H258" s="365">
        <v>96.75</v>
      </c>
      <c r="I258" s="61">
        <v>0.13</v>
      </c>
      <c r="J258" s="448">
        <f t="shared" si="3"/>
        <v>84.172499999999999</v>
      </c>
    </row>
    <row r="259" spans="1:10" ht="24.75">
      <c r="A259" s="64">
        <v>255</v>
      </c>
      <c r="B259" s="362" t="s">
        <v>9449</v>
      </c>
      <c r="C259" s="368" t="s">
        <v>9251</v>
      </c>
      <c r="D259" s="367" t="s">
        <v>9699</v>
      </c>
      <c r="E259" s="64" t="s">
        <v>7802</v>
      </c>
      <c r="F259" s="64"/>
      <c r="G259" s="64" t="s">
        <v>9925</v>
      </c>
      <c r="H259" s="365">
        <v>67</v>
      </c>
      <c r="I259" s="61">
        <v>0.13</v>
      </c>
      <c r="J259" s="448">
        <f t="shared" si="3"/>
        <v>58.29</v>
      </c>
    </row>
    <row r="260" spans="1:10" ht="15.75">
      <c r="A260" s="64">
        <v>256</v>
      </c>
      <c r="B260" s="362" t="s">
        <v>9449</v>
      </c>
      <c r="C260" s="368" t="s">
        <v>9252</v>
      </c>
      <c r="D260" s="367" t="s">
        <v>9700</v>
      </c>
      <c r="E260" s="64" t="s">
        <v>7802</v>
      </c>
      <c r="F260" s="64"/>
      <c r="G260" s="64" t="s">
        <v>9925</v>
      </c>
      <c r="H260" s="365">
        <v>592.5</v>
      </c>
      <c r="I260" s="61">
        <v>0.13</v>
      </c>
      <c r="J260" s="448">
        <f t="shared" si="3"/>
        <v>515.47500000000002</v>
      </c>
    </row>
    <row r="261" spans="1:10" ht="24.75">
      <c r="A261" s="64">
        <v>257</v>
      </c>
      <c r="B261" s="362" t="s">
        <v>9449</v>
      </c>
      <c r="C261" s="371" t="s">
        <v>9253</v>
      </c>
      <c r="D261" s="371" t="s">
        <v>9701</v>
      </c>
      <c r="E261" s="64" t="s">
        <v>7802</v>
      </c>
      <c r="F261" s="64"/>
      <c r="G261" s="64" t="s">
        <v>9925</v>
      </c>
      <c r="H261" s="365">
        <v>700</v>
      </c>
      <c r="I261" s="61">
        <v>0.13</v>
      </c>
      <c r="J261" s="448">
        <f t="shared" si="3"/>
        <v>609</v>
      </c>
    </row>
    <row r="262" spans="1:10" ht="15.75">
      <c r="A262" s="64">
        <v>258</v>
      </c>
      <c r="B262" s="362" t="s">
        <v>9449</v>
      </c>
      <c r="C262" s="368" t="s">
        <v>9254</v>
      </c>
      <c r="D262" s="367" t="s">
        <v>9702</v>
      </c>
      <c r="E262" s="64" t="s">
        <v>7802</v>
      </c>
      <c r="F262" s="64"/>
      <c r="G262" s="64" t="s">
        <v>9925</v>
      </c>
      <c r="H262" s="365">
        <v>124</v>
      </c>
      <c r="I262" s="61">
        <v>0.13</v>
      </c>
      <c r="J262" s="448">
        <f t="shared" ref="J262:J325" si="4">H262*(1-I262)</f>
        <v>107.88</v>
      </c>
    </row>
    <row r="263" spans="1:10" ht="15.75">
      <c r="A263" s="64">
        <v>259</v>
      </c>
      <c r="B263" s="362" t="s">
        <v>9449</v>
      </c>
      <c r="C263" s="368" t="s">
        <v>9255</v>
      </c>
      <c r="D263" s="367" t="s">
        <v>9703</v>
      </c>
      <c r="E263" s="64" t="s">
        <v>7802</v>
      </c>
      <c r="F263" s="64"/>
      <c r="G263" s="64" t="s">
        <v>9925</v>
      </c>
      <c r="H263" s="365">
        <v>122.5</v>
      </c>
      <c r="I263" s="61">
        <v>0.13</v>
      </c>
      <c r="J263" s="448">
        <f t="shared" si="4"/>
        <v>106.575</v>
      </c>
    </row>
    <row r="264" spans="1:10" ht="15.75">
      <c r="A264" s="64">
        <v>260</v>
      </c>
      <c r="B264" s="362" t="s">
        <v>9449</v>
      </c>
      <c r="C264" s="368" t="s">
        <v>9256</v>
      </c>
      <c r="D264" s="367" t="s">
        <v>9704</v>
      </c>
      <c r="E264" s="64" t="s">
        <v>7802</v>
      </c>
      <c r="F264" s="64"/>
      <c r="G264" s="64" t="s">
        <v>9925</v>
      </c>
      <c r="H264" s="365">
        <v>611</v>
      </c>
      <c r="I264" s="61">
        <v>0.13</v>
      </c>
      <c r="J264" s="448">
        <f t="shared" si="4"/>
        <v>531.57000000000005</v>
      </c>
    </row>
    <row r="265" spans="1:10" ht="15.75">
      <c r="A265" s="64">
        <v>261</v>
      </c>
      <c r="B265" s="362" t="s">
        <v>9449</v>
      </c>
      <c r="C265" s="367" t="s">
        <v>9257</v>
      </c>
      <c r="D265" s="367" t="s">
        <v>9705</v>
      </c>
      <c r="E265" s="64" t="s">
        <v>7802</v>
      </c>
      <c r="F265" s="64"/>
      <c r="G265" s="64" t="s">
        <v>9925</v>
      </c>
      <c r="H265" s="365">
        <v>294</v>
      </c>
      <c r="I265" s="61">
        <v>0.13</v>
      </c>
      <c r="J265" s="448">
        <f t="shared" si="4"/>
        <v>255.78</v>
      </c>
    </row>
    <row r="266" spans="1:10" ht="24.75">
      <c r="A266" s="64">
        <v>262</v>
      </c>
      <c r="B266" s="362" t="s">
        <v>9449</v>
      </c>
      <c r="C266" s="368" t="s">
        <v>9258</v>
      </c>
      <c r="D266" s="367" t="s">
        <v>9706</v>
      </c>
      <c r="E266" s="64" t="s">
        <v>7802</v>
      </c>
      <c r="F266" s="64"/>
      <c r="G266" s="64" t="s">
        <v>9925</v>
      </c>
      <c r="H266" s="365">
        <v>24.75</v>
      </c>
      <c r="I266" s="61">
        <v>0.13</v>
      </c>
      <c r="J266" s="448">
        <f t="shared" si="4"/>
        <v>21.532499999999999</v>
      </c>
    </row>
    <row r="267" spans="1:10" ht="15.75">
      <c r="A267" s="64">
        <v>263</v>
      </c>
      <c r="B267" s="362" t="s">
        <v>9449</v>
      </c>
      <c r="C267" s="368" t="s">
        <v>8390</v>
      </c>
      <c r="D267" s="367" t="s">
        <v>9707</v>
      </c>
      <c r="E267" s="64" t="s">
        <v>7802</v>
      </c>
      <c r="F267" s="64"/>
      <c r="G267" s="64" t="s">
        <v>9925</v>
      </c>
      <c r="H267" s="365">
        <v>475.75</v>
      </c>
      <c r="I267" s="61">
        <v>0.13</v>
      </c>
      <c r="J267" s="448">
        <f t="shared" si="4"/>
        <v>413.90249999999997</v>
      </c>
    </row>
    <row r="268" spans="1:10" ht="15.75">
      <c r="A268" s="64">
        <v>264</v>
      </c>
      <c r="B268" s="362" t="s">
        <v>9449</v>
      </c>
      <c r="C268" s="368" t="s">
        <v>9259</v>
      </c>
      <c r="D268" s="367" t="s">
        <v>9708</v>
      </c>
      <c r="E268" s="64" t="s">
        <v>7802</v>
      </c>
      <c r="F268" s="64"/>
      <c r="G268" s="64" t="s">
        <v>9925</v>
      </c>
      <c r="H268" s="365">
        <v>760.5</v>
      </c>
      <c r="I268" s="61">
        <v>0.13</v>
      </c>
      <c r="J268" s="448">
        <f t="shared" si="4"/>
        <v>661.63499999999999</v>
      </c>
    </row>
    <row r="269" spans="1:10" ht="24.75">
      <c r="A269" s="64">
        <v>265</v>
      </c>
      <c r="B269" s="362" t="s">
        <v>9449</v>
      </c>
      <c r="C269" s="368" t="s">
        <v>9260</v>
      </c>
      <c r="D269" s="367" t="s">
        <v>9709</v>
      </c>
      <c r="E269" s="64" t="s">
        <v>7802</v>
      </c>
      <c r="F269" s="64"/>
      <c r="G269" s="64" t="s">
        <v>9925</v>
      </c>
      <c r="H269" s="365">
        <v>144.5</v>
      </c>
      <c r="I269" s="61">
        <v>0.13</v>
      </c>
      <c r="J269" s="448">
        <f t="shared" si="4"/>
        <v>125.715</v>
      </c>
    </row>
    <row r="270" spans="1:10" ht="24.75">
      <c r="A270" s="64">
        <v>266</v>
      </c>
      <c r="B270" s="362" t="s">
        <v>9449</v>
      </c>
      <c r="C270" s="368" t="s">
        <v>9261</v>
      </c>
      <c r="D270" s="367" t="s">
        <v>9710</v>
      </c>
      <c r="E270" s="64" t="s">
        <v>7802</v>
      </c>
      <c r="F270" s="64"/>
      <c r="G270" s="64" t="s">
        <v>9925</v>
      </c>
      <c r="H270" s="365">
        <v>197</v>
      </c>
      <c r="I270" s="61">
        <v>0.13</v>
      </c>
      <c r="J270" s="448">
        <f t="shared" si="4"/>
        <v>171.39</v>
      </c>
    </row>
    <row r="271" spans="1:10" ht="24.75">
      <c r="A271" s="64">
        <v>267</v>
      </c>
      <c r="B271" s="362" t="s">
        <v>9449</v>
      </c>
      <c r="C271" s="368" t="s">
        <v>9262</v>
      </c>
      <c r="D271" s="367" t="s">
        <v>9711</v>
      </c>
      <c r="E271" s="64" t="s">
        <v>7802</v>
      </c>
      <c r="F271" s="64"/>
      <c r="G271" s="64" t="s">
        <v>9925</v>
      </c>
      <c r="H271" s="365">
        <v>98.300000000000011</v>
      </c>
      <c r="I271" s="61">
        <v>0.13</v>
      </c>
      <c r="J271" s="448">
        <f t="shared" si="4"/>
        <v>85.521000000000015</v>
      </c>
    </row>
    <row r="272" spans="1:10" ht="24.75">
      <c r="A272" s="64">
        <v>268</v>
      </c>
      <c r="B272" s="362" t="s">
        <v>9449</v>
      </c>
      <c r="C272" s="368" t="s">
        <v>9263</v>
      </c>
      <c r="D272" s="367" t="s">
        <v>9712</v>
      </c>
      <c r="E272" s="64" t="s">
        <v>7802</v>
      </c>
      <c r="F272" s="64"/>
      <c r="G272" s="64" t="s">
        <v>9925</v>
      </c>
      <c r="H272" s="365">
        <v>166.5</v>
      </c>
      <c r="I272" s="61">
        <v>0.13</v>
      </c>
      <c r="J272" s="448">
        <f t="shared" si="4"/>
        <v>144.85499999999999</v>
      </c>
    </row>
    <row r="273" spans="1:10" ht="24.75">
      <c r="A273" s="64">
        <v>269</v>
      </c>
      <c r="B273" s="362" t="s">
        <v>9449</v>
      </c>
      <c r="C273" s="368" t="s">
        <v>9264</v>
      </c>
      <c r="D273" s="372" t="s">
        <v>9713</v>
      </c>
      <c r="E273" s="64" t="s">
        <v>7802</v>
      </c>
      <c r="F273" s="64"/>
      <c r="G273" s="64" t="s">
        <v>9925</v>
      </c>
      <c r="H273" s="365">
        <v>115</v>
      </c>
      <c r="I273" s="61">
        <v>0.13</v>
      </c>
      <c r="J273" s="448">
        <f t="shared" si="4"/>
        <v>100.05</v>
      </c>
    </row>
    <row r="274" spans="1:10" ht="24.75">
      <c r="A274" s="64">
        <v>270</v>
      </c>
      <c r="B274" s="362" t="s">
        <v>9449</v>
      </c>
      <c r="C274" s="368" t="s">
        <v>9265</v>
      </c>
      <c r="D274" s="367" t="s">
        <v>9714</v>
      </c>
      <c r="E274" s="64" t="s">
        <v>7802</v>
      </c>
      <c r="F274" s="64"/>
      <c r="G274" s="64" t="s">
        <v>9925</v>
      </c>
      <c r="H274" s="365">
        <v>158.5</v>
      </c>
      <c r="I274" s="61">
        <v>0.13</v>
      </c>
      <c r="J274" s="448">
        <f t="shared" si="4"/>
        <v>137.89500000000001</v>
      </c>
    </row>
    <row r="275" spans="1:10" ht="15.75">
      <c r="A275" s="64">
        <v>271</v>
      </c>
      <c r="B275" s="362" t="s">
        <v>9449</v>
      </c>
      <c r="C275" s="368" t="s">
        <v>9266</v>
      </c>
      <c r="D275" s="367" t="s">
        <v>9715</v>
      </c>
      <c r="E275" s="64" t="s">
        <v>7802</v>
      </c>
      <c r="F275" s="64"/>
      <c r="G275" s="64" t="s">
        <v>9925</v>
      </c>
      <c r="H275" s="365">
        <v>36.200000000000003</v>
      </c>
      <c r="I275" s="61">
        <v>0.13</v>
      </c>
      <c r="J275" s="448">
        <f t="shared" si="4"/>
        <v>31.494000000000003</v>
      </c>
    </row>
    <row r="276" spans="1:10" ht="15.75">
      <c r="A276" s="64">
        <v>272</v>
      </c>
      <c r="B276" s="362" t="s">
        <v>9449</v>
      </c>
      <c r="C276" s="368" t="s">
        <v>9267</v>
      </c>
      <c r="D276" s="367" t="s">
        <v>9716</v>
      </c>
      <c r="E276" s="64" t="s">
        <v>7802</v>
      </c>
      <c r="F276" s="64"/>
      <c r="G276" s="64" t="s">
        <v>9925</v>
      </c>
      <c r="H276" s="365">
        <v>32.800000000000004</v>
      </c>
      <c r="I276" s="61">
        <v>0.13</v>
      </c>
      <c r="J276" s="448">
        <f t="shared" si="4"/>
        <v>28.536000000000005</v>
      </c>
    </row>
    <row r="277" spans="1:10" ht="15.75">
      <c r="A277" s="64">
        <v>273</v>
      </c>
      <c r="B277" s="362" t="s">
        <v>9449</v>
      </c>
      <c r="C277" s="366" t="s">
        <v>9268</v>
      </c>
      <c r="D277" s="367" t="s">
        <v>9717</v>
      </c>
      <c r="E277" s="64" t="s">
        <v>7802</v>
      </c>
      <c r="F277" s="64"/>
      <c r="G277" s="64" t="s">
        <v>9925</v>
      </c>
      <c r="H277" s="365">
        <v>45.900000000000006</v>
      </c>
      <c r="I277" s="61">
        <v>0.13</v>
      </c>
      <c r="J277" s="448">
        <f t="shared" si="4"/>
        <v>39.933000000000007</v>
      </c>
    </row>
    <row r="278" spans="1:10" ht="15.75">
      <c r="A278" s="64">
        <v>274</v>
      </c>
      <c r="B278" s="362" t="s">
        <v>9449</v>
      </c>
      <c r="C278" s="368" t="s">
        <v>9269</v>
      </c>
      <c r="D278" s="367" t="s">
        <v>9715</v>
      </c>
      <c r="E278" s="64" t="s">
        <v>7802</v>
      </c>
      <c r="F278" s="64"/>
      <c r="G278" s="64" t="s">
        <v>9925</v>
      </c>
      <c r="H278" s="365">
        <v>41.5</v>
      </c>
      <c r="I278" s="61">
        <v>0.13</v>
      </c>
      <c r="J278" s="448">
        <f t="shared" si="4"/>
        <v>36.104999999999997</v>
      </c>
    </row>
    <row r="279" spans="1:10" ht="15.75">
      <c r="A279" s="64">
        <v>275</v>
      </c>
      <c r="B279" s="362" t="s">
        <v>9449</v>
      </c>
      <c r="C279" s="366" t="s">
        <v>9270</v>
      </c>
      <c r="D279" s="367" t="s">
        <v>9716</v>
      </c>
      <c r="E279" s="64" t="s">
        <v>7802</v>
      </c>
      <c r="F279" s="64"/>
      <c r="G279" s="64" t="s">
        <v>9925</v>
      </c>
      <c r="H279" s="365">
        <v>65.5</v>
      </c>
      <c r="I279" s="61">
        <v>0.13</v>
      </c>
      <c r="J279" s="448">
        <f t="shared" si="4"/>
        <v>56.984999999999999</v>
      </c>
    </row>
    <row r="280" spans="1:10" ht="15.75">
      <c r="A280" s="64">
        <v>276</v>
      </c>
      <c r="B280" s="362" t="s">
        <v>9449</v>
      </c>
      <c r="C280" s="368" t="s">
        <v>9271</v>
      </c>
      <c r="D280" s="367" t="s">
        <v>9717</v>
      </c>
      <c r="E280" s="64" t="s">
        <v>7802</v>
      </c>
      <c r="F280" s="64"/>
      <c r="G280" s="64" t="s">
        <v>9925</v>
      </c>
      <c r="H280" s="365">
        <v>91.7</v>
      </c>
      <c r="I280" s="61">
        <v>0.13</v>
      </c>
      <c r="J280" s="448">
        <f t="shared" si="4"/>
        <v>79.778999999999996</v>
      </c>
    </row>
    <row r="281" spans="1:10" ht="15.75">
      <c r="A281" s="64">
        <v>277</v>
      </c>
      <c r="B281" s="362" t="s">
        <v>9449</v>
      </c>
      <c r="C281" s="366" t="s">
        <v>9272</v>
      </c>
      <c r="D281" s="367" t="s">
        <v>9718</v>
      </c>
      <c r="E281" s="64" t="s">
        <v>7802</v>
      </c>
      <c r="F281" s="64"/>
      <c r="G281" s="64" t="s">
        <v>9925</v>
      </c>
      <c r="H281" s="365">
        <v>8.5</v>
      </c>
      <c r="I281" s="61">
        <v>0.13</v>
      </c>
      <c r="J281" s="448">
        <f t="shared" si="4"/>
        <v>7.3949999999999996</v>
      </c>
    </row>
    <row r="282" spans="1:10" ht="15.75">
      <c r="A282" s="64">
        <v>278</v>
      </c>
      <c r="B282" s="362" t="s">
        <v>9449</v>
      </c>
      <c r="C282" s="368" t="s">
        <v>9273</v>
      </c>
      <c r="D282" s="367" t="s">
        <v>9719</v>
      </c>
      <c r="E282" s="64" t="s">
        <v>7802</v>
      </c>
      <c r="F282" s="64"/>
      <c r="G282" s="64" t="s">
        <v>9925</v>
      </c>
      <c r="H282" s="365">
        <v>38.5</v>
      </c>
      <c r="I282" s="61">
        <v>0.13</v>
      </c>
      <c r="J282" s="448">
        <f t="shared" si="4"/>
        <v>33.494999999999997</v>
      </c>
    </row>
    <row r="283" spans="1:10" ht="15.75">
      <c r="A283" s="64">
        <v>279</v>
      </c>
      <c r="B283" s="362" t="s">
        <v>9449</v>
      </c>
      <c r="C283" s="368" t="s">
        <v>9274</v>
      </c>
      <c r="D283" s="367" t="s">
        <v>9720</v>
      </c>
      <c r="E283" s="64" t="s">
        <v>7802</v>
      </c>
      <c r="F283" s="64"/>
      <c r="G283" s="64" t="s">
        <v>9925</v>
      </c>
      <c r="H283" s="365">
        <v>117</v>
      </c>
      <c r="I283" s="61">
        <v>0.13</v>
      </c>
      <c r="J283" s="448">
        <f t="shared" si="4"/>
        <v>101.79</v>
      </c>
    </row>
    <row r="284" spans="1:10" ht="15.75">
      <c r="A284" s="64">
        <v>280</v>
      </c>
      <c r="B284" s="362" t="s">
        <v>9449</v>
      </c>
      <c r="C284" s="368" t="s">
        <v>9275</v>
      </c>
      <c r="D284" s="367" t="s">
        <v>9721</v>
      </c>
      <c r="E284" s="64" t="s">
        <v>7802</v>
      </c>
      <c r="F284" s="64"/>
      <c r="G284" s="64" t="s">
        <v>9925</v>
      </c>
      <c r="H284" s="365">
        <v>11.25</v>
      </c>
      <c r="I284" s="61">
        <v>0.13</v>
      </c>
      <c r="J284" s="448">
        <f t="shared" si="4"/>
        <v>9.7874999999999996</v>
      </c>
    </row>
    <row r="285" spans="1:10" ht="15.75">
      <c r="A285" s="64">
        <v>281</v>
      </c>
      <c r="B285" s="362" t="s">
        <v>9449</v>
      </c>
      <c r="C285" s="368" t="s">
        <v>9276</v>
      </c>
      <c r="D285" s="367" t="s">
        <v>9722</v>
      </c>
      <c r="E285" s="64" t="s">
        <v>7802</v>
      </c>
      <c r="F285" s="64"/>
      <c r="G285" s="64" t="s">
        <v>9925</v>
      </c>
      <c r="H285" s="365">
        <v>161.25</v>
      </c>
      <c r="I285" s="61">
        <v>0.13</v>
      </c>
      <c r="J285" s="448">
        <f t="shared" si="4"/>
        <v>140.28749999999999</v>
      </c>
    </row>
    <row r="286" spans="1:10" ht="15.75">
      <c r="A286" s="64">
        <v>282</v>
      </c>
      <c r="B286" s="362" t="s">
        <v>9449</v>
      </c>
      <c r="C286" s="366" t="s">
        <v>9277</v>
      </c>
      <c r="D286" s="367" t="s">
        <v>9723</v>
      </c>
      <c r="E286" s="64" t="s">
        <v>7802</v>
      </c>
      <c r="F286" s="64"/>
      <c r="G286" s="64" t="s">
        <v>9925</v>
      </c>
      <c r="H286" s="365">
        <v>652</v>
      </c>
      <c r="I286" s="61">
        <v>0.13</v>
      </c>
      <c r="J286" s="448">
        <f t="shared" si="4"/>
        <v>567.24</v>
      </c>
    </row>
    <row r="287" spans="1:10" ht="15.75">
      <c r="A287" s="64">
        <v>283</v>
      </c>
      <c r="B287" s="362" t="s">
        <v>9449</v>
      </c>
      <c r="C287" s="366" t="s">
        <v>9278</v>
      </c>
      <c r="D287" s="367" t="s">
        <v>9724</v>
      </c>
      <c r="E287" s="64" t="s">
        <v>7802</v>
      </c>
      <c r="F287" s="64"/>
      <c r="G287" s="64" t="s">
        <v>9925</v>
      </c>
      <c r="H287" s="365">
        <v>769.5</v>
      </c>
      <c r="I287" s="61">
        <v>0.13</v>
      </c>
      <c r="J287" s="448">
        <f t="shared" si="4"/>
        <v>669.46500000000003</v>
      </c>
    </row>
    <row r="288" spans="1:10" ht="24.75">
      <c r="A288" s="64">
        <v>284</v>
      </c>
      <c r="B288" s="362" t="s">
        <v>9449</v>
      </c>
      <c r="C288" s="366" t="s">
        <v>9279</v>
      </c>
      <c r="D288" s="367" t="s">
        <v>9725</v>
      </c>
      <c r="E288" s="64" t="s">
        <v>7802</v>
      </c>
      <c r="F288" s="64"/>
      <c r="G288" s="64" t="s">
        <v>9925</v>
      </c>
      <c r="H288" s="365">
        <v>88.75</v>
      </c>
      <c r="I288" s="61">
        <v>0.13</v>
      </c>
      <c r="J288" s="448">
        <f t="shared" si="4"/>
        <v>77.212500000000006</v>
      </c>
    </row>
    <row r="289" spans="1:10" ht="15.75">
      <c r="A289" s="64">
        <v>285</v>
      </c>
      <c r="B289" s="362" t="s">
        <v>9449</v>
      </c>
      <c r="C289" s="368" t="s">
        <v>9280</v>
      </c>
      <c r="D289" s="367" t="s">
        <v>9726</v>
      </c>
      <c r="E289" s="64" t="s">
        <v>7802</v>
      </c>
      <c r="F289" s="64"/>
      <c r="G289" s="64" t="s">
        <v>9925</v>
      </c>
      <c r="H289" s="365">
        <v>722.25</v>
      </c>
      <c r="I289" s="61">
        <v>0.13</v>
      </c>
      <c r="J289" s="448">
        <f t="shared" si="4"/>
        <v>628.35749999999996</v>
      </c>
    </row>
    <row r="290" spans="1:10" ht="15.75">
      <c r="A290" s="64">
        <v>286</v>
      </c>
      <c r="B290" s="362" t="s">
        <v>9449</v>
      </c>
      <c r="C290" s="368" t="s">
        <v>9281</v>
      </c>
      <c r="D290" s="367" t="s">
        <v>9727</v>
      </c>
      <c r="E290" s="64" t="s">
        <v>7802</v>
      </c>
      <c r="F290" s="64"/>
      <c r="G290" s="64" t="s">
        <v>9925</v>
      </c>
      <c r="H290" s="365">
        <v>4625</v>
      </c>
      <c r="I290" s="61">
        <v>0.13</v>
      </c>
      <c r="J290" s="448">
        <f t="shared" si="4"/>
        <v>4023.75</v>
      </c>
    </row>
    <row r="291" spans="1:10" ht="24.75">
      <c r="A291" s="64">
        <v>287</v>
      </c>
      <c r="B291" s="362" t="s">
        <v>9449</v>
      </c>
      <c r="C291" s="368" t="s">
        <v>9282</v>
      </c>
      <c r="D291" s="367" t="s">
        <v>9728</v>
      </c>
      <c r="E291" s="64" t="s">
        <v>7802</v>
      </c>
      <c r="F291" s="64"/>
      <c r="G291" s="64" t="s">
        <v>9925</v>
      </c>
      <c r="H291" s="365">
        <v>75.25</v>
      </c>
      <c r="I291" s="61">
        <v>0.13</v>
      </c>
      <c r="J291" s="448">
        <f t="shared" si="4"/>
        <v>65.467500000000001</v>
      </c>
    </row>
    <row r="292" spans="1:10" ht="36.75">
      <c r="A292" s="64">
        <v>288</v>
      </c>
      <c r="B292" s="362" t="s">
        <v>9449</v>
      </c>
      <c r="C292" s="366" t="s">
        <v>9283</v>
      </c>
      <c r="D292" s="367" t="s">
        <v>9729</v>
      </c>
      <c r="E292" s="64" t="s">
        <v>7802</v>
      </c>
      <c r="F292" s="64"/>
      <c r="G292" s="64" t="s">
        <v>9925</v>
      </c>
      <c r="H292" s="365">
        <v>155.75</v>
      </c>
      <c r="I292" s="61">
        <v>0.13</v>
      </c>
      <c r="J292" s="448">
        <f t="shared" si="4"/>
        <v>135.5025</v>
      </c>
    </row>
    <row r="293" spans="1:10" ht="15.75">
      <c r="A293" s="64">
        <v>289</v>
      </c>
      <c r="B293" s="362" t="s">
        <v>9449</v>
      </c>
      <c r="C293" s="368" t="s">
        <v>9284</v>
      </c>
      <c r="D293" s="367" t="s">
        <v>9730</v>
      </c>
      <c r="E293" s="64" t="s">
        <v>7802</v>
      </c>
      <c r="F293" s="64"/>
      <c r="G293" s="64" t="s">
        <v>9925</v>
      </c>
      <c r="H293" s="365">
        <v>759.75</v>
      </c>
      <c r="I293" s="61">
        <v>0.13</v>
      </c>
      <c r="J293" s="448">
        <f t="shared" si="4"/>
        <v>660.98249999999996</v>
      </c>
    </row>
    <row r="294" spans="1:10" ht="15.75">
      <c r="A294" s="64">
        <v>290</v>
      </c>
      <c r="B294" s="362" t="s">
        <v>9449</v>
      </c>
      <c r="C294" s="368" t="s">
        <v>9285</v>
      </c>
      <c r="D294" s="367" t="s">
        <v>9731</v>
      </c>
      <c r="E294" s="64" t="s">
        <v>7802</v>
      </c>
      <c r="F294" s="64"/>
      <c r="G294" s="64" t="s">
        <v>9925</v>
      </c>
      <c r="H294" s="365">
        <v>41</v>
      </c>
      <c r="I294" s="61">
        <v>0.13</v>
      </c>
      <c r="J294" s="448">
        <f t="shared" si="4"/>
        <v>35.67</v>
      </c>
    </row>
    <row r="295" spans="1:10" ht="15.75">
      <c r="A295" s="64">
        <v>291</v>
      </c>
      <c r="B295" s="362" t="s">
        <v>9449</v>
      </c>
      <c r="C295" s="368" t="s">
        <v>9286</v>
      </c>
      <c r="D295" s="367" t="s">
        <v>9732</v>
      </c>
      <c r="E295" s="64" t="s">
        <v>7802</v>
      </c>
      <c r="F295" s="64"/>
      <c r="G295" s="64" t="s">
        <v>9925</v>
      </c>
      <c r="H295" s="365">
        <v>24.8</v>
      </c>
      <c r="I295" s="61">
        <v>0.13</v>
      </c>
      <c r="J295" s="448">
        <f t="shared" si="4"/>
        <v>21.576000000000001</v>
      </c>
    </row>
    <row r="296" spans="1:10" ht="15.75">
      <c r="A296" s="64">
        <v>292</v>
      </c>
      <c r="B296" s="362" t="s">
        <v>9449</v>
      </c>
      <c r="C296" s="368" t="s">
        <v>9287</v>
      </c>
      <c r="D296" s="367" t="s">
        <v>9733</v>
      </c>
      <c r="E296" s="64" t="s">
        <v>7802</v>
      </c>
      <c r="F296" s="64"/>
      <c r="G296" s="64" t="s">
        <v>9925</v>
      </c>
      <c r="H296" s="365">
        <v>132</v>
      </c>
      <c r="I296" s="61">
        <v>0.13</v>
      </c>
      <c r="J296" s="448">
        <f t="shared" si="4"/>
        <v>114.84</v>
      </c>
    </row>
    <row r="297" spans="1:10" ht="15.75">
      <c r="A297" s="64">
        <v>293</v>
      </c>
      <c r="B297" s="362" t="s">
        <v>9449</v>
      </c>
      <c r="C297" s="368" t="s">
        <v>9288</v>
      </c>
      <c r="D297" s="367" t="s">
        <v>9734</v>
      </c>
      <c r="E297" s="64" t="s">
        <v>7802</v>
      </c>
      <c r="F297" s="64"/>
      <c r="G297" s="64" t="s">
        <v>9925</v>
      </c>
      <c r="H297" s="365">
        <v>77.100000000000009</v>
      </c>
      <c r="I297" s="61">
        <v>0.13</v>
      </c>
      <c r="J297" s="448">
        <f t="shared" si="4"/>
        <v>67.077000000000012</v>
      </c>
    </row>
    <row r="298" spans="1:10" ht="15.75">
      <c r="A298" s="64">
        <v>294</v>
      </c>
      <c r="B298" s="362" t="s">
        <v>9449</v>
      </c>
      <c r="C298" s="368" t="s">
        <v>9289</v>
      </c>
      <c r="D298" s="367" t="s">
        <v>9735</v>
      </c>
      <c r="E298" s="64" t="s">
        <v>7802</v>
      </c>
      <c r="F298" s="64"/>
      <c r="G298" s="64" t="s">
        <v>9925</v>
      </c>
      <c r="H298" s="365">
        <v>137.5</v>
      </c>
      <c r="I298" s="61">
        <v>0.13</v>
      </c>
      <c r="J298" s="448">
        <f t="shared" si="4"/>
        <v>119.625</v>
      </c>
    </row>
    <row r="299" spans="1:10" ht="15.75">
      <c r="A299" s="64">
        <v>295</v>
      </c>
      <c r="B299" s="362" t="s">
        <v>9449</v>
      </c>
      <c r="C299" s="366" t="s">
        <v>9290</v>
      </c>
      <c r="D299" s="367" t="s">
        <v>9736</v>
      </c>
      <c r="E299" s="64" t="s">
        <v>7802</v>
      </c>
      <c r="F299" s="64"/>
      <c r="G299" s="64" t="s">
        <v>9925</v>
      </c>
      <c r="H299" s="365">
        <v>137.5</v>
      </c>
      <c r="I299" s="61">
        <v>0.13</v>
      </c>
      <c r="J299" s="448">
        <f t="shared" si="4"/>
        <v>119.625</v>
      </c>
    </row>
    <row r="300" spans="1:10" ht="15.75">
      <c r="A300" s="64">
        <v>296</v>
      </c>
      <c r="B300" s="362" t="s">
        <v>9449</v>
      </c>
      <c r="C300" s="368" t="s">
        <v>9291</v>
      </c>
      <c r="D300" s="367" t="s">
        <v>9737</v>
      </c>
      <c r="E300" s="64" t="s">
        <v>7802</v>
      </c>
      <c r="F300" s="64"/>
      <c r="G300" s="64" t="s">
        <v>9925</v>
      </c>
      <c r="H300" s="365">
        <v>44.2</v>
      </c>
      <c r="I300" s="61">
        <v>0.13</v>
      </c>
      <c r="J300" s="448">
        <f t="shared" si="4"/>
        <v>38.454000000000001</v>
      </c>
    </row>
    <row r="301" spans="1:10" ht="15.75">
      <c r="A301" s="64">
        <v>297</v>
      </c>
      <c r="B301" s="362" t="s">
        <v>9449</v>
      </c>
      <c r="C301" s="368" t="s">
        <v>9292</v>
      </c>
      <c r="D301" s="367" t="s">
        <v>9738</v>
      </c>
      <c r="E301" s="64" t="s">
        <v>7802</v>
      </c>
      <c r="F301" s="64"/>
      <c r="G301" s="64" t="s">
        <v>9925</v>
      </c>
      <c r="H301" s="365">
        <v>29</v>
      </c>
      <c r="I301" s="61">
        <v>0.13</v>
      </c>
      <c r="J301" s="448">
        <f t="shared" si="4"/>
        <v>25.23</v>
      </c>
    </row>
    <row r="302" spans="1:10" ht="15.75">
      <c r="A302" s="64">
        <v>298</v>
      </c>
      <c r="B302" s="362" t="s">
        <v>9449</v>
      </c>
      <c r="C302" s="368" t="s">
        <v>9293</v>
      </c>
      <c r="D302" s="367" t="s">
        <v>9739</v>
      </c>
      <c r="E302" s="64" t="s">
        <v>7802</v>
      </c>
      <c r="F302" s="64"/>
      <c r="G302" s="64" t="s">
        <v>9925</v>
      </c>
      <c r="H302" s="365">
        <v>149.5</v>
      </c>
      <c r="I302" s="61">
        <v>0.13</v>
      </c>
      <c r="J302" s="448">
        <f t="shared" si="4"/>
        <v>130.065</v>
      </c>
    </row>
    <row r="303" spans="1:10" ht="15.75">
      <c r="A303" s="64">
        <v>299</v>
      </c>
      <c r="B303" s="362" t="s">
        <v>9449</v>
      </c>
      <c r="C303" s="368" t="s">
        <v>9294</v>
      </c>
      <c r="D303" s="367" t="s">
        <v>9740</v>
      </c>
      <c r="E303" s="64" t="s">
        <v>7802</v>
      </c>
      <c r="F303" s="64"/>
      <c r="G303" s="64" t="s">
        <v>9925</v>
      </c>
      <c r="H303" s="365">
        <v>96.9</v>
      </c>
      <c r="I303" s="61">
        <v>0.13</v>
      </c>
      <c r="J303" s="448">
        <f t="shared" si="4"/>
        <v>84.303000000000011</v>
      </c>
    </row>
    <row r="304" spans="1:10" ht="15.75">
      <c r="A304" s="64">
        <v>300</v>
      </c>
      <c r="B304" s="362" t="s">
        <v>9449</v>
      </c>
      <c r="C304" s="368" t="s">
        <v>9295</v>
      </c>
      <c r="D304" s="367" t="s">
        <v>9741</v>
      </c>
      <c r="E304" s="64" t="s">
        <v>7802</v>
      </c>
      <c r="F304" s="64"/>
      <c r="G304" s="64" t="s">
        <v>9925</v>
      </c>
      <c r="H304" s="365">
        <v>1271.75</v>
      </c>
      <c r="I304" s="61">
        <v>0.13</v>
      </c>
      <c r="J304" s="448">
        <f t="shared" si="4"/>
        <v>1106.4224999999999</v>
      </c>
    </row>
    <row r="305" spans="1:10" ht="15.75">
      <c r="A305" s="64">
        <v>301</v>
      </c>
      <c r="B305" s="362" t="s">
        <v>9449</v>
      </c>
      <c r="C305" s="366" t="s">
        <v>9296</v>
      </c>
      <c r="D305" s="367" t="s">
        <v>9742</v>
      </c>
      <c r="E305" s="64" t="s">
        <v>7802</v>
      </c>
      <c r="F305" s="64"/>
      <c r="G305" s="64" t="s">
        <v>9925</v>
      </c>
      <c r="H305" s="365">
        <v>1235.25</v>
      </c>
      <c r="I305" s="61">
        <v>0.13</v>
      </c>
      <c r="J305" s="448">
        <f t="shared" si="4"/>
        <v>1074.6675</v>
      </c>
    </row>
    <row r="306" spans="1:10" ht="15.75">
      <c r="A306" s="64">
        <v>302</v>
      </c>
      <c r="B306" s="362" t="s">
        <v>9449</v>
      </c>
      <c r="C306" s="368" t="s">
        <v>9297</v>
      </c>
      <c r="D306" s="367" t="s">
        <v>9743</v>
      </c>
      <c r="E306" s="64" t="s">
        <v>7802</v>
      </c>
      <c r="F306" s="64"/>
      <c r="G306" s="64" t="s">
        <v>9925</v>
      </c>
      <c r="H306" s="365">
        <v>1494.5</v>
      </c>
      <c r="I306" s="61">
        <v>0.13</v>
      </c>
      <c r="J306" s="448">
        <f t="shared" si="4"/>
        <v>1300.2149999999999</v>
      </c>
    </row>
    <row r="307" spans="1:10" ht="15.75">
      <c r="A307" s="64">
        <v>303</v>
      </c>
      <c r="B307" s="362" t="s">
        <v>9449</v>
      </c>
      <c r="C307" s="367" t="s">
        <v>9298</v>
      </c>
      <c r="D307" s="367" t="s">
        <v>9744</v>
      </c>
      <c r="E307" s="64" t="s">
        <v>7802</v>
      </c>
      <c r="F307" s="64"/>
      <c r="G307" s="64" t="s">
        <v>9925</v>
      </c>
      <c r="H307" s="365">
        <v>1494.5</v>
      </c>
      <c r="I307" s="61">
        <v>0.13</v>
      </c>
      <c r="J307" s="448">
        <f t="shared" si="4"/>
        <v>1300.2149999999999</v>
      </c>
    </row>
    <row r="308" spans="1:10" ht="15.75">
      <c r="A308" s="64">
        <v>304</v>
      </c>
      <c r="B308" s="362" t="s">
        <v>9449</v>
      </c>
      <c r="C308" s="368" t="s">
        <v>9299</v>
      </c>
      <c r="D308" s="367" t="s">
        <v>9745</v>
      </c>
      <c r="E308" s="64" t="s">
        <v>7802</v>
      </c>
      <c r="F308" s="64"/>
      <c r="G308" s="64" t="s">
        <v>9925</v>
      </c>
      <c r="H308" s="365">
        <v>1500.75</v>
      </c>
      <c r="I308" s="61">
        <v>0.13</v>
      </c>
      <c r="J308" s="448">
        <f t="shared" si="4"/>
        <v>1305.6524999999999</v>
      </c>
    </row>
    <row r="309" spans="1:10" ht="15.75">
      <c r="A309" s="64">
        <v>305</v>
      </c>
      <c r="B309" s="362" t="s">
        <v>9449</v>
      </c>
      <c r="C309" s="376" t="s">
        <v>9300</v>
      </c>
      <c r="D309" s="367" t="s">
        <v>9746</v>
      </c>
      <c r="E309" s="64" t="s">
        <v>7802</v>
      </c>
      <c r="F309" s="64"/>
      <c r="G309" s="64" t="s">
        <v>9925</v>
      </c>
      <c r="H309" s="365">
        <v>2040.75</v>
      </c>
      <c r="I309" s="61">
        <v>0.13</v>
      </c>
      <c r="J309" s="448">
        <f t="shared" si="4"/>
        <v>1775.4525000000001</v>
      </c>
    </row>
    <row r="310" spans="1:10" ht="24.75">
      <c r="A310" s="64">
        <v>306</v>
      </c>
      <c r="B310" s="362" t="s">
        <v>9449</v>
      </c>
      <c r="C310" s="368" t="s">
        <v>9301</v>
      </c>
      <c r="D310" s="367" t="s">
        <v>9747</v>
      </c>
      <c r="E310" s="64" t="s">
        <v>7802</v>
      </c>
      <c r="F310" s="64"/>
      <c r="G310" s="64" t="s">
        <v>9925</v>
      </c>
      <c r="H310" s="365">
        <v>1500.75</v>
      </c>
      <c r="I310" s="61">
        <v>0.13</v>
      </c>
      <c r="J310" s="448">
        <f t="shared" si="4"/>
        <v>1305.6524999999999</v>
      </c>
    </row>
    <row r="311" spans="1:10" ht="15.75">
      <c r="A311" s="64">
        <v>307</v>
      </c>
      <c r="B311" s="362" t="s">
        <v>9449</v>
      </c>
      <c r="C311" s="371" t="s">
        <v>9302</v>
      </c>
      <c r="D311" s="371" t="s">
        <v>9748</v>
      </c>
      <c r="E311" s="64" t="s">
        <v>7802</v>
      </c>
      <c r="F311" s="64"/>
      <c r="G311" s="64" t="s">
        <v>9925</v>
      </c>
      <c r="H311" s="365">
        <v>568</v>
      </c>
      <c r="I311" s="61">
        <v>0.13</v>
      </c>
      <c r="J311" s="448">
        <f t="shared" si="4"/>
        <v>494.16</v>
      </c>
    </row>
    <row r="312" spans="1:10" ht="15.75">
      <c r="A312" s="64">
        <v>308</v>
      </c>
      <c r="B312" s="362" t="s">
        <v>9449</v>
      </c>
      <c r="C312" s="368" t="s">
        <v>9303</v>
      </c>
      <c r="D312" s="367" t="s">
        <v>9749</v>
      </c>
      <c r="E312" s="64" t="s">
        <v>7802</v>
      </c>
      <c r="F312" s="64"/>
      <c r="G312" s="64" t="s">
        <v>9925</v>
      </c>
      <c r="H312" s="365">
        <v>503.75</v>
      </c>
      <c r="I312" s="61">
        <v>0.13</v>
      </c>
      <c r="J312" s="448">
        <f t="shared" si="4"/>
        <v>438.26249999999999</v>
      </c>
    </row>
    <row r="313" spans="1:10" ht="15.75">
      <c r="A313" s="64">
        <v>309</v>
      </c>
      <c r="B313" s="362" t="s">
        <v>9449</v>
      </c>
      <c r="C313" s="368" t="s">
        <v>9304</v>
      </c>
      <c r="D313" s="367" t="s">
        <v>9750</v>
      </c>
      <c r="E313" s="64" t="s">
        <v>7802</v>
      </c>
      <c r="F313" s="64"/>
      <c r="G313" s="64" t="s">
        <v>9925</v>
      </c>
      <c r="H313" s="365">
        <v>697.25</v>
      </c>
      <c r="I313" s="61">
        <v>0.13</v>
      </c>
      <c r="J313" s="448">
        <f t="shared" si="4"/>
        <v>606.60749999999996</v>
      </c>
    </row>
    <row r="314" spans="1:10" ht="15.75">
      <c r="A314" s="64">
        <v>310</v>
      </c>
      <c r="B314" s="362" t="s">
        <v>9449</v>
      </c>
      <c r="C314" s="368" t="s">
        <v>9305</v>
      </c>
      <c r="D314" s="367" t="s">
        <v>9751</v>
      </c>
      <c r="E314" s="64" t="s">
        <v>7802</v>
      </c>
      <c r="F314" s="64"/>
      <c r="G314" s="64" t="s">
        <v>9925</v>
      </c>
      <c r="H314" s="365">
        <v>697.25</v>
      </c>
      <c r="I314" s="61">
        <v>0.13</v>
      </c>
      <c r="J314" s="448">
        <f t="shared" si="4"/>
        <v>606.60749999999996</v>
      </c>
    </row>
    <row r="315" spans="1:10" ht="15.75">
      <c r="A315" s="64">
        <v>311</v>
      </c>
      <c r="B315" s="362" t="s">
        <v>9449</v>
      </c>
      <c r="C315" s="368" t="s">
        <v>9306</v>
      </c>
      <c r="D315" s="371" t="s">
        <v>9752</v>
      </c>
      <c r="E315" s="64" t="s">
        <v>7802</v>
      </c>
      <c r="F315" s="64"/>
      <c r="G315" s="64" t="s">
        <v>9925</v>
      </c>
      <c r="H315" s="365">
        <v>1188.5</v>
      </c>
      <c r="I315" s="61">
        <v>0.13</v>
      </c>
      <c r="J315" s="448">
        <f t="shared" si="4"/>
        <v>1033.9949999999999</v>
      </c>
    </row>
    <row r="316" spans="1:10" ht="24.75">
      <c r="A316" s="64">
        <v>312</v>
      </c>
      <c r="B316" s="362" t="s">
        <v>9449</v>
      </c>
      <c r="C316" s="368" t="s">
        <v>9307</v>
      </c>
      <c r="D316" s="367" t="s">
        <v>9753</v>
      </c>
      <c r="E316" s="64" t="s">
        <v>7802</v>
      </c>
      <c r="F316" s="64"/>
      <c r="G316" s="64" t="s">
        <v>9925</v>
      </c>
      <c r="H316" s="365">
        <v>1186.5</v>
      </c>
      <c r="I316" s="61">
        <v>0.13</v>
      </c>
      <c r="J316" s="448">
        <f t="shared" si="4"/>
        <v>1032.2549999999999</v>
      </c>
    </row>
    <row r="317" spans="1:10" ht="15.75">
      <c r="A317" s="64">
        <v>313</v>
      </c>
      <c r="B317" s="362" t="s">
        <v>9449</v>
      </c>
      <c r="C317" s="368" t="s">
        <v>9308</v>
      </c>
      <c r="D317" s="367" t="s">
        <v>9754</v>
      </c>
      <c r="E317" s="64" t="s">
        <v>7802</v>
      </c>
      <c r="F317" s="64"/>
      <c r="G317" s="64" t="s">
        <v>9925</v>
      </c>
      <c r="H317" s="365">
        <v>2214.25</v>
      </c>
      <c r="I317" s="61">
        <v>0.13</v>
      </c>
      <c r="J317" s="448">
        <f t="shared" si="4"/>
        <v>1926.3975</v>
      </c>
    </row>
    <row r="318" spans="1:10" ht="15.75">
      <c r="A318" s="64">
        <v>314</v>
      </c>
      <c r="B318" s="362" t="s">
        <v>9449</v>
      </c>
      <c r="C318" s="368" t="s">
        <v>9309</v>
      </c>
      <c r="D318" s="367" t="s">
        <v>9755</v>
      </c>
      <c r="E318" s="64" t="s">
        <v>7802</v>
      </c>
      <c r="F318" s="64"/>
      <c r="G318" s="64" t="s">
        <v>9925</v>
      </c>
      <c r="H318" s="365">
        <v>2214.25</v>
      </c>
      <c r="I318" s="61">
        <v>0.13</v>
      </c>
      <c r="J318" s="448">
        <f t="shared" si="4"/>
        <v>1926.3975</v>
      </c>
    </row>
    <row r="319" spans="1:10" ht="24.75">
      <c r="A319" s="64">
        <v>315</v>
      </c>
      <c r="B319" s="362" t="s">
        <v>9449</v>
      </c>
      <c r="C319" s="366" t="s">
        <v>9310</v>
      </c>
      <c r="D319" s="367" t="s">
        <v>9756</v>
      </c>
      <c r="E319" s="64" t="s">
        <v>7802</v>
      </c>
      <c r="F319" s="64"/>
      <c r="G319" s="64" t="s">
        <v>9925</v>
      </c>
      <c r="H319" s="365">
        <v>2591.5</v>
      </c>
      <c r="I319" s="61">
        <v>0.13</v>
      </c>
      <c r="J319" s="448">
        <f t="shared" si="4"/>
        <v>2254.605</v>
      </c>
    </row>
    <row r="320" spans="1:10" ht="24.75">
      <c r="A320" s="64">
        <v>316</v>
      </c>
      <c r="B320" s="362" t="s">
        <v>9449</v>
      </c>
      <c r="C320" s="368" t="s">
        <v>9311</v>
      </c>
      <c r="D320" s="367" t="s">
        <v>9757</v>
      </c>
      <c r="E320" s="64" t="s">
        <v>7802</v>
      </c>
      <c r="F320" s="64"/>
      <c r="G320" s="64" t="s">
        <v>9925</v>
      </c>
      <c r="H320" s="365">
        <v>2591.5</v>
      </c>
      <c r="I320" s="61">
        <v>0.13</v>
      </c>
      <c r="J320" s="448">
        <f t="shared" si="4"/>
        <v>2254.605</v>
      </c>
    </row>
    <row r="321" spans="1:10" ht="15.75">
      <c r="A321" s="64">
        <v>317</v>
      </c>
      <c r="B321" s="362" t="s">
        <v>9449</v>
      </c>
      <c r="C321" s="368" t="s">
        <v>9312</v>
      </c>
      <c r="D321" s="367" t="s">
        <v>9758</v>
      </c>
      <c r="E321" s="64" t="s">
        <v>7802</v>
      </c>
      <c r="F321" s="64"/>
      <c r="G321" s="64" t="s">
        <v>9925</v>
      </c>
      <c r="H321" s="365">
        <v>54</v>
      </c>
      <c r="I321" s="61">
        <v>0.13</v>
      </c>
      <c r="J321" s="448">
        <f t="shared" si="4"/>
        <v>46.98</v>
      </c>
    </row>
    <row r="322" spans="1:10" ht="15.75">
      <c r="A322" s="64">
        <v>318</v>
      </c>
      <c r="B322" s="362" t="s">
        <v>9449</v>
      </c>
      <c r="C322" s="366" t="s">
        <v>9313</v>
      </c>
      <c r="D322" s="367" t="s">
        <v>9759</v>
      </c>
      <c r="E322" s="64" t="s">
        <v>7802</v>
      </c>
      <c r="F322" s="64"/>
      <c r="G322" s="64" t="s">
        <v>9925</v>
      </c>
      <c r="H322" s="365">
        <v>353</v>
      </c>
      <c r="I322" s="61">
        <v>0.13</v>
      </c>
      <c r="J322" s="448">
        <f t="shared" si="4"/>
        <v>307.11</v>
      </c>
    </row>
    <row r="323" spans="1:10" ht="15.75">
      <c r="A323" s="64">
        <v>319</v>
      </c>
      <c r="B323" s="362" t="s">
        <v>9449</v>
      </c>
      <c r="C323" s="368" t="s">
        <v>9314</v>
      </c>
      <c r="D323" s="370" t="s">
        <v>9760</v>
      </c>
      <c r="E323" s="64" t="s">
        <v>7802</v>
      </c>
      <c r="F323" s="64"/>
      <c r="G323" s="64" t="s">
        <v>9925</v>
      </c>
      <c r="H323" s="365">
        <v>39.5</v>
      </c>
      <c r="I323" s="61">
        <v>0.13</v>
      </c>
      <c r="J323" s="448">
        <f t="shared" si="4"/>
        <v>34.365000000000002</v>
      </c>
    </row>
    <row r="324" spans="1:10" ht="15.75">
      <c r="A324" s="64">
        <v>320</v>
      </c>
      <c r="B324" s="362" t="s">
        <v>9449</v>
      </c>
      <c r="C324" s="367" t="s">
        <v>1159</v>
      </c>
      <c r="D324" s="367" t="s">
        <v>9761</v>
      </c>
      <c r="E324" s="64" t="s">
        <v>7802</v>
      </c>
      <c r="F324" s="64"/>
      <c r="G324" s="64" t="s">
        <v>9925</v>
      </c>
      <c r="H324" s="365">
        <v>182.5</v>
      </c>
      <c r="I324" s="61">
        <v>0.13</v>
      </c>
      <c r="J324" s="448">
        <f t="shared" si="4"/>
        <v>158.77500000000001</v>
      </c>
    </row>
    <row r="325" spans="1:10" ht="15.75">
      <c r="A325" s="64">
        <v>321</v>
      </c>
      <c r="B325" s="362" t="s">
        <v>9449</v>
      </c>
      <c r="C325" s="368" t="s">
        <v>1160</v>
      </c>
      <c r="D325" s="367" t="s">
        <v>9762</v>
      </c>
      <c r="E325" s="64" t="s">
        <v>7802</v>
      </c>
      <c r="F325" s="64"/>
      <c r="G325" s="64" t="s">
        <v>9925</v>
      </c>
      <c r="H325" s="365">
        <v>699</v>
      </c>
      <c r="I325" s="61">
        <v>0.13</v>
      </c>
      <c r="J325" s="448">
        <f t="shared" si="4"/>
        <v>608.13</v>
      </c>
    </row>
    <row r="326" spans="1:10" ht="15.75">
      <c r="A326" s="64">
        <v>322</v>
      </c>
      <c r="B326" s="362" t="s">
        <v>9449</v>
      </c>
      <c r="C326" s="368" t="s">
        <v>9315</v>
      </c>
      <c r="D326" s="367" t="s">
        <v>9763</v>
      </c>
      <c r="E326" s="64" t="s">
        <v>7802</v>
      </c>
      <c r="F326" s="64"/>
      <c r="G326" s="64" t="s">
        <v>9925</v>
      </c>
      <c r="H326" s="365">
        <v>801</v>
      </c>
      <c r="I326" s="61">
        <v>0.13</v>
      </c>
      <c r="J326" s="448">
        <f t="shared" ref="J326:J389" si="5">H326*(1-I326)</f>
        <v>696.87</v>
      </c>
    </row>
    <row r="327" spans="1:10" ht="15.75">
      <c r="A327" s="64">
        <v>323</v>
      </c>
      <c r="B327" s="362" t="s">
        <v>9449</v>
      </c>
      <c r="C327" s="368" t="s">
        <v>1161</v>
      </c>
      <c r="D327" s="367" t="s">
        <v>9764</v>
      </c>
      <c r="E327" s="64" t="s">
        <v>7802</v>
      </c>
      <c r="F327" s="64"/>
      <c r="G327" s="64" t="s">
        <v>9925</v>
      </c>
      <c r="H327" s="365">
        <v>85.2</v>
      </c>
      <c r="I327" s="61">
        <v>0.13</v>
      </c>
      <c r="J327" s="448">
        <f t="shared" si="5"/>
        <v>74.123999999999995</v>
      </c>
    </row>
    <row r="328" spans="1:10" ht="15.75">
      <c r="A328" s="64">
        <v>324</v>
      </c>
      <c r="B328" s="362" t="s">
        <v>9449</v>
      </c>
      <c r="C328" s="367" t="s">
        <v>9316</v>
      </c>
      <c r="D328" s="367" t="s">
        <v>9765</v>
      </c>
      <c r="E328" s="64" t="s">
        <v>7802</v>
      </c>
      <c r="F328" s="64"/>
      <c r="G328" s="64" t="s">
        <v>9925</v>
      </c>
      <c r="H328" s="365">
        <v>140</v>
      </c>
      <c r="I328" s="61">
        <v>0.13</v>
      </c>
      <c r="J328" s="448">
        <f t="shared" si="5"/>
        <v>121.8</v>
      </c>
    </row>
    <row r="329" spans="1:10" ht="15.75">
      <c r="A329" s="64">
        <v>325</v>
      </c>
      <c r="B329" s="362" t="s">
        <v>9449</v>
      </c>
      <c r="C329" s="368" t="s">
        <v>9317</v>
      </c>
      <c r="D329" s="367" t="s">
        <v>9766</v>
      </c>
      <c r="E329" s="64" t="s">
        <v>7802</v>
      </c>
      <c r="F329" s="64"/>
      <c r="G329" s="64" t="s">
        <v>9925</v>
      </c>
      <c r="H329" s="365">
        <v>145.5</v>
      </c>
      <c r="I329" s="61">
        <v>0.13</v>
      </c>
      <c r="J329" s="448">
        <f t="shared" si="5"/>
        <v>126.58499999999999</v>
      </c>
    </row>
    <row r="330" spans="1:10" ht="15.75">
      <c r="A330" s="64">
        <v>326</v>
      </c>
      <c r="B330" s="362" t="s">
        <v>9449</v>
      </c>
      <c r="C330" s="368" t="s">
        <v>9318</v>
      </c>
      <c r="D330" s="367" t="s">
        <v>9767</v>
      </c>
      <c r="E330" s="64" t="s">
        <v>7802</v>
      </c>
      <c r="F330" s="64"/>
      <c r="G330" s="64" t="s">
        <v>9925</v>
      </c>
      <c r="H330" s="365">
        <v>364</v>
      </c>
      <c r="I330" s="61">
        <v>0.13</v>
      </c>
      <c r="J330" s="448">
        <f t="shared" si="5"/>
        <v>316.68</v>
      </c>
    </row>
    <row r="331" spans="1:10" ht="15.75">
      <c r="A331" s="64">
        <v>327</v>
      </c>
      <c r="B331" s="362" t="s">
        <v>9449</v>
      </c>
      <c r="C331" s="368" t="s">
        <v>9319</v>
      </c>
      <c r="D331" s="367" t="s">
        <v>9768</v>
      </c>
      <c r="E331" s="64" t="s">
        <v>7802</v>
      </c>
      <c r="F331" s="64"/>
      <c r="G331" s="64" t="s">
        <v>9925</v>
      </c>
      <c r="H331" s="365">
        <v>364</v>
      </c>
      <c r="I331" s="61">
        <v>0.13</v>
      </c>
      <c r="J331" s="448">
        <f t="shared" si="5"/>
        <v>316.68</v>
      </c>
    </row>
    <row r="332" spans="1:10" ht="15.75">
      <c r="A332" s="64">
        <v>328</v>
      </c>
      <c r="B332" s="362" t="s">
        <v>9449</v>
      </c>
      <c r="C332" s="368" t="s">
        <v>9320</v>
      </c>
      <c r="D332" s="367" t="s">
        <v>9769</v>
      </c>
      <c r="E332" s="64" t="s">
        <v>7802</v>
      </c>
      <c r="F332" s="64"/>
      <c r="G332" s="64" t="s">
        <v>9925</v>
      </c>
      <c r="H332" s="365">
        <v>753</v>
      </c>
      <c r="I332" s="61">
        <v>0.13</v>
      </c>
      <c r="J332" s="448">
        <f t="shared" si="5"/>
        <v>655.11</v>
      </c>
    </row>
    <row r="333" spans="1:10" ht="15.75">
      <c r="A333" s="64">
        <v>329</v>
      </c>
      <c r="B333" s="362" t="s">
        <v>9449</v>
      </c>
      <c r="C333" s="366" t="s">
        <v>9321</v>
      </c>
      <c r="D333" s="367" t="s">
        <v>9770</v>
      </c>
      <c r="E333" s="64" t="s">
        <v>7802</v>
      </c>
      <c r="F333" s="64"/>
      <c r="G333" s="64" t="s">
        <v>9925</v>
      </c>
      <c r="H333" s="365">
        <v>777</v>
      </c>
      <c r="I333" s="61">
        <v>0.13</v>
      </c>
      <c r="J333" s="448">
        <f t="shared" si="5"/>
        <v>675.99</v>
      </c>
    </row>
    <row r="334" spans="1:10" ht="15.75">
      <c r="A334" s="64">
        <v>330</v>
      </c>
      <c r="B334" s="362" t="s">
        <v>9449</v>
      </c>
      <c r="C334" s="368" t="s">
        <v>1162</v>
      </c>
      <c r="D334" s="367" t="s">
        <v>9771</v>
      </c>
      <c r="E334" s="64" t="s">
        <v>7802</v>
      </c>
      <c r="F334" s="64"/>
      <c r="G334" s="64" t="s">
        <v>9925</v>
      </c>
      <c r="H334" s="365">
        <v>230.5</v>
      </c>
      <c r="I334" s="61">
        <v>0.13</v>
      </c>
      <c r="J334" s="448">
        <f t="shared" si="5"/>
        <v>200.535</v>
      </c>
    </row>
    <row r="335" spans="1:10" ht="15.75">
      <c r="A335" s="64">
        <v>331</v>
      </c>
      <c r="B335" s="362" t="s">
        <v>9449</v>
      </c>
      <c r="C335" s="368" t="s">
        <v>1163</v>
      </c>
      <c r="D335" s="367" t="s">
        <v>9772</v>
      </c>
      <c r="E335" s="64" t="s">
        <v>7802</v>
      </c>
      <c r="F335" s="64"/>
      <c r="G335" s="64" t="s">
        <v>9925</v>
      </c>
      <c r="H335" s="365">
        <v>296</v>
      </c>
      <c r="I335" s="61">
        <v>0.13</v>
      </c>
      <c r="J335" s="448">
        <f t="shared" si="5"/>
        <v>257.52</v>
      </c>
    </row>
    <row r="336" spans="1:10" ht="15.75">
      <c r="A336" s="64">
        <v>332</v>
      </c>
      <c r="B336" s="362" t="s">
        <v>9449</v>
      </c>
      <c r="C336" s="368" t="s">
        <v>1158</v>
      </c>
      <c r="D336" s="367" t="s">
        <v>9773</v>
      </c>
      <c r="E336" s="64" t="s">
        <v>7802</v>
      </c>
      <c r="F336" s="64"/>
      <c r="G336" s="64" t="s">
        <v>9925</v>
      </c>
      <c r="H336" s="365">
        <v>277.5</v>
      </c>
      <c r="I336" s="61">
        <v>0.13</v>
      </c>
      <c r="J336" s="448">
        <f t="shared" si="5"/>
        <v>241.42500000000001</v>
      </c>
    </row>
    <row r="337" spans="1:10" ht="15.75">
      <c r="A337" s="64">
        <v>333</v>
      </c>
      <c r="B337" s="362" t="s">
        <v>9449</v>
      </c>
      <c r="C337" s="368" t="s">
        <v>1164</v>
      </c>
      <c r="D337" s="367" t="s">
        <v>9774</v>
      </c>
      <c r="E337" s="64" t="s">
        <v>7802</v>
      </c>
      <c r="F337" s="64"/>
      <c r="G337" s="64" t="s">
        <v>9925</v>
      </c>
      <c r="H337" s="365">
        <v>67.7</v>
      </c>
      <c r="I337" s="61">
        <v>0.13</v>
      </c>
      <c r="J337" s="448">
        <f t="shared" si="5"/>
        <v>58.899000000000001</v>
      </c>
    </row>
    <row r="338" spans="1:10" ht="15.75">
      <c r="A338" s="64">
        <v>334</v>
      </c>
      <c r="B338" s="362" t="s">
        <v>9449</v>
      </c>
      <c r="C338" s="368" t="s">
        <v>9322</v>
      </c>
      <c r="D338" s="367" t="s">
        <v>9775</v>
      </c>
      <c r="E338" s="64" t="s">
        <v>7802</v>
      </c>
      <c r="F338" s="64"/>
      <c r="G338" s="64" t="s">
        <v>9925</v>
      </c>
      <c r="H338" s="365">
        <v>54.6</v>
      </c>
      <c r="I338" s="61">
        <v>0.13</v>
      </c>
      <c r="J338" s="448">
        <f t="shared" si="5"/>
        <v>47.502000000000002</v>
      </c>
    </row>
    <row r="339" spans="1:10" ht="15.75">
      <c r="A339" s="64">
        <v>335</v>
      </c>
      <c r="B339" s="362" t="s">
        <v>9449</v>
      </c>
      <c r="C339" s="368" t="s">
        <v>1155</v>
      </c>
      <c r="D339" s="367" t="s">
        <v>9776</v>
      </c>
      <c r="E339" s="64" t="s">
        <v>7802</v>
      </c>
      <c r="F339" s="64"/>
      <c r="G339" s="64" t="s">
        <v>9925</v>
      </c>
      <c r="H339" s="365">
        <v>73.2</v>
      </c>
      <c r="I339" s="61">
        <v>0.13</v>
      </c>
      <c r="J339" s="448">
        <f t="shared" si="5"/>
        <v>63.684000000000005</v>
      </c>
    </row>
    <row r="340" spans="1:10" ht="15.75">
      <c r="A340" s="64">
        <v>336</v>
      </c>
      <c r="B340" s="362" t="s">
        <v>9449</v>
      </c>
      <c r="C340" s="368" t="s">
        <v>1156</v>
      </c>
      <c r="D340" s="367" t="s">
        <v>9777</v>
      </c>
      <c r="E340" s="64" t="s">
        <v>7802</v>
      </c>
      <c r="F340" s="64"/>
      <c r="G340" s="64" t="s">
        <v>9925</v>
      </c>
      <c r="H340" s="365">
        <v>107</v>
      </c>
      <c r="I340" s="61">
        <v>0.13</v>
      </c>
      <c r="J340" s="448">
        <f t="shared" si="5"/>
        <v>93.09</v>
      </c>
    </row>
    <row r="341" spans="1:10" ht="15.75">
      <c r="A341" s="64">
        <v>337</v>
      </c>
      <c r="B341" s="362" t="s">
        <v>9449</v>
      </c>
      <c r="C341" s="368" t="s">
        <v>9323</v>
      </c>
      <c r="D341" s="367" t="s">
        <v>9778</v>
      </c>
      <c r="E341" s="64" t="s">
        <v>7802</v>
      </c>
      <c r="F341" s="64"/>
      <c r="G341" s="64" t="s">
        <v>9925</v>
      </c>
      <c r="H341" s="365">
        <v>107</v>
      </c>
      <c r="I341" s="61">
        <v>0.13</v>
      </c>
      <c r="J341" s="448">
        <f t="shared" si="5"/>
        <v>93.09</v>
      </c>
    </row>
    <row r="342" spans="1:10" ht="15.75">
      <c r="A342" s="64">
        <v>338</v>
      </c>
      <c r="B342" s="362" t="s">
        <v>9449</v>
      </c>
      <c r="C342" s="368" t="s">
        <v>9324</v>
      </c>
      <c r="D342" s="367" t="s">
        <v>9779</v>
      </c>
      <c r="E342" s="64" t="s">
        <v>7802</v>
      </c>
      <c r="F342" s="64"/>
      <c r="G342" s="64" t="s">
        <v>9925</v>
      </c>
      <c r="H342" s="365">
        <v>1748</v>
      </c>
      <c r="I342" s="61">
        <v>0.13</v>
      </c>
      <c r="J342" s="448">
        <f t="shared" si="5"/>
        <v>1520.76</v>
      </c>
    </row>
    <row r="343" spans="1:10" ht="15.75">
      <c r="A343" s="64">
        <v>339</v>
      </c>
      <c r="B343" s="362" t="s">
        <v>9449</v>
      </c>
      <c r="C343" s="368" t="s">
        <v>9325</v>
      </c>
      <c r="D343" s="367" t="s">
        <v>9780</v>
      </c>
      <c r="E343" s="64" t="s">
        <v>7802</v>
      </c>
      <c r="F343" s="64"/>
      <c r="G343" s="64" t="s">
        <v>9925</v>
      </c>
      <c r="H343" s="365">
        <v>6.8000000000000007</v>
      </c>
      <c r="I343" s="61">
        <v>0.13</v>
      </c>
      <c r="J343" s="448">
        <f t="shared" si="5"/>
        <v>5.9160000000000004</v>
      </c>
    </row>
    <row r="344" spans="1:10" ht="15.75">
      <c r="A344" s="64">
        <v>340</v>
      </c>
      <c r="B344" s="362" t="s">
        <v>9449</v>
      </c>
      <c r="C344" s="368" t="s">
        <v>9326</v>
      </c>
      <c r="D344" s="370" t="s">
        <v>9781</v>
      </c>
      <c r="E344" s="64" t="s">
        <v>7802</v>
      </c>
      <c r="F344" s="64"/>
      <c r="G344" s="64" t="s">
        <v>9925</v>
      </c>
      <c r="H344" s="365">
        <v>17.5</v>
      </c>
      <c r="I344" s="61">
        <v>0.13</v>
      </c>
      <c r="J344" s="448">
        <f t="shared" si="5"/>
        <v>15.225</v>
      </c>
    </row>
    <row r="345" spans="1:10" ht="15.75">
      <c r="A345" s="64">
        <v>341</v>
      </c>
      <c r="B345" s="362" t="s">
        <v>9449</v>
      </c>
      <c r="C345" s="368" t="s">
        <v>9327</v>
      </c>
      <c r="D345" s="367" t="s">
        <v>9782</v>
      </c>
      <c r="E345" s="64" t="s">
        <v>7802</v>
      </c>
      <c r="F345" s="64"/>
      <c r="G345" s="64" t="s">
        <v>9925</v>
      </c>
      <c r="H345" s="365">
        <v>17.5</v>
      </c>
      <c r="I345" s="61">
        <v>0.13</v>
      </c>
      <c r="J345" s="448">
        <f t="shared" si="5"/>
        <v>15.225</v>
      </c>
    </row>
    <row r="346" spans="1:10" ht="15.75">
      <c r="A346" s="64">
        <v>342</v>
      </c>
      <c r="B346" s="362" t="s">
        <v>9449</v>
      </c>
      <c r="C346" s="366" t="s">
        <v>9328</v>
      </c>
      <c r="D346" s="367" t="s">
        <v>9783</v>
      </c>
      <c r="E346" s="64" t="s">
        <v>7802</v>
      </c>
      <c r="F346" s="64"/>
      <c r="G346" s="64" t="s">
        <v>9925</v>
      </c>
      <c r="H346" s="365">
        <v>17.5</v>
      </c>
      <c r="I346" s="61">
        <v>0.13</v>
      </c>
      <c r="J346" s="448">
        <f t="shared" si="5"/>
        <v>15.225</v>
      </c>
    </row>
    <row r="347" spans="1:10" ht="15.75">
      <c r="A347" s="64">
        <v>343</v>
      </c>
      <c r="B347" s="362" t="s">
        <v>9449</v>
      </c>
      <c r="C347" s="368" t="s">
        <v>9329</v>
      </c>
      <c r="D347" s="367" t="s">
        <v>9784</v>
      </c>
      <c r="E347" s="64" t="s">
        <v>7802</v>
      </c>
      <c r="F347" s="64"/>
      <c r="G347" s="64" t="s">
        <v>9925</v>
      </c>
      <c r="H347" s="365">
        <v>874</v>
      </c>
      <c r="I347" s="61">
        <v>0.13</v>
      </c>
      <c r="J347" s="448">
        <f t="shared" si="5"/>
        <v>760.38</v>
      </c>
    </row>
    <row r="348" spans="1:10" ht="15.75">
      <c r="A348" s="64">
        <v>344</v>
      </c>
      <c r="B348" s="362" t="s">
        <v>9449</v>
      </c>
      <c r="C348" s="368" t="s">
        <v>1959</v>
      </c>
      <c r="D348" s="371" t="s">
        <v>9785</v>
      </c>
      <c r="E348" s="64" t="s">
        <v>7802</v>
      </c>
      <c r="F348" s="64"/>
      <c r="G348" s="64" t="s">
        <v>9925</v>
      </c>
      <c r="H348" s="365">
        <v>38.200000000000003</v>
      </c>
      <c r="I348" s="61">
        <v>0.13</v>
      </c>
      <c r="J348" s="448">
        <f t="shared" si="5"/>
        <v>33.234000000000002</v>
      </c>
    </row>
    <row r="349" spans="1:10" ht="15.75">
      <c r="A349" s="64">
        <v>345</v>
      </c>
      <c r="B349" s="362" t="s">
        <v>9449</v>
      </c>
      <c r="C349" s="371" t="s">
        <v>9330</v>
      </c>
      <c r="D349" s="371" t="s">
        <v>9786</v>
      </c>
      <c r="E349" s="64" t="s">
        <v>7802</v>
      </c>
      <c r="F349" s="64"/>
      <c r="G349" s="64" t="s">
        <v>9925</v>
      </c>
      <c r="H349" s="365">
        <v>138.5</v>
      </c>
      <c r="I349" s="61">
        <v>0.13</v>
      </c>
      <c r="J349" s="448">
        <f t="shared" si="5"/>
        <v>120.495</v>
      </c>
    </row>
    <row r="350" spans="1:10" ht="15.75">
      <c r="A350" s="64">
        <v>346</v>
      </c>
      <c r="B350" s="362" t="s">
        <v>9449</v>
      </c>
      <c r="C350" s="368" t="s">
        <v>9331</v>
      </c>
      <c r="D350" s="367" t="s">
        <v>9787</v>
      </c>
      <c r="E350" s="64" t="s">
        <v>7802</v>
      </c>
      <c r="F350" s="64"/>
      <c r="G350" s="64" t="s">
        <v>9925</v>
      </c>
      <c r="H350" s="365">
        <v>2158</v>
      </c>
      <c r="I350" s="61">
        <v>0.13</v>
      </c>
      <c r="J350" s="448">
        <f t="shared" si="5"/>
        <v>1877.46</v>
      </c>
    </row>
    <row r="351" spans="1:10" ht="15.75">
      <c r="A351" s="64">
        <v>347</v>
      </c>
      <c r="B351" s="362" t="s">
        <v>9449</v>
      </c>
      <c r="C351" s="366" t="s">
        <v>9332</v>
      </c>
      <c r="D351" s="367" t="s">
        <v>9788</v>
      </c>
      <c r="E351" s="64" t="s">
        <v>7802</v>
      </c>
      <c r="F351" s="64"/>
      <c r="G351" s="64" t="s">
        <v>9925</v>
      </c>
      <c r="H351" s="365">
        <v>72.75</v>
      </c>
      <c r="I351" s="61">
        <v>0.13</v>
      </c>
      <c r="J351" s="448">
        <f t="shared" si="5"/>
        <v>63.292499999999997</v>
      </c>
    </row>
    <row r="352" spans="1:10" ht="15.75">
      <c r="A352" s="64">
        <v>348</v>
      </c>
      <c r="B352" s="362" t="s">
        <v>9449</v>
      </c>
      <c r="C352" s="368" t="s">
        <v>9333</v>
      </c>
      <c r="D352" s="367" t="s">
        <v>9789</v>
      </c>
      <c r="E352" s="64" t="s">
        <v>7802</v>
      </c>
      <c r="F352" s="64"/>
      <c r="G352" s="64" t="s">
        <v>9925</v>
      </c>
      <c r="H352" s="365">
        <v>264</v>
      </c>
      <c r="I352" s="61">
        <v>0.13</v>
      </c>
      <c r="J352" s="448">
        <f t="shared" si="5"/>
        <v>229.68</v>
      </c>
    </row>
    <row r="353" spans="1:10" ht="15.75">
      <c r="A353" s="64">
        <v>349</v>
      </c>
      <c r="B353" s="362" t="s">
        <v>9449</v>
      </c>
      <c r="C353" s="368" t="s">
        <v>9334</v>
      </c>
      <c r="D353" s="367" t="s">
        <v>9790</v>
      </c>
      <c r="E353" s="64" t="s">
        <v>7802</v>
      </c>
      <c r="F353" s="64"/>
      <c r="G353" s="64" t="s">
        <v>9925</v>
      </c>
      <c r="H353" s="365">
        <v>40.5</v>
      </c>
      <c r="I353" s="61">
        <v>0.13</v>
      </c>
      <c r="J353" s="448">
        <f t="shared" si="5"/>
        <v>35.234999999999999</v>
      </c>
    </row>
    <row r="354" spans="1:10" ht="15.75">
      <c r="A354" s="64">
        <v>350</v>
      </c>
      <c r="B354" s="362" t="s">
        <v>9449</v>
      </c>
      <c r="C354" s="367" t="s">
        <v>9335</v>
      </c>
      <c r="D354" s="377" t="s">
        <v>9791</v>
      </c>
      <c r="E354" s="64" t="s">
        <v>7802</v>
      </c>
      <c r="F354" s="64"/>
      <c r="G354" s="64" t="s">
        <v>9925</v>
      </c>
      <c r="H354" s="365">
        <v>155</v>
      </c>
      <c r="I354" s="61">
        <v>0.13</v>
      </c>
      <c r="J354" s="448">
        <f t="shared" si="5"/>
        <v>134.85</v>
      </c>
    </row>
    <row r="355" spans="1:10" ht="15.75">
      <c r="A355" s="64">
        <v>351</v>
      </c>
      <c r="B355" s="362" t="s">
        <v>9449</v>
      </c>
      <c r="C355" s="368" t="s">
        <v>9336</v>
      </c>
      <c r="D355" s="367" t="s">
        <v>9792</v>
      </c>
      <c r="E355" s="64" t="s">
        <v>7802</v>
      </c>
      <c r="F355" s="64"/>
      <c r="G355" s="64" t="s">
        <v>9925</v>
      </c>
      <c r="H355" s="365">
        <v>30.25</v>
      </c>
      <c r="I355" s="61">
        <v>0.13</v>
      </c>
      <c r="J355" s="448">
        <f t="shared" si="5"/>
        <v>26.317499999999999</v>
      </c>
    </row>
    <row r="356" spans="1:10" ht="15.75">
      <c r="A356" s="64">
        <v>352</v>
      </c>
      <c r="B356" s="362" t="s">
        <v>9449</v>
      </c>
      <c r="C356" s="366" t="s">
        <v>9337</v>
      </c>
      <c r="D356" s="367" t="s">
        <v>9793</v>
      </c>
      <c r="E356" s="64" t="s">
        <v>7802</v>
      </c>
      <c r="F356" s="64"/>
      <c r="G356" s="64" t="s">
        <v>9925</v>
      </c>
      <c r="H356" s="365">
        <v>18</v>
      </c>
      <c r="I356" s="61">
        <v>0.13</v>
      </c>
      <c r="J356" s="448">
        <f t="shared" si="5"/>
        <v>15.66</v>
      </c>
    </row>
    <row r="357" spans="1:10" ht="15.75">
      <c r="A357" s="64">
        <v>353</v>
      </c>
      <c r="B357" s="362" t="s">
        <v>9449</v>
      </c>
      <c r="C357" s="368" t="s">
        <v>9338</v>
      </c>
      <c r="D357" s="367" t="s">
        <v>9794</v>
      </c>
      <c r="E357" s="64" t="s">
        <v>7802</v>
      </c>
      <c r="F357" s="64"/>
      <c r="G357" s="64" t="s">
        <v>9925</v>
      </c>
      <c r="H357" s="365">
        <v>164.5</v>
      </c>
      <c r="I357" s="61">
        <v>0.13</v>
      </c>
      <c r="J357" s="448">
        <f t="shared" si="5"/>
        <v>143.11500000000001</v>
      </c>
    </row>
    <row r="358" spans="1:10" ht="15.75">
      <c r="A358" s="64">
        <v>354</v>
      </c>
      <c r="B358" s="362" t="s">
        <v>9449</v>
      </c>
      <c r="C358" s="368" t="s">
        <v>9339</v>
      </c>
      <c r="D358" s="367" t="s">
        <v>9795</v>
      </c>
      <c r="E358" s="64" t="s">
        <v>7802</v>
      </c>
      <c r="F358" s="64"/>
      <c r="G358" s="64" t="s">
        <v>9925</v>
      </c>
      <c r="H358" s="365">
        <v>25.25</v>
      </c>
      <c r="I358" s="61">
        <v>0.13</v>
      </c>
      <c r="J358" s="448">
        <f t="shared" si="5"/>
        <v>21.967500000000001</v>
      </c>
    </row>
    <row r="359" spans="1:10" ht="15.75">
      <c r="A359" s="64">
        <v>355</v>
      </c>
      <c r="B359" s="362" t="s">
        <v>9449</v>
      </c>
      <c r="C359" s="368" t="s">
        <v>9340</v>
      </c>
      <c r="D359" s="367" t="s">
        <v>9796</v>
      </c>
      <c r="E359" s="64" t="s">
        <v>7802</v>
      </c>
      <c r="F359" s="64"/>
      <c r="G359" s="64" t="s">
        <v>9925</v>
      </c>
      <c r="H359" s="365">
        <v>223</v>
      </c>
      <c r="I359" s="61">
        <v>0.13</v>
      </c>
      <c r="J359" s="448">
        <f t="shared" si="5"/>
        <v>194.01</v>
      </c>
    </row>
    <row r="360" spans="1:10" ht="15.75">
      <c r="A360" s="64">
        <v>356</v>
      </c>
      <c r="B360" s="362" t="s">
        <v>9449</v>
      </c>
      <c r="C360" s="368" t="s">
        <v>9341</v>
      </c>
      <c r="D360" s="367" t="s">
        <v>9797</v>
      </c>
      <c r="E360" s="64" t="s">
        <v>7802</v>
      </c>
      <c r="F360" s="64"/>
      <c r="G360" s="64" t="s">
        <v>9925</v>
      </c>
      <c r="H360" s="365">
        <v>464</v>
      </c>
      <c r="I360" s="61">
        <v>0.13</v>
      </c>
      <c r="J360" s="448">
        <f t="shared" si="5"/>
        <v>403.68</v>
      </c>
    </row>
    <row r="361" spans="1:10" ht="15.75">
      <c r="A361" s="64">
        <v>357</v>
      </c>
      <c r="B361" s="362" t="s">
        <v>9449</v>
      </c>
      <c r="C361" s="368" t="s">
        <v>9342</v>
      </c>
      <c r="D361" s="367" t="s">
        <v>9798</v>
      </c>
      <c r="E361" s="64" t="s">
        <v>7802</v>
      </c>
      <c r="F361" s="64"/>
      <c r="G361" s="64" t="s">
        <v>9925</v>
      </c>
      <c r="H361" s="365">
        <v>32</v>
      </c>
      <c r="I361" s="61">
        <v>0.13</v>
      </c>
      <c r="J361" s="448">
        <f t="shared" si="5"/>
        <v>27.84</v>
      </c>
    </row>
    <row r="362" spans="1:10" ht="15.75">
      <c r="A362" s="64">
        <v>358</v>
      </c>
      <c r="B362" s="362" t="s">
        <v>9449</v>
      </c>
      <c r="C362" s="366" t="s">
        <v>9343</v>
      </c>
      <c r="D362" s="367" t="s">
        <v>9799</v>
      </c>
      <c r="E362" s="64" t="s">
        <v>7802</v>
      </c>
      <c r="F362" s="64"/>
      <c r="G362" s="64" t="s">
        <v>9925</v>
      </c>
      <c r="H362" s="365">
        <v>452.75</v>
      </c>
      <c r="I362" s="61">
        <v>0.13</v>
      </c>
      <c r="J362" s="448">
        <f t="shared" si="5"/>
        <v>393.89249999999998</v>
      </c>
    </row>
    <row r="363" spans="1:10" ht="15.75">
      <c r="A363" s="64">
        <v>359</v>
      </c>
      <c r="B363" s="362" t="s">
        <v>9449</v>
      </c>
      <c r="C363" s="368" t="s">
        <v>9344</v>
      </c>
      <c r="D363" s="367" t="s">
        <v>9800</v>
      </c>
      <c r="E363" s="64" t="s">
        <v>7802</v>
      </c>
      <c r="F363" s="64"/>
      <c r="G363" s="64" t="s">
        <v>9925</v>
      </c>
      <c r="H363" s="365">
        <v>62</v>
      </c>
      <c r="I363" s="61">
        <v>0.13</v>
      </c>
      <c r="J363" s="448">
        <f t="shared" si="5"/>
        <v>53.94</v>
      </c>
    </row>
    <row r="364" spans="1:10" ht="15.75">
      <c r="A364" s="64">
        <v>360</v>
      </c>
      <c r="B364" s="362" t="s">
        <v>9449</v>
      </c>
      <c r="C364" s="368" t="s">
        <v>9345</v>
      </c>
      <c r="D364" s="367" t="s">
        <v>9801</v>
      </c>
      <c r="E364" s="64" t="s">
        <v>7802</v>
      </c>
      <c r="F364" s="64"/>
      <c r="G364" s="64" t="s">
        <v>9925</v>
      </c>
      <c r="H364" s="365">
        <v>91.75</v>
      </c>
      <c r="I364" s="61">
        <v>0.13</v>
      </c>
      <c r="J364" s="448">
        <f t="shared" si="5"/>
        <v>79.822500000000005</v>
      </c>
    </row>
    <row r="365" spans="1:10" ht="15.75">
      <c r="A365" s="64">
        <v>361</v>
      </c>
      <c r="B365" s="362" t="s">
        <v>9449</v>
      </c>
      <c r="C365" s="368" t="s">
        <v>9346</v>
      </c>
      <c r="D365" s="367" t="s">
        <v>9802</v>
      </c>
      <c r="E365" s="64" t="s">
        <v>7802</v>
      </c>
      <c r="F365" s="64"/>
      <c r="G365" s="64" t="s">
        <v>9925</v>
      </c>
      <c r="H365" s="365">
        <v>125</v>
      </c>
      <c r="I365" s="61">
        <v>0.13</v>
      </c>
      <c r="J365" s="448">
        <f t="shared" si="5"/>
        <v>108.75</v>
      </c>
    </row>
    <row r="366" spans="1:10" ht="15.75">
      <c r="A366" s="64">
        <v>362</v>
      </c>
      <c r="B366" s="362" t="s">
        <v>9449</v>
      </c>
      <c r="C366" s="368" t="s">
        <v>9347</v>
      </c>
      <c r="D366" s="367" t="s">
        <v>9803</v>
      </c>
      <c r="E366" s="64" t="s">
        <v>7802</v>
      </c>
      <c r="F366" s="64"/>
      <c r="G366" s="64" t="s">
        <v>9925</v>
      </c>
      <c r="H366" s="365">
        <v>138.25</v>
      </c>
      <c r="I366" s="61">
        <v>0.13</v>
      </c>
      <c r="J366" s="448">
        <f t="shared" si="5"/>
        <v>120.2775</v>
      </c>
    </row>
    <row r="367" spans="1:10" ht="15.75">
      <c r="A367" s="64">
        <v>363</v>
      </c>
      <c r="B367" s="362" t="s">
        <v>9449</v>
      </c>
      <c r="C367" s="368" t="s">
        <v>9348</v>
      </c>
      <c r="D367" s="367" t="s">
        <v>9804</v>
      </c>
      <c r="E367" s="64" t="s">
        <v>7802</v>
      </c>
      <c r="F367" s="64"/>
      <c r="G367" s="64" t="s">
        <v>9925</v>
      </c>
      <c r="H367" s="365">
        <v>16.75</v>
      </c>
      <c r="I367" s="61">
        <v>0.13</v>
      </c>
      <c r="J367" s="448">
        <f t="shared" si="5"/>
        <v>14.5725</v>
      </c>
    </row>
    <row r="368" spans="1:10" ht="15.75">
      <c r="A368" s="64">
        <v>364</v>
      </c>
      <c r="B368" s="362" t="s">
        <v>9449</v>
      </c>
      <c r="C368" s="368" t="s">
        <v>9349</v>
      </c>
      <c r="D368" s="367" t="s">
        <v>9805</v>
      </c>
      <c r="E368" s="64" t="s">
        <v>7802</v>
      </c>
      <c r="F368" s="64"/>
      <c r="G368" s="64" t="s">
        <v>9925</v>
      </c>
      <c r="H368" s="365">
        <v>21.25</v>
      </c>
      <c r="I368" s="61">
        <v>0.13</v>
      </c>
      <c r="J368" s="448">
        <f t="shared" si="5"/>
        <v>18.487500000000001</v>
      </c>
    </row>
    <row r="369" spans="1:10" ht="15.75">
      <c r="A369" s="64">
        <v>365</v>
      </c>
      <c r="B369" s="362" t="s">
        <v>9449</v>
      </c>
      <c r="C369" s="371" t="s">
        <v>9350</v>
      </c>
      <c r="D369" s="371" t="s">
        <v>9806</v>
      </c>
      <c r="E369" s="64" t="s">
        <v>7802</v>
      </c>
      <c r="F369" s="64"/>
      <c r="G369" s="64" t="s">
        <v>9925</v>
      </c>
      <c r="H369" s="365">
        <v>63</v>
      </c>
      <c r="I369" s="61">
        <v>0.13</v>
      </c>
      <c r="J369" s="448">
        <f t="shared" si="5"/>
        <v>54.81</v>
      </c>
    </row>
    <row r="370" spans="1:10" ht="15.75">
      <c r="A370" s="64">
        <v>366</v>
      </c>
      <c r="B370" s="362" t="s">
        <v>9449</v>
      </c>
      <c r="C370" s="368" t="s">
        <v>9351</v>
      </c>
      <c r="D370" s="367" t="s">
        <v>9807</v>
      </c>
      <c r="E370" s="64" t="s">
        <v>7802</v>
      </c>
      <c r="F370" s="64"/>
      <c r="G370" s="64" t="s">
        <v>9925</v>
      </c>
      <c r="H370" s="365">
        <v>18.5</v>
      </c>
      <c r="I370" s="61">
        <v>0.13</v>
      </c>
      <c r="J370" s="448">
        <f t="shared" si="5"/>
        <v>16.094999999999999</v>
      </c>
    </row>
    <row r="371" spans="1:10" ht="15.75">
      <c r="A371" s="64">
        <v>367</v>
      </c>
      <c r="B371" s="362" t="s">
        <v>9449</v>
      </c>
      <c r="C371" s="368" t="s">
        <v>9352</v>
      </c>
      <c r="D371" s="367" t="s">
        <v>9808</v>
      </c>
      <c r="E371" s="64" t="s">
        <v>7802</v>
      </c>
      <c r="F371" s="64"/>
      <c r="G371" s="64" t="s">
        <v>9925</v>
      </c>
      <c r="H371" s="365">
        <v>93.25</v>
      </c>
      <c r="I371" s="61">
        <v>0.13</v>
      </c>
      <c r="J371" s="448">
        <f t="shared" si="5"/>
        <v>81.127499999999998</v>
      </c>
    </row>
    <row r="372" spans="1:10" ht="15.75">
      <c r="A372" s="64">
        <v>368</v>
      </c>
      <c r="B372" s="362" t="s">
        <v>9449</v>
      </c>
      <c r="C372" s="367" t="s">
        <v>9353</v>
      </c>
      <c r="D372" s="367" t="s">
        <v>9809</v>
      </c>
      <c r="E372" s="64" t="s">
        <v>7802</v>
      </c>
      <c r="F372" s="64"/>
      <c r="G372" s="64" t="s">
        <v>9925</v>
      </c>
      <c r="H372" s="365">
        <v>246</v>
      </c>
      <c r="I372" s="61">
        <v>0.13</v>
      </c>
      <c r="J372" s="448">
        <f t="shared" si="5"/>
        <v>214.02</v>
      </c>
    </row>
    <row r="373" spans="1:10" ht="15.75">
      <c r="A373" s="64">
        <v>369</v>
      </c>
      <c r="B373" s="362" t="s">
        <v>9449</v>
      </c>
      <c r="C373" s="368" t="s">
        <v>9354</v>
      </c>
      <c r="D373" s="367" t="s">
        <v>9810</v>
      </c>
      <c r="E373" s="64" t="s">
        <v>7802</v>
      </c>
      <c r="F373" s="64"/>
      <c r="G373" s="64" t="s">
        <v>9925</v>
      </c>
      <c r="H373" s="365">
        <v>96.75</v>
      </c>
      <c r="I373" s="61">
        <v>0.13</v>
      </c>
      <c r="J373" s="448">
        <f t="shared" si="5"/>
        <v>84.172499999999999</v>
      </c>
    </row>
    <row r="374" spans="1:10" ht="15.75">
      <c r="A374" s="64">
        <v>370</v>
      </c>
      <c r="B374" s="362" t="s">
        <v>9449</v>
      </c>
      <c r="C374" s="368" t="s">
        <v>9355</v>
      </c>
      <c r="D374" s="367" t="s">
        <v>9811</v>
      </c>
      <c r="E374" s="64" t="s">
        <v>7802</v>
      </c>
      <c r="F374" s="64"/>
      <c r="G374" s="64" t="s">
        <v>9925</v>
      </c>
      <c r="H374" s="365">
        <v>103</v>
      </c>
      <c r="I374" s="61">
        <v>0.13</v>
      </c>
      <c r="J374" s="448">
        <f t="shared" si="5"/>
        <v>89.61</v>
      </c>
    </row>
    <row r="375" spans="1:10" ht="15.75">
      <c r="A375" s="64">
        <v>371</v>
      </c>
      <c r="B375" s="362" t="s">
        <v>9449</v>
      </c>
      <c r="C375" s="367" t="s">
        <v>9356</v>
      </c>
      <c r="D375" s="367" t="s">
        <v>9812</v>
      </c>
      <c r="E375" s="64" t="s">
        <v>7802</v>
      </c>
      <c r="F375" s="64"/>
      <c r="G375" s="64" t="s">
        <v>9925</v>
      </c>
      <c r="H375" s="365">
        <v>93</v>
      </c>
      <c r="I375" s="61">
        <v>0.13</v>
      </c>
      <c r="J375" s="448">
        <f t="shared" si="5"/>
        <v>80.91</v>
      </c>
    </row>
    <row r="376" spans="1:10" ht="15.75">
      <c r="A376" s="64">
        <v>372</v>
      </c>
      <c r="B376" s="362" t="s">
        <v>9449</v>
      </c>
      <c r="C376" s="367" t="s">
        <v>9357</v>
      </c>
      <c r="D376" s="367" t="s">
        <v>9813</v>
      </c>
      <c r="E376" s="64" t="s">
        <v>7802</v>
      </c>
      <c r="F376" s="64"/>
      <c r="G376" s="64" t="s">
        <v>9925</v>
      </c>
      <c r="H376" s="365">
        <v>105</v>
      </c>
      <c r="I376" s="61">
        <v>0.13</v>
      </c>
      <c r="J376" s="448">
        <f t="shared" si="5"/>
        <v>91.35</v>
      </c>
    </row>
    <row r="377" spans="1:10" ht="15.75">
      <c r="A377" s="64">
        <v>373</v>
      </c>
      <c r="B377" s="362" t="s">
        <v>9449</v>
      </c>
      <c r="C377" s="367" t="s">
        <v>9358</v>
      </c>
      <c r="D377" s="367" t="s">
        <v>9814</v>
      </c>
      <c r="E377" s="64" t="s">
        <v>7802</v>
      </c>
      <c r="F377" s="64"/>
      <c r="G377" s="64" t="s">
        <v>9925</v>
      </c>
      <c r="H377" s="365">
        <v>97</v>
      </c>
      <c r="I377" s="61">
        <v>0.13</v>
      </c>
      <c r="J377" s="448">
        <f t="shared" si="5"/>
        <v>84.39</v>
      </c>
    </row>
    <row r="378" spans="1:10" ht="15.75">
      <c r="A378" s="64">
        <v>374</v>
      </c>
      <c r="B378" s="362" t="s">
        <v>9449</v>
      </c>
      <c r="C378" s="367" t="s">
        <v>9359</v>
      </c>
      <c r="D378" s="367" t="s">
        <v>9815</v>
      </c>
      <c r="E378" s="64" t="s">
        <v>7802</v>
      </c>
      <c r="F378" s="64"/>
      <c r="G378" s="64" t="s">
        <v>9925</v>
      </c>
      <c r="H378" s="365">
        <v>108</v>
      </c>
      <c r="I378" s="61">
        <v>0.13</v>
      </c>
      <c r="J378" s="448">
        <f t="shared" si="5"/>
        <v>93.96</v>
      </c>
    </row>
    <row r="379" spans="1:10" ht="15.75">
      <c r="A379" s="64">
        <v>375</v>
      </c>
      <c r="B379" s="362" t="s">
        <v>9449</v>
      </c>
      <c r="C379" s="367" t="s">
        <v>9360</v>
      </c>
      <c r="D379" s="367" t="s">
        <v>9816</v>
      </c>
      <c r="E379" s="64" t="s">
        <v>7802</v>
      </c>
      <c r="F379" s="64"/>
      <c r="G379" s="64" t="s">
        <v>9925</v>
      </c>
      <c r="H379" s="365">
        <v>103</v>
      </c>
      <c r="I379" s="61">
        <v>0.13</v>
      </c>
      <c r="J379" s="448">
        <f t="shared" si="5"/>
        <v>89.61</v>
      </c>
    </row>
    <row r="380" spans="1:10" ht="15.75">
      <c r="A380" s="64">
        <v>376</v>
      </c>
      <c r="B380" s="362" t="s">
        <v>9449</v>
      </c>
      <c r="C380" s="367" t="s">
        <v>9361</v>
      </c>
      <c r="D380" s="367" t="s">
        <v>9817</v>
      </c>
      <c r="E380" s="64" t="s">
        <v>7802</v>
      </c>
      <c r="F380" s="64"/>
      <c r="G380" s="64" t="s">
        <v>9925</v>
      </c>
      <c r="H380" s="365">
        <v>115</v>
      </c>
      <c r="I380" s="61">
        <v>0.13</v>
      </c>
      <c r="J380" s="448">
        <f t="shared" si="5"/>
        <v>100.05</v>
      </c>
    </row>
    <row r="381" spans="1:10" ht="15.75">
      <c r="A381" s="64">
        <v>377</v>
      </c>
      <c r="B381" s="362" t="s">
        <v>9449</v>
      </c>
      <c r="C381" s="368" t="s">
        <v>9362</v>
      </c>
      <c r="D381" s="368" t="s">
        <v>9818</v>
      </c>
      <c r="E381" s="64" t="s">
        <v>7802</v>
      </c>
      <c r="F381" s="64"/>
      <c r="G381" s="64" t="s">
        <v>9925</v>
      </c>
      <c r="H381" s="365">
        <v>170</v>
      </c>
      <c r="I381" s="61">
        <v>0.13</v>
      </c>
      <c r="J381" s="448">
        <f t="shared" si="5"/>
        <v>147.9</v>
      </c>
    </row>
    <row r="382" spans="1:10" ht="15.75">
      <c r="A382" s="64">
        <v>378</v>
      </c>
      <c r="B382" s="362" t="s">
        <v>9449</v>
      </c>
      <c r="C382" s="368" t="s">
        <v>9363</v>
      </c>
      <c r="D382" s="368" t="s">
        <v>9819</v>
      </c>
      <c r="E382" s="64" t="s">
        <v>7802</v>
      </c>
      <c r="F382" s="64"/>
      <c r="G382" s="64" t="s">
        <v>9925</v>
      </c>
      <c r="H382" s="365">
        <v>258</v>
      </c>
      <c r="I382" s="61">
        <v>0.13</v>
      </c>
      <c r="J382" s="448">
        <f t="shared" si="5"/>
        <v>224.46</v>
      </c>
    </row>
    <row r="383" spans="1:10" ht="15.75">
      <c r="A383" s="64">
        <v>379</v>
      </c>
      <c r="B383" s="362" t="s">
        <v>9449</v>
      </c>
      <c r="C383" s="368" t="s">
        <v>9364</v>
      </c>
      <c r="D383" s="368" t="s">
        <v>9820</v>
      </c>
      <c r="E383" s="64" t="s">
        <v>7802</v>
      </c>
      <c r="F383" s="64"/>
      <c r="G383" s="64" t="s">
        <v>9925</v>
      </c>
      <c r="H383" s="365">
        <v>217.5</v>
      </c>
      <c r="I383" s="61">
        <v>0.13</v>
      </c>
      <c r="J383" s="448">
        <f t="shared" si="5"/>
        <v>189.22499999999999</v>
      </c>
    </row>
    <row r="384" spans="1:10" ht="15.75">
      <c r="A384" s="64">
        <v>380</v>
      </c>
      <c r="B384" s="362" t="s">
        <v>9449</v>
      </c>
      <c r="C384" s="368" t="s">
        <v>9365</v>
      </c>
      <c r="D384" s="372" t="s">
        <v>9821</v>
      </c>
      <c r="E384" s="64" t="s">
        <v>7802</v>
      </c>
      <c r="F384" s="64"/>
      <c r="G384" s="64" t="s">
        <v>9925</v>
      </c>
      <c r="H384" s="365">
        <v>392</v>
      </c>
      <c r="I384" s="61">
        <v>0.13</v>
      </c>
      <c r="J384" s="448">
        <f t="shared" si="5"/>
        <v>341.04</v>
      </c>
    </row>
    <row r="385" spans="1:10" ht="15.75">
      <c r="A385" s="64">
        <v>381</v>
      </c>
      <c r="B385" s="362" t="s">
        <v>9449</v>
      </c>
      <c r="C385" s="368" t="s">
        <v>9366</v>
      </c>
      <c r="D385" s="367" t="s">
        <v>9822</v>
      </c>
      <c r="E385" s="64" t="s">
        <v>7802</v>
      </c>
      <c r="F385" s="64"/>
      <c r="G385" s="64" t="s">
        <v>9925</v>
      </c>
      <c r="H385" s="365">
        <v>832.5</v>
      </c>
      <c r="I385" s="61">
        <v>0.13</v>
      </c>
      <c r="J385" s="448">
        <f t="shared" si="5"/>
        <v>724.27499999999998</v>
      </c>
    </row>
    <row r="386" spans="1:10" ht="15.75">
      <c r="A386" s="64">
        <v>382</v>
      </c>
      <c r="B386" s="362" t="s">
        <v>9449</v>
      </c>
      <c r="C386" s="368" t="s">
        <v>9367</v>
      </c>
      <c r="D386" s="367" t="s">
        <v>9823</v>
      </c>
      <c r="E386" s="64" t="s">
        <v>7802</v>
      </c>
      <c r="F386" s="64"/>
      <c r="G386" s="64" t="s">
        <v>9925</v>
      </c>
      <c r="H386" s="365">
        <v>793.75</v>
      </c>
      <c r="I386" s="61">
        <v>0.13</v>
      </c>
      <c r="J386" s="448">
        <f t="shared" si="5"/>
        <v>690.5625</v>
      </c>
    </row>
    <row r="387" spans="1:10" ht="15.75">
      <c r="A387" s="64">
        <v>383</v>
      </c>
      <c r="B387" s="362" t="s">
        <v>9449</v>
      </c>
      <c r="C387" s="368" t="s">
        <v>9368</v>
      </c>
      <c r="D387" s="367" t="s">
        <v>9824</v>
      </c>
      <c r="E387" s="64" t="s">
        <v>7802</v>
      </c>
      <c r="F387" s="64"/>
      <c r="G387" s="64" t="s">
        <v>9925</v>
      </c>
      <c r="H387" s="365">
        <v>200</v>
      </c>
      <c r="I387" s="61">
        <v>0.13</v>
      </c>
      <c r="J387" s="448">
        <f t="shared" si="5"/>
        <v>174</v>
      </c>
    </row>
    <row r="388" spans="1:10" ht="15.75">
      <c r="A388" s="64">
        <v>384</v>
      </c>
      <c r="B388" s="362" t="s">
        <v>9449</v>
      </c>
      <c r="C388" s="368" t="s">
        <v>9369</v>
      </c>
      <c r="D388" s="367" t="s">
        <v>9825</v>
      </c>
      <c r="E388" s="64" t="s">
        <v>7802</v>
      </c>
      <c r="F388" s="64"/>
      <c r="G388" s="64" t="s">
        <v>9925</v>
      </c>
      <c r="H388" s="365">
        <v>15.5</v>
      </c>
      <c r="I388" s="61">
        <v>0.13</v>
      </c>
      <c r="J388" s="448">
        <f t="shared" si="5"/>
        <v>13.484999999999999</v>
      </c>
    </row>
    <row r="389" spans="1:10" ht="15.75">
      <c r="A389" s="64">
        <v>385</v>
      </c>
      <c r="B389" s="362" t="s">
        <v>9449</v>
      </c>
      <c r="C389" s="371" t="s">
        <v>9370</v>
      </c>
      <c r="D389" s="371" t="s">
        <v>9826</v>
      </c>
      <c r="E389" s="64" t="s">
        <v>7802</v>
      </c>
      <c r="F389" s="64"/>
      <c r="G389" s="64" t="s">
        <v>9925</v>
      </c>
      <c r="H389" s="365">
        <v>18</v>
      </c>
      <c r="I389" s="61">
        <v>0.13</v>
      </c>
      <c r="J389" s="448">
        <f t="shared" si="5"/>
        <v>15.66</v>
      </c>
    </row>
    <row r="390" spans="1:10" ht="15.75">
      <c r="A390" s="64">
        <v>386</v>
      </c>
      <c r="B390" s="362" t="s">
        <v>9449</v>
      </c>
      <c r="C390" s="371" t="s">
        <v>9371</v>
      </c>
      <c r="D390" s="371" t="s">
        <v>9827</v>
      </c>
      <c r="E390" s="64" t="s">
        <v>7802</v>
      </c>
      <c r="F390" s="64"/>
      <c r="G390" s="64" t="s">
        <v>9925</v>
      </c>
      <c r="H390" s="365">
        <v>136</v>
      </c>
      <c r="I390" s="61">
        <v>0.13</v>
      </c>
      <c r="J390" s="448">
        <f t="shared" ref="J390:J453" si="6">H390*(1-I390)</f>
        <v>118.32</v>
      </c>
    </row>
    <row r="391" spans="1:10" ht="15.75">
      <c r="A391" s="64">
        <v>387</v>
      </c>
      <c r="B391" s="362" t="s">
        <v>9449</v>
      </c>
      <c r="C391" s="368" t="s">
        <v>9372</v>
      </c>
      <c r="D391" s="367" t="s">
        <v>9828</v>
      </c>
      <c r="E391" s="64" t="s">
        <v>7802</v>
      </c>
      <c r="F391" s="64"/>
      <c r="G391" s="64" t="s">
        <v>9925</v>
      </c>
      <c r="H391" s="365">
        <v>151.5</v>
      </c>
      <c r="I391" s="61">
        <v>0.13</v>
      </c>
      <c r="J391" s="448">
        <f t="shared" si="6"/>
        <v>131.80500000000001</v>
      </c>
    </row>
    <row r="392" spans="1:10" ht="15.75">
      <c r="A392" s="64">
        <v>388</v>
      </c>
      <c r="B392" s="362" t="s">
        <v>9449</v>
      </c>
      <c r="C392" s="368" t="s">
        <v>9373</v>
      </c>
      <c r="D392" s="367" t="s">
        <v>9829</v>
      </c>
      <c r="E392" s="64" t="s">
        <v>7802</v>
      </c>
      <c r="F392" s="64"/>
      <c r="G392" s="64" t="s">
        <v>9925</v>
      </c>
      <c r="H392" s="365">
        <v>74.2</v>
      </c>
      <c r="I392" s="61">
        <v>0.13</v>
      </c>
      <c r="J392" s="448">
        <f t="shared" si="6"/>
        <v>64.554000000000002</v>
      </c>
    </row>
    <row r="393" spans="1:10" ht="15.75">
      <c r="A393" s="64">
        <v>389</v>
      </c>
      <c r="B393" s="362" t="s">
        <v>9449</v>
      </c>
      <c r="C393" s="366" t="s">
        <v>9374</v>
      </c>
      <c r="D393" s="367" t="s">
        <v>9830</v>
      </c>
      <c r="E393" s="64" t="s">
        <v>7802</v>
      </c>
      <c r="F393" s="64"/>
      <c r="G393" s="64" t="s">
        <v>9925</v>
      </c>
      <c r="H393" s="365">
        <v>75.2</v>
      </c>
      <c r="I393" s="61">
        <v>0.13</v>
      </c>
      <c r="J393" s="448">
        <f t="shared" si="6"/>
        <v>65.424000000000007</v>
      </c>
    </row>
    <row r="394" spans="1:10" ht="15.75">
      <c r="A394" s="64">
        <v>390</v>
      </c>
      <c r="B394" s="362" t="s">
        <v>9449</v>
      </c>
      <c r="C394" s="368" t="s">
        <v>9375</v>
      </c>
      <c r="D394" s="367" t="s">
        <v>9831</v>
      </c>
      <c r="E394" s="64" t="s">
        <v>7802</v>
      </c>
      <c r="F394" s="64"/>
      <c r="G394" s="64" t="s">
        <v>9925</v>
      </c>
      <c r="H394" s="365">
        <v>62.7</v>
      </c>
      <c r="I394" s="61">
        <v>0.13</v>
      </c>
      <c r="J394" s="448">
        <f t="shared" si="6"/>
        <v>54.548999999999999</v>
      </c>
    </row>
    <row r="395" spans="1:10" ht="15.75">
      <c r="A395" s="64">
        <v>391</v>
      </c>
      <c r="B395" s="362" t="s">
        <v>9449</v>
      </c>
      <c r="C395" s="368" t="s">
        <v>9376</v>
      </c>
      <c r="D395" s="367" t="s">
        <v>9832</v>
      </c>
      <c r="E395" s="64" t="s">
        <v>7802</v>
      </c>
      <c r="F395" s="64"/>
      <c r="G395" s="64" t="s">
        <v>9925</v>
      </c>
      <c r="H395" s="365">
        <v>75.2</v>
      </c>
      <c r="I395" s="61">
        <v>0.13</v>
      </c>
      <c r="J395" s="448">
        <f t="shared" si="6"/>
        <v>65.424000000000007</v>
      </c>
    </row>
    <row r="396" spans="1:10" ht="15.75">
      <c r="A396" s="64">
        <v>392</v>
      </c>
      <c r="B396" s="362" t="s">
        <v>9449</v>
      </c>
      <c r="C396" s="368" t="s">
        <v>9377</v>
      </c>
      <c r="D396" s="367" t="s">
        <v>9833</v>
      </c>
      <c r="E396" s="64" t="s">
        <v>7802</v>
      </c>
      <c r="F396" s="64"/>
      <c r="G396" s="64" t="s">
        <v>9925</v>
      </c>
      <c r="H396" s="365">
        <v>53.300000000000004</v>
      </c>
      <c r="I396" s="61">
        <v>0.13</v>
      </c>
      <c r="J396" s="448">
        <f t="shared" si="6"/>
        <v>46.371000000000002</v>
      </c>
    </row>
    <row r="397" spans="1:10" ht="15.75">
      <c r="A397" s="64">
        <v>393</v>
      </c>
      <c r="B397" s="362" t="s">
        <v>9449</v>
      </c>
      <c r="C397" s="368" t="s">
        <v>9378</v>
      </c>
      <c r="D397" s="367" t="s">
        <v>9834</v>
      </c>
      <c r="E397" s="64" t="s">
        <v>7802</v>
      </c>
      <c r="F397" s="64"/>
      <c r="G397" s="64" t="s">
        <v>9925</v>
      </c>
      <c r="H397" s="365">
        <v>104.5</v>
      </c>
      <c r="I397" s="61">
        <v>0.13</v>
      </c>
      <c r="J397" s="448">
        <f t="shared" si="6"/>
        <v>90.915000000000006</v>
      </c>
    </row>
    <row r="398" spans="1:10" ht="15.75">
      <c r="A398" s="64">
        <v>394</v>
      </c>
      <c r="B398" s="362" t="s">
        <v>9449</v>
      </c>
      <c r="C398" s="368" t="s">
        <v>9379</v>
      </c>
      <c r="D398" s="367" t="s">
        <v>9835</v>
      </c>
      <c r="E398" s="64" t="s">
        <v>7802</v>
      </c>
      <c r="F398" s="64"/>
      <c r="G398" s="64" t="s">
        <v>9925</v>
      </c>
      <c r="H398" s="365">
        <v>90.9</v>
      </c>
      <c r="I398" s="61">
        <v>0.13</v>
      </c>
      <c r="J398" s="448">
        <f t="shared" si="6"/>
        <v>79.082999999999998</v>
      </c>
    </row>
    <row r="399" spans="1:10" ht="15.75">
      <c r="A399" s="64">
        <v>395</v>
      </c>
      <c r="B399" s="362" t="s">
        <v>9449</v>
      </c>
      <c r="C399" s="368" t="s">
        <v>9380</v>
      </c>
      <c r="D399" s="367" t="s">
        <v>9836</v>
      </c>
      <c r="E399" s="64" t="s">
        <v>7802</v>
      </c>
      <c r="F399" s="64"/>
      <c r="G399" s="64" t="s">
        <v>9925</v>
      </c>
      <c r="H399" s="365">
        <v>30.3</v>
      </c>
      <c r="I399" s="61">
        <v>0.13</v>
      </c>
      <c r="J399" s="448">
        <f t="shared" si="6"/>
        <v>26.361000000000001</v>
      </c>
    </row>
    <row r="400" spans="1:10" ht="15.75">
      <c r="A400" s="64">
        <v>396</v>
      </c>
      <c r="B400" s="362" t="s">
        <v>9449</v>
      </c>
      <c r="C400" s="368" t="s">
        <v>9381</v>
      </c>
      <c r="D400" s="367" t="s">
        <v>9837</v>
      </c>
      <c r="E400" s="64" t="s">
        <v>7802</v>
      </c>
      <c r="F400" s="64"/>
      <c r="G400" s="64" t="s">
        <v>9925</v>
      </c>
      <c r="H400" s="365">
        <v>10.5</v>
      </c>
      <c r="I400" s="61">
        <v>0.13</v>
      </c>
      <c r="J400" s="448">
        <f t="shared" si="6"/>
        <v>9.1349999999999998</v>
      </c>
    </row>
    <row r="401" spans="1:10" ht="15.75">
      <c r="A401" s="64">
        <v>397</v>
      </c>
      <c r="B401" s="362" t="s">
        <v>9449</v>
      </c>
      <c r="C401" s="368" t="s">
        <v>9382</v>
      </c>
      <c r="D401" s="367" t="s">
        <v>9838</v>
      </c>
      <c r="E401" s="64" t="s">
        <v>7802</v>
      </c>
      <c r="F401" s="64"/>
      <c r="G401" s="64" t="s">
        <v>9925</v>
      </c>
      <c r="H401" s="365">
        <v>11.5</v>
      </c>
      <c r="I401" s="61">
        <v>0.13</v>
      </c>
      <c r="J401" s="448">
        <f t="shared" si="6"/>
        <v>10.005000000000001</v>
      </c>
    </row>
    <row r="402" spans="1:10" ht="15.75">
      <c r="A402" s="64">
        <v>398</v>
      </c>
      <c r="B402" s="362" t="s">
        <v>9449</v>
      </c>
      <c r="C402" s="368" t="s">
        <v>9383</v>
      </c>
      <c r="D402" s="367" t="s">
        <v>9839</v>
      </c>
      <c r="E402" s="64" t="s">
        <v>7802</v>
      </c>
      <c r="F402" s="64"/>
      <c r="G402" s="64" t="s">
        <v>9925</v>
      </c>
      <c r="H402" s="365">
        <v>31.400000000000002</v>
      </c>
      <c r="I402" s="61">
        <v>0.13</v>
      </c>
      <c r="J402" s="448">
        <f t="shared" si="6"/>
        <v>27.318000000000001</v>
      </c>
    </row>
    <row r="403" spans="1:10" ht="15.75">
      <c r="A403" s="64">
        <v>399</v>
      </c>
      <c r="B403" s="362" t="s">
        <v>9449</v>
      </c>
      <c r="C403" s="368" t="s">
        <v>9384</v>
      </c>
      <c r="D403" s="367" t="s">
        <v>9840</v>
      </c>
      <c r="E403" s="64" t="s">
        <v>7802</v>
      </c>
      <c r="F403" s="64"/>
      <c r="G403" s="64" t="s">
        <v>9925</v>
      </c>
      <c r="H403" s="365">
        <v>121.5</v>
      </c>
      <c r="I403" s="61">
        <v>0.13</v>
      </c>
      <c r="J403" s="448">
        <f t="shared" si="6"/>
        <v>105.705</v>
      </c>
    </row>
    <row r="404" spans="1:10" ht="15.75">
      <c r="A404" s="64">
        <v>400</v>
      </c>
      <c r="B404" s="362" t="s">
        <v>9449</v>
      </c>
      <c r="C404" s="368" t="s">
        <v>9385</v>
      </c>
      <c r="D404" s="367" t="s">
        <v>9841</v>
      </c>
      <c r="E404" s="64" t="s">
        <v>7802</v>
      </c>
      <c r="F404" s="64"/>
      <c r="G404" s="64" t="s">
        <v>9925</v>
      </c>
      <c r="H404" s="365">
        <v>73.2</v>
      </c>
      <c r="I404" s="61">
        <v>0.13</v>
      </c>
      <c r="J404" s="448">
        <f t="shared" si="6"/>
        <v>63.684000000000005</v>
      </c>
    </row>
    <row r="405" spans="1:10" ht="15.75">
      <c r="A405" s="64">
        <v>401</v>
      </c>
      <c r="B405" s="362" t="s">
        <v>9449</v>
      </c>
      <c r="C405" s="368" t="s">
        <v>9386</v>
      </c>
      <c r="D405" s="367" t="s">
        <v>9842</v>
      </c>
      <c r="E405" s="64" t="s">
        <v>7802</v>
      </c>
      <c r="F405" s="64"/>
      <c r="G405" s="64" t="s">
        <v>9925</v>
      </c>
      <c r="H405" s="365">
        <v>83.600000000000009</v>
      </c>
      <c r="I405" s="61">
        <v>0.13</v>
      </c>
      <c r="J405" s="448">
        <f t="shared" si="6"/>
        <v>72.732000000000014</v>
      </c>
    </row>
    <row r="406" spans="1:10" ht="15.75">
      <c r="A406" s="64">
        <v>402</v>
      </c>
      <c r="B406" s="362" t="s">
        <v>9449</v>
      </c>
      <c r="C406" s="368" t="s">
        <v>9387</v>
      </c>
      <c r="D406" s="367" t="s">
        <v>9843</v>
      </c>
      <c r="E406" s="64" t="s">
        <v>7802</v>
      </c>
      <c r="F406" s="64"/>
      <c r="G406" s="64" t="s">
        <v>9925</v>
      </c>
      <c r="H406" s="365">
        <v>91</v>
      </c>
      <c r="I406" s="61">
        <v>0.13</v>
      </c>
      <c r="J406" s="448">
        <f t="shared" si="6"/>
        <v>79.17</v>
      </c>
    </row>
    <row r="407" spans="1:10" ht="15.75">
      <c r="A407" s="64">
        <v>403</v>
      </c>
      <c r="B407" s="362" t="s">
        <v>9449</v>
      </c>
      <c r="C407" s="368" t="s">
        <v>9388</v>
      </c>
      <c r="D407" s="367" t="s">
        <v>9844</v>
      </c>
      <c r="E407" s="64" t="s">
        <v>7802</v>
      </c>
      <c r="F407" s="64"/>
      <c r="G407" s="64" t="s">
        <v>9925</v>
      </c>
      <c r="H407" s="365">
        <v>91</v>
      </c>
      <c r="I407" s="61">
        <v>0.13</v>
      </c>
      <c r="J407" s="448">
        <f t="shared" si="6"/>
        <v>79.17</v>
      </c>
    </row>
    <row r="408" spans="1:10" ht="15.75">
      <c r="A408" s="64">
        <v>404</v>
      </c>
      <c r="B408" s="362" t="s">
        <v>9449</v>
      </c>
      <c r="C408" s="368" t="s">
        <v>9389</v>
      </c>
      <c r="D408" s="367" t="s">
        <v>9845</v>
      </c>
      <c r="E408" s="64" t="s">
        <v>7802</v>
      </c>
      <c r="F408" s="64"/>
      <c r="G408" s="64" t="s">
        <v>9925</v>
      </c>
      <c r="H408" s="365">
        <v>79.400000000000006</v>
      </c>
      <c r="I408" s="61">
        <v>0.13</v>
      </c>
      <c r="J408" s="448">
        <f t="shared" si="6"/>
        <v>69.078000000000003</v>
      </c>
    </row>
    <row r="409" spans="1:10" ht="15.75">
      <c r="A409" s="64">
        <v>405</v>
      </c>
      <c r="B409" s="362" t="s">
        <v>9449</v>
      </c>
      <c r="C409" s="368" t="s">
        <v>9390</v>
      </c>
      <c r="D409" s="367" t="s">
        <v>9846</v>
      </c>
      <c r="E409" s="64" t="s">
        <v>7802</v>
      </c>
      <c r="F409" s="64"/>
      <c r="G409" s="64" t="s">
        <v>9925</v>
      </c>
      <c r="H409" s="365">
        <v>193</v>
      </c>
      <c r="I409" s="61">
        <v>0.13</v>
      </c>
      <c r="J409" s="448">
        <f t="shared" si="6"/>
        <v>167.91</v>
      </c>
    </row>
    <row r="410" spans="1:10" ht="15.75">
      <c r="A410" s="64">
        <v>406</v>
      </c>
      <c r="B410" s="362" t="s">
        <v>9449</v>
      </c>
      <c r="C410" s="368" t="s">
        <v>9391</v>
      </c>
      <c r="D410" s="367" t="s">
        <v>9847</v>
      </c>
      <c r="E410" s="64" t="s">
        <v>7802</v>
      </c>
      <c r="F410" s="64"/>
      <c r="G410" s="64" t="s">
        <v>9925</v>
      </c>
      <c r="H410" s="365">
        <v>227</v>
      </c>
      <c r="I410" s="61">
        <v>0.13</v>
      </c>
      <c r="J410" s="448">
        <f t="shared" si="6"/>
        <v>197.49</v>
      </c>
    </row>
    <row r="411" spans="1:10" ht="15.75">
      <c r="A411" s="64">
        <v>407</v>
      </c>
      <c r="B411" s="362" t="s">
        <v>9449</v>
      </c>
      <c r="C411" s="368" t="s">
        <v>9392</v>
      </c>
      <c r="D411" s="367" t="s">
        <v>9848</v>
      </c>
      <c r="E411" s="64" t="s">
        <v>7802</v>
      </c>
      <c r="F411" s="64"/>
      <c r="G411" s="64" t="s">
        <v>9925</v>
      </c>
      <c r="H411" s="365">
        <v>959.75</v>
      </c>
      <c r="I411" s="61">
        <v>0.13</v>
      </c>
      <c r="J411" s="448">
        <f t="shared" si="6"/>
        <v>834.98249999999996</v>
      </c>
    </row>
    <row r="412" spans="1:10" ht="15.75">
      <c r="A412" s="64">
        <v>408</v>
      </c>
      <c r="B412" s="362" t="s">
        <v>9449</v>
      </c>
      <c r="C412" s="368" t="s">
        <v>9393</v>
      </c>
      <c r="D412" s="367" t="s">
        <v>9849</v>
      </c>
      <c r="E412" s="64" t="s">
        <v>7802</v>
      </c>
      <c r="F412" s="64"/>
      <c r="G412" s="64" t="s">
        <v>9925</v>
      </c>
      <c r="H412" s="365">
        <v>732</v>
      </c>
      <c r="I412" s="61">
        <v>0.13</v>
      </c>
      <c r="J412" s="448">
        <f t="shared" si="6"/>
        <v>636.84</v>
      </c>
    </row>
    <row r="413" spans="1:10" ht="15.75">
      <c r="A413" s="64">
        <v>409</v>
      </c>
      <c r="B413" s="362" t="s">
        <v>9449</v>
      </c>
      <c r="C413" s="368" t="s">
        <v>9394</v>
      </c>
      <c r="D413" s="367" t="s">
        <v>9850</v>
      </c>
      <c r="E413" s="64" t="s">
        <v>7802</v>
      </c>
      <c r="F413" s="64"/>
      <c r="G413" s="64" t="s">
        <v>9925</v>
      </c>
      <c r="H413" s="365">
        <v>54.300000000000004</v>
      </c>
      <c r="I413" s="61">
        <v>0.13</v>
      </c>
      <c r="J413" s="448">
        <f t="shared" si="6"/>
        <v>47.241000000000007</v>
      </c>
    </row>
    <row r="414" spans="1:10" ht="15.75">
      <c r="A414" s="64">
        <v>410</v>
      </c>
      <c r="B414" s="362" t="s">
        <v>9449</v>
      </c>
      <c r="C414" s="368" t="s">
        <v>9395</v>
      </c>
      <c r="D414" s="367" t="s">
        <v>9851</v>
      </c>
      <c r="E414" s="64" t="s">
        <v>7802</v>
      </c>
      <c r="F414" s="64"/>
      <c r="G414" s="64" t="s">
        <v>9925</v>
      </c>
      <c r="H414" s="365">
        <v>51.2</v>
      </c>
      <c r="I414" s="61">
        <v>0.13</v>
      </c>
      <c r="J414" s="448">
        <f t="shared" si="6"/>
        <v>44.544000000000004</v>
      </c>
    </row>
    <row r="415" spans="1:10" ht="15.75">
      <c r="A415" s="64">
        <v>411</v>
      </c>
      <c r="B415" s="362" t="s">
        <v>9449</v>
      </c>
      <c r="C415" s="368" t="s">
        <v>9396</v>
      </c>
      <c r="D415" s="367" t="s">
        <v>9852</v>
      </c>
      <c r="E415" s="64" t="s">
        <v>7802</v>
      </c>
      <c r="F415" s="64"/>
      <c r="G415" s="64" t="s">
        <v>9925</v>
      </c>
      <c r="H415" s="365">
        <v>54.300000000000004</v>
      </c>
      <c r="I415" s="61">
        <v>0.13</v>
      </c>
      <c r="J415" s="448">
        <f t="shared" si="6"/>
        <v>47.241000000000007</v>
      </c>
    </row>
    <row r="416" spans="1:10" ht="15.75">
      <c r="A416" s="64">
        <v>412</v>
      </c>
      <c r="B416" s="362" t="s">
        <v>9449</v>
      </c>
      <c r="C416" s="368" t="s">
        <v>9397</v>
      </c>
      <c r="D416" s="367" t="s">
        <v>9853</v>
      </c>
      <c r="E416" s="64" t="s">
        <v>7802</v>
      </c>
      <c r="F416" s="64"/>
      <c r="G416" s="64" t="s">
        <v>9925</v>
      </c>
      <c r="H416" s="365">
        <v>51.2</v>
      </c>
      <c r="I416" s="61">
        <v>0.13</v>
      </c>
      <c r="J416" s="448">
        <f t="shared" si="6"/>
        <v>44.544000000000004</v>
      </c>
    </row>
    <row r="417" spans="1:10" ht="15.75">
      <c r="A417" s="64">
        <v>413</v>
      </c>
      <c r="B417" s="362" t="s">
        <v>9449</v>
      </c>
      <c r="C417" s="368" t="s">
        <v>9398</v>
      </c>
      <c r="D417" s="367" t="s">
        <v>9854</v>
      </c>
      <c r="E417" s="64" t="s">
        <v>7802</v>
      </c>
      <c r="F417" s="64"/>
      <c r="G417" s="64" t="s">
        <v>9925</v>
      </c>
      <c r="H417" s="365">
        <v>54.300000000000004</v>
      </c>
      <c r="I417" s="61">
        <v>0.13</v>
      </c>
      <c r="J417" s="448">
        <f t="shared" si="6"/>
        <v>47.241000000000007</v>
      </c>
    </row>
    <row r="418" spans="1:10" ht="15.75">
      <c r="A418" s="64">
        <v>414</v>
      </c>
      <c r="B418" s="362" t="s">
        <v>9449</v>
      </c>
      <c r="C418" s="368" t="s">
        <v>9399</v>
      </c>
      <c r="D418" s="367" t="s">
        <v>9855</v>
      </c>
      <c r="E418" s="64" t="s">
        <v>7802</v>
      </c>
      <c r="F418" s="64"/>
      <c r="G418" s="64" t="s">
        <v>9925</v>
      </c>
      <c r="H418" s="365">
        <v>51.2</v>
      </c>
      <c r="I418" s="61">
        <v>0.13</v>
      </c>
      <c r="J418" s="448">
        <f t="shared" si="6"/>
        <v>44.544000000000004</v>
      </c>
    </row>
    <row r="419" spans="1:10" ht="15.75">
      <c r="A419" s="64">
        <v>415</v>
      </c>
      <c r="B419" s="362" t="s">
        <v>9449</v>
      </c>
      <c r="C419" s="368" t="s">
        <v>9400</v>
      </c>
      <c r="D419" s="367" t="s">
        <v>9856</v>
      </c>
      <c r="E419" s="64" t="s">
        <v>7802</v>
      </c>
      <c r="F419" s="64"/>
      <c r="G419" s="64" t="s">
        <v>9925</v>
      </c>
      <c r="H419" s="365">
        <v>137</v>
      </c>
      <c r="I419" s="61">
        <v>0.13</v>
      </c>
      <c r="J419" s="448">
        <f t="shared" si="6"/>
        <v>119.19</v>
      </c>
    </row>
    <row r="420" spans="1:10" ht="15.75">
      <c r="A420" s="64">
        <v>416</v>
      </c>
      <c r="B420" s="362" t="s">
        <v>9449</v>
      </c>
      <c r="C420" s="368" t="s">
        <v>9401</v>
      </c>
      <c r="D420" s="367" t="s">
        <v>9857</v>
      </c>
      <c r="E420" s="64" t="s">
        <v>7802</v>
      </c>
      <c r="F420" s="64"/>
      <c r="G420" s="64" t="s">
        <v>9925</v>
      </c>
      <c r="H420" s="365">
        <v>87.800000000000011</v>
      </c>
      <c r="I420" s="61">
        <v>0.13</v>
      </c>
      <c r="J420" s="448">
        <f t="shared" si="6"/>
        <v>76.38600000000001</v>
      </c>
    </row>
    <row r="421" spans="1:10" ht="15.75">
      <c r="A421" s="64">
        <v>417</v>
      </c>
      <c r="B421" s="362" t="s">
        <v>9449</v>
      </c>
      <c r="C421" s="368" t="s">
        <v>9402</v>
      </c>
      <c r="D421" s="367" t="s">
        <v>9858</v>
      </c>
      <c r="E421" s="64" t="s">
        <v>7802</v>
      </c>
      <c r="F421" s="64"/>
      <c r="G421" s="64" t="s">
        <v>9925</v>
      </c>
      <c r="H421" s="365">
        <v>87.800000000000011</v>
      </c>
      <c r="I421" s="61">
        <v>0.13</v>
      </c>
      <c r="J421" s="448">
        <f t="shared" si="6"/>
        <v>76.38600000000001</v>
      </c>
    </row>
    <row r="422" spans="1:10" ht="15.75">
      <c r="A422" s="64">
        <v>418</v>
      </c>
      <c r="B422" s="362" t="s">
        <v>9449</v>
      </c>
      <c r="C422" s="368" t="s">
        <v>9403</v>
      </c>
      <c r="D422" s="367" t="s">
        <v>9859</v>
      </c>
      <c r="E422" s="64" t="s">
        <v>7802</v>
      </c>
      <c r="F422" s="64"/>
      <c r="G422" s="64" t="s">
        <v>9925</v>
      </c>
      <c r="H422" s="365">
        <v>53.300000000000004</v>
      </c>
      <c r="I422" s="61">
        <v>0.13</v>
      </c>
      <c r="J422" s="448">
        <f t="shared" si="6"/>
        <v>46.371000000000002</v>
      </c>
    </row>
    <row r="423" spans="1:10" ht="15.75">
      <c r="A423" s="64">
        <v>419</v>
      </c>
      <c r="B423" s="362" t="s">
        <v>9449</v>
      </c>
      <c r="C423" s="368" t="s">
        <v>9404</v>
      </c>
      <c r="D423" s="367" t="s">
        <v>9860</v>
      </c>
      <c r="E423" s="64" t="s">
        <v>7802</v>
      </c>
      <c r="F423" s="64"/>
      <c r="G423" s="64" t="s">
        <v>9925</v>
      </c>
      <c r="H423" s="365">
        <v>76.5</v>
      </c>
      <c r="I423" s="61">
        <v>0.13</v>
      </c>
      <c r="J423" s="448">
        <f t="shared" si="6"/>
        <v>66.554999999999993</v>
      </c>
    </row>
    <row r="424" spans="1:10" ht="15.75">
      <c r="A424" s="64">
        <v>420</v>
      </c>
      <c r="B424" s="362" t="s">
        <v>9449</v>
      </c>
      <c r="C424" s="368" t="s">
        <v>9405</v>
      </c>
      <c r="D424" s="367" t="s">
        <v>9861</v>
      </c>
      <c r="E424" s="64" t="s">
        <v>7802</v>
      </c>
      <c r="F424" s="64"/>
      <c r="G424" s="64" t="s">
        <v>9925</v>
      </c>
      <c r="H424" s="365">
        <v>1225</v>
      </c>
      <c r="I424" s="61">
        <v>0.13</v>
      </c>
      <c r="J424" s="448">
        <f t="shared" si="6"/>
        <v>1065.75</v>
      </c>
    </row>
    <row r="425" spans="1:10" ht="15.75">
      <c r="A425" s="64">
        <v>421</v>
      </c>
      <c r="B425" s="362" t="s">
        <v>9449</v>
      </c>
      <c r="C425" s="368" t="s">
        <v>9406</v>
      </c>
      <c r="D425" s="367" t="s">
        <v>9862</v>
      </c>
      <c r="E425" s="64" t="s">
        <v>7802</v>
      </c>
      <c r="F425" s="64"/>
      <c r="G425" s="64" t="s">
        <v>9925</v>
      </c>
      <c r="H425" s="365">
        <v>2843</v>
      </c>
      <c r="I425" s="61">
        <v>0.13</v>
      </c>
      <c r="J425" s="448">
        <f t="shared" si="6"/>
        <v>2473.41</v>
      </c>
    </row>
    <row r="426" spans="1:10" ht="15.75">
      <c r="A426" s="64">
        <v>422</v>
      </c>
      <c r="B426" s="362" t="s">
        <v>9449</v>
      </c>
      <c r="C426" s="368" t="s">
        <v>9407</v>
      </c>
      <c r="D426" s="367" t="s">
        <v>9863</v>
      </c>
      <c r="E426" s="64" t="s">
        <v>7802</v>
      </c>
      <c r="F426" s="64"/>
      <c r="G426" s="64" t="s">
        <v>9925</v>
      </c>
      <c r="H426" s="365">
        <v>79.5</v>
      </c>
      <c r="I426" s="61">
        <v>0.13</v>
      </c>
      <c r="J426" s="448">
        <f t="shared" si="6"/>
        <v>69.165000000000006</v>
      </c>
    </row>
    <row r="427" spans="1:10" ht="15.75">
      <c r="A427" s="64">
        <v>423</v>
      </c>
      <c r="B427" s="362" t="s">
        <v>9449</v>
      </c>
      <c r="C427" s="367" t="s">
        <v>9408</v>
      </c>
      <c r="D427" s="367" t="s">
        <v>9864</v>
      </c>
      <c r="E427" s="64" t="s">
        <v>7802</v>
      </c>
      <c r="F427" s="64"/>
      <c r="G427" s="64" t="s">
        <v>9925</v>
      </c>
      <c r="H427" s="365">
        <v>6</v>
      </c>
      <c r="I427" s="61">
        <v>0.13</v>
      </c>
      <c r="J427" s="448">
        <f t="shared" si="6"/>
        <v>5.22</v>
      </c>
    </row>
    <row r="428" spans="1:10" ht="15.75">
      <c r="A428" s="64">
        <v>424</v>
      </c>
      <c r="B428" s="362" t="s">
        <v>9449</v>
      </c>
      <c r="C428" s="367" t="s">
        <v>9409</v>
      </c>
      <c r="D428" s="367" t="s">
        <v>9865</v>
      </c>
      <c r="E428" s="64" t="s">
        <v>7802</v>
      </c>
      <c r="F428" s="64"/>
      <c r="G428" s="64" t="s">
        <v>9925</v>
      </c>
      <c r="H428" s="365">
        <v>13</v>
      </c>
      <c r="I428" s="61">
        <v>0.13</v>
      </c>
      <c r="J428" s="448">
        <f t="shared" si="6"/>
        <v>11.31</v>
      </c>
    </row>
    <row r="429" spans="1:10" ht="15.75">
      <c r="A429" s="64">
        <v>425</v>
      </c>
      <c r="B429" s="362" t="s">
        <v>9449</v>
      </c>
      <c r="C429" s="368" t="s">
        <v>9410</v>
      </c>
      <c r="D429" s="367" t="s">
        <v>9866</v>
      </c>
      <c r="E429" s="64" t="s">
        <v>7802</v>
      </c>
      <c r="F429" s="64"/>
      <c r="G429" s="64" t="s">
        <v>9925</v>
      </c>
      <c r="H429" s="365">
        <v>115.75</v>
      </c>
      <c r="I429" s="61">
        <v>0.13</v>
      </c>
      <c r="J429" s="448">
        <f t="shared" si="6"/>
        <v>100.7025</v>
      </c>
    </row>
    <row r="430" spans="1:10" ht="15.75">
      <c r="A430" s="64">
        <v>426</v>
      </c>
      <c r="B430" s="362" t="s">
        <v>9449</v>
      </c>
      <c r="C430" s="368" t="s">
        <v>9411</v>
      </c>
      <c r="D430" s="367" t="s">
        <v>9867</v>
      </c>
      <c r="E430" s="64" t="s">
        <v>7802</v>
      </c>
      <c r="F430" s="64"/>
      <c r="G430" s="64" t="s">
        <v>9925</v>
      </c>
      <c r="H430" s="365">
        <v>115</v>
      </c>
      <c r="I430" s="61">
        <v>0.13</v>
      </c>
      <c r="J430" s="448">
        <f t="shared" si="6"/>
        <v>100.05</v>
      </c>
    </row>
    <row r="431" spans="1:10" ht="24.75">
      <c r="A431" s="64">
        <v>427</v>
      </c>
      <c r="B431" s="362" t="s">
        <v>9449</v>
      </c>
      <c r="C431" s="368" t="s">
        <v>1958</v>
      </c>
      <c r="D431" s="367" t="s">
        <v>9868</v>
      </c>
      <c r="E431" s="64" t="s">
        <v>7802</v>
      </c>
      <c r="F431" s="64"/>
      <c r="G431" s="64" t="s">
        <v>9925</v>
      </c>
      <c r="H431" s="365">
        <v>359.5</v>
      </c>
      <c r="I431" s="61">
        <v>0.13</v>
      </c>
      <c r="J431" s="448">
        <f t="shared" si="6"/>
        <v>312.76499999999999</v>
      </c>
    </row>
    <row r="432" spans="1:10" ht="15.75">
      <c r="A432" s="64">
        <v>428</v>
      </c>
      <c r="B432" s="362" t="s">
        <v>9449</v>
      </c>
      <c r="C432" s="366" t="s">
        <v>1860</v>
      </c>
      <c r="D432" s="367" t="s">
        <v>9869</v>
      </c>
      <c r="E432" s="64" t="s">
        <v>7802</v>
      </c>
      <c r="F432" s="64"/>
      <c r="G432" s="64" t="s">
        <v>9925</v>
      </c>
      <c r="H432" s="365">
        <v>249</v>
      </c>
      <c r="I432" s="61">
        <v>0.13</v>
      </c>
      <c r="J432" s="448">
        <f t="shared" si="6"/>
        <v>216.63</v>
      </c>
    </row>
    <row r="433" spans="1:10" ht="15.75">
      <c r="A433" s="64">
        <v>429</v>
      </c>
      <c r="B433" s="362" t="s">
        <v>9449</v>
      </c>
      <c r="C433" s="368" t="s">
        <v>1859</v>
      </c>
      <c r="D433" s="367" t="s">
        <v>9870</v>
      </c>
      <c r="E433" s="64" t="s">
        <v>7802</v>
      </c>
      <c r="F433" s="64"/>
      <c r="G433" s="64" t="s">
        <v>9925</v>
      </c>
      <c r="H433" s="365">
        <v>150</v>
      </c>
      <c r="I433" s="61">
        <v>0.13</v>
      </c>
      <c r="J433" s="448">
        <f t="shared" si="6"/>
        <v>130.5</v>
      </c>
    </row>
    <row r="434" spans="1:10" ht="36.75">
      <c r="A434" s="64">
        <v>430</v>
      </c>
      <c r="B434" s="362" t="s">
        <v>9449</v>
      </c>
      <c r="C434" s="368" t="s">
        <v>1882</v>
      </c>
      <c r="D434" s="367" t="s">
        <v>9871</v>
      </c>
      <c r="E434" s="64" t="s">
        <v>7802</v>
      </c>
      <c r="F434" s="64"/>
      <c r="G434" s="64" t="s">
        <v>9925</v>
      </c>
      <c r="H434" s="365">
        <v>349.5</v>
      </c>
      <c r="I434" s="61">
        <v>0.13</v>
      </c>
      <c r="J434" s="448">
        <f t="shared" si="6"/>
        <v>304.065</v>
      </c>
    </row>
    <row r="435" spans="1:10" ht="15.75">
      <c r="A435" s="64">
        <v>431</v>
      </c>
      <c r="B435" s="362" t="s">
        <v>9449</v>
      </c>
      <c r="C435" s="368" t="s">
        <v>9412</v>
      </c>
      <c r="D435" s="367" t="s">
        <v>9872</v>
      </c>
      <c r="E435" s="64" t="s">
        <v>7802</v>
      </c>
      <c r="F435" s="64"/>
      <c r="G435" s="64" t="s">
        <v>9925</v>
      </c>
      <c r="H435" s="365">
        <v>4504</v>
      </c>
      <c r="I435" s="61">
        <v>0.13</v>
      </c>
      <c r="J435" s="448">
        <f t="shared" si="6"/>
        <v>3918.48</v>
      </c>
    </row>
    <row r="436" spans="1:10" ht="24.75">
      <c r="A436" s="64">
        <v>432</v>
      </c>
      <c r="B436" s="362" t="s">
        <v>9449</v>
      </c>
      <c r="C436" s="368" t="s">
        <v>1965</v>
      </c>
      <c r="D436" s="367" t="s">
        <v>9873</v>
      </c>
      <c r="E436" s="64" t="s">
        <v>7802</v>
      </c>
      <c r="F436" s="64"/>
      <c r="G436" s="64" t="s">
        <v>9925</v>
      </c>
      <c r="H436" s="365">
        <v>2145</v>
      </c>
      <c r="I436" s="61">
        <v>0.13</v>
      </c>
      <c r="J436" s="448">
        <f t="shared" si="6"/>
        <v>1866.15</v>
      </c>
    </row>
    <row r="437" spans="1:10" ht="24.75">
      <c r="A437" s="64">
        <v>433</v>
      </c>
      <c r="B437" s="362" t="s">
        <v>9449</v>
      </c>
      <c r="C437" s="368" t="s">
        <v>1966</v>
      </c>
      <c r="D437" s="367" t="s">
        <v>9874</v>
      </c>
      <c r="E437" s="64" t="s">
        <v>7802</v>
      </c>
      <c r="F437" s="64"/>
      <c r="G437" s="64" t="s">
        <v>9925</v>
      </c>
      <c r="H437" s="365">
        <v>2622</v>
      </c>
      <c r="I437" s="61">
        <v>0.13</v>
      </c>
      <c r="J437" s="448">
        <f t="shared" si="6"/>
        <v>2281.14</v>
      </c>
    </row>
    <row r="438" spans="1:10" ht="24.75">
      <c r="A438" s="64">
        <v>434</v>
      </c>
      <c r="B438" s="362" t="s">
        <v>9449</v>
      </c>
      <c r="C438" s="368" t="s">
        <v>1157</v>
      </c>
      <c r="D438" s="367" t="s">
        <v>9875</v>
      </c>
      <c r="E438" s="64" t="s">
        <v>7802</v>
      </c>
      <c r="F438" s="64"/>
      <c r="G438" s="64" t="s">
        <v>9925</v>
      </c>
      <c r="H438" s="365">
        <v>2958</v>
      </c>
      <c r="I438" s="61">
        <v>0.13</v>
      </c>
      <c r="J438" s="448">
        <f t="shared" si="6"/>
        <v>2573.46</v>
      </c>
    </row>
    <row r="439" spans="1:10" ht="72.75">
      <c r="A439" s="64">
        <v>435</v>
      </c>
      <c r="B439" s="362" t="s">
        <v>9449</v>
      </c>
      <c r="C439" s="368" t="s">
        <v>1693</v>
      </c>
      <c r="D439" s="367" t="s">
        <v>9876</v>
      </c>
      <c r="E439" s="64" t="s">
        <v>7802</v>
      </c>
      <c r="F439" s="64"/>
      <c r="G439" s="64" t="s">
        <v>9925</v>
      </c>
      <c r="H439" s="365">
        <v>2284</v>
      </c>
      <c r="I439" s="61">
        <v>0.13</v>
      </c>
      <c r="J439" s="448">
        <f t="shared" si="6"/>
        <v>1987.08</v>
      </c>
    </row>
    <row r="440" spans="1:10" ht="72.75">
      <c r="A440" s="64">
        <v>436</v>
      </c>
      <c r="B440" s="362" t="s">
        <v>9449</v>
      </c>
      <c r="C440" s="368" t="s">
        <v>1694</v>
      </c>
      <c r="D440" s="367" t="s">
        <v>9877</v>
      </c>
      <c r="E440" s="64" t="s">
        <v>7802</v>
      </c>
      <c r="F440" s="64"/>
      <c r="G440" s="64" t="s">
        <v>9925</v>
      </c>
      <c r="H440" s="365">
        <v>2816</v>
      </c>
      <c r="I440" s="61">
        <v>0.13</v>
      </c>
      <c r="J440" s="448">
        <f t="shared" si="6"/>
        <v>2449.92</v>
      </c>
    </row>
    <row r="441" spans="1:10" ht="24.75">
      <c r="A441" s="64">
        <v>437</v>
      </c>
      <c r="B441" s="362" t="s">
        <v>9449</v>
      </c>
      <c r="C441" s="368" t="s">
        <v>9413</v>
      </c>
      <c r="D441" s="367" t="s">
        <v>9878</v>
      </c>
      <c r="E441" s="64" t="s">
        <v>7802</v>
      </c>
      <c r="F441" s="64"/>
      <c r="G441" s="64" t="s">
        <v>9925</v>
      </c>
      <c r="H441" s="365">
        <v>136.5</v>
      </c>
      <c r="I441" s="61">
        <v>0.13</v>
      </c>
      <c r="J441" s="448">
        <f t="shared" si="6"/>
        <v>118.755</v>
      </c>
    </row>
    <row r="442" spans="1:10" ht="24.75">
      <c r="A442" s="64">
        <v>438</v>
      </c>
      <c r="B442" s="362" t="s">
        <v>9449</v>
      </c>
      <c r="C442" s="366" t="s">
        <v>9414</v>
      </c>
      <c r="D442" s="367" t="s">
        <v>9879</v>
      </c>
      <c r="E442" s="64" t="s">
        <v>7802</v>
      </c>
      <c r="F442" s="64"/>
      <c r="G442" s="64" t="s">
        <v>9925</v>
      </c>
      <c r="H442" s="365">
        <v>28.400000000000002</v>
      </c>
      <c r="I442" s="61">
        <v>0.13</v>
      </c>
      <c r="J442" s="448">
        <f t="shared" si="6"/>
        <v>24.708000000000002</v>
      </c>
    </row>
    <row r="443" spans="1:10" ht="15.75">
      <c r="A443" s="64">
        <v>439</v>
      </c>
      <c r="B443" s="362" t="s">
        <v>9449</v>
      </c>
      <c r="C443" s="366" t="s">
        <v>9415</v>
      </c>
      <c r="D443" s="367" t="s">
        <v>9880</v>
      </c>
      <c r="E443" s="64" t="s">
        <v>7802</v>
      </c>
      <c r="F443" s="64"/>
      <c r="G443" s="64" t="s">
        <v>9925</v>
      </c>
      <c r="H443" s="365">
        <v>187</v>
      </c>
      <c r="I443" s="61">
        <v>0.13</v>
      </c>
      <c r="J443" s="448">
        <f t="shared" si="6"/>
        <v>162.69</v>
      </c>
    </row>
    <row r="444" spans="1:10" ht="24.75">
      <c r="A444" s="64">
        <v>440</v>
      </c>
      <c r="B444" s="362" t="s">
        <v>9449</v>
      </c>
      <c r="C444" s="368" t="s">
        <v>9416</v>
      </c>
      <c r="D444" s="367" t="s">
        <v>9881</v>
      </c>
      <c r="E444" s="64" t="s">
        <v>7802</v>
      </c>
      <c r="F444" s="64"/>
      <c r="G444" s="64" t="s">
        <v>9925</v>
      </c>
      <c r="H444" s="365">
        <v>30.6</v>
      </c>
      <c r="I444" s="61">
        <v>0.13</v>
      </c>
      <c r="J444" s="448">
        <f t="shared" si="6"/>
        <v>26.622</v>
      </c>
    </row>
    <row r="445" spans="1:10" ht="24.75">
      <c r="A445" s="64">
        <v>441</v>
      </c>
      <c r="B445" s="362" t="s">
        <v>9449</v>
      </c>
      <c r="C445" s="366" t="s">
        <v>9417</v>
      </c>
      <c r="D445" s="367" t="s">
        <v>9882</v>
      </c>
      <c r="E445" s="64" t="s">
        <v>7802</v>
      </c>
      <c r="F445" s="64"/>
      <c r="G445" s="64" t="s">
        <v>9925</v>
      </c>
      <c r="H445" s="365">
        <v>27.3</v>
      </c>
      <c r="I445" s="61">
        <v>0.13</v>
      </c>
      <c r="J445" s="448">
        <f t="shared" si="6"/>
        <v>23.751000000000001</v>
      </c>
    </row>
    <row r="446" spans="1:10" ht="24.75">
      <c r="A446" s="64">
        <v>442</v>
      </c>
      <c r="B446" s="362" t="s">
        <v>9449</v>
      </c>
      <c r="C446" s="366" t="s">
        <v>9418</v>
      </c>
      <c r="D446" s="367" t="s">
        <v>9883</v>
      </c>
      <c r="E446" s="64" t="s">
        <v>7802</v>
      </c>
      <c r="F446" s="64"/>
      <c r="G446" s="64" t="s">
        <v>9925</v>
      </c>
      <c r="H446" s="365">
        <v>39.300000000000004</v>
      </c>
      <c r="I446" s="61">
        <v>0.13</v>
      </c>
      <c r="J446" s="448">
        <f t="shared" si="6"/>
        <v>34.191000000000003</v>
      </c>
    </row>
    <row r="447" spans="1:10" ht="24.75">
      <c r="A447" s="64">
        <v>443</v>
      </c>
      <c r="B447" s="362" t="s">
        <v>9449</v>
      </c>
      <c r="C447" s="366" t="s">
        <v>9419</v>
      </c>
      <c r="D447" s="367" t="s">
        <v>9884</v>
      </c>
      <c r="E447" s="64" t="s">
        <v>7802</v>
      </c>
      <c r="F447" s="64"/>
      <c r="G447" s="64" t="s">
        <v>9925</v>
      </c>
      <c r="H447" s="365">
        <v>364</v>
      </c>
      <c r="I447" s="61">
        <v>0.13</v>
      </c>
      <c r="J447" s="448">
        <f t="shared" si="6"/>
        <v>316.68</v>
      </c>
    </row>
    <row r="448" spans="1:10" ht="24.75">
      <c r="A448" s="64">
        <v>444</v>
      </c>
      <c r="B448" s="362" t="s">
        <v>9449</v>
      </c>
      <c r="C448" s="368" t="s">
        <v>9420</v>
      </c>
      <c r="D448" s="367" t="s">
        <v>9885</v>
      </c>
      <c r="E448" s="64" t="s">
        <v>7802</v>
      </c>
      <c r="F448" s="64"/>
      <c r="G448" s="64" t="s">
        <v>9925</v>
      </c>
      <c r="H448" s="365">
        <v>727</v>
      </c>
      <c r="I448" s="61">
        <v>0.13</v>
      </c>
      <c r="J448" s="448">
        <f t="shared" si="6"/>
        <v>632.49</v>
      </c>
    </row>
    <row r="449" spans="1:10" ht="48.75">
      <c r="A449" s="64">
        <v>445</v>
      </c>
      <c r="B449" s="362" t="s">
        <v>9449</v>
      </c>
      <c r="C449" s="366" t="s">
        <v>1761</v>
      </c>
      <c r="D449" s="367" t="s">
        <v>9886</v>
      </c>
      <c r="E449" s="64" t="s">
        <v>7802</v>
      </c>
      <c r="F449" s="64"/>
      <c r="G449" s="64" t="s">
        <v>9925</v>
      </c>
      <c r="H449" s="365">
        <v>621</v>
      </c>
      <c r="I449" s="61">
        <v>0.13</v>
      </c>
      <c r="J449" s="448">
        <f t="shared" si="6"/>
        <v>540.27</v>
      </c>
    </row>
    <row r="450" spans="1:10" ht="120.75">
      <c r="A450" s="64">
        <v>446</v>
      </c>
      <c r="B450" s="362" t="s">
        <v>9449</v>
      </c>
      <c r="C450" s="368" t="s">
        <v>1856</v>
      </c>
      <c r="D450" s="367" t="s">
        <v>9887</v>
      </c>
      <c r="E450" s="64" t="s">
        <v>7802</v>
      </c>
      <c r="F450" s="64"/>
      <c r="G450" s="64" t="s">
        <v>9925</v>
      </c>
      <c r="H450" s="365">
        <v>935</v>
      </c>
      <c r="I450" s="61">
        <v>0.13</v>
      </c>
      <c r="J450" s="448">
        <f t="shared" si="6"/>
        <v>813.45</v>
      </c>
    </row>
    <row r="451" spans="1:10" ht="24.75">
      <c r="A451" s="64">
        <v>447</v>
      </c>
      <c r="B451" s="362" t="s">
        <v>9449</v>
      </c>
      <c r="C451" s="368" t="s">
        <v>9421</v>
      </c>
      <c r="D451" s="367" t="s">
        <v>9888</v>
      </c>
      <c r="E451" s="64" t="s">
        <v>7802</v>
      </c>
      <c r="F451" s="64"/>
      <c r="G451" s="64" t="s">
        <v>9925</v>
      </c>
      <c r="H451" s="365">
        <v>39.300000000000004</v>
      </c>
      <c r="I451" s="61">
        <v>0.13</v>
      </c>
      <c r="J451" s="448">
        <f t="shared" si="6"/>
        <v>34.191000000000003</v>
      </c>
    </row>
    <row r="452" spans="1:10" ht="24.75">
      <c r="A452" s="64">
        <v>448</v>
      </c>
      <c r="B452" s="362" t="s">
        <v>9449</v>
      </c>
      <c r="C452" s="368" t="s">
        <v>9422</v>
      </c>
      <c r="D452" s="367" t="s">
        <v>9889</v>
      </c>
      <c r="E452" s="64" t="s">
        <v>7802</v>
      </c>
      <c r="F452" s="64"/>
      <c r="G452" s="64" t="s">
        <v>9925</v>
      </c>
      <c r="H452" s="365">
        <v>64.400000000000006</v>
      </c>
      <c r="I452" s="61">
        <v>0.13</v>
      </c>
      <c r="J452" s="448">
        <f t="shared" si="6"/>
        <v>56.028000000000006</v>
      </c>
    </row>
    <row r="453" spans="1:10" ht="24.75">
      <c r="A453" s="64">
        <v>449</v>
      </c>
      <c r="B453" s="362" t="s">
        <v>9449</v>
      </c>
      <c r="C453" s="368" t="s">
        <v>1968</v>
      </c>
      <c r="D453" s="367" t="s">
        <v>9890</v>
      </c>
      <c r="E453" s="64" t="s">
        <v>7802</v>
      </c>
      <c r="F453" s="64"/>
      <c r="G453" s="64" t="s">
        <v>9925</v>
      </c>
      <c r="H453" s="365">
        <v>53.5</v>
      </c>
      <c r="I453" s="61">
        <v>0.13</v>
      </c>
      <c r="J453" s="448">
        <f t="shared" si="6"/>
        <v>46.545000000000002</v>
      </c>
    </row>
    <row r="454" spans="1:10" ht="24.75">
      <c r="A454" s="64">
        <v>450</v>
      </c>
      <c r="B454" s="362" t="s">
        <v>9449</v>
      </c>
      <c r="C454" s="368" t="s">
        <v>1902</v>
      </c>
      <c r="D454" s="367" t="s">
        <v>9891</v>
      </c>
      <c r="E454" s="64" t="s">
        <v>7802</v>
      </c>
      <c r="F454" s="64"/>
      <c r="G454" s="64" t="s">
        <v>9925</v>
      </c>
      <c r="H454" s="365">
        <v>110.5</v>
      </c>
      <c r="I454" s="61">
        <v>0.13</v>
      </c>
      <c r="J454" s="448">
        <f t="shared" ref="J454:J487" si="7">H454*(1-I454)</f>
        <v>96.135000000000005</v>
      </c>
    </row>
    <row r="455" spans="1:10" ht="15.75">
      <c r="A455" s="64">
        <v>451</v>
      </c>
      <c r="B455" s="362" t="s">
        <v>9449</v>
      </c>
      <c r="C455" s="368" t="s">
        <v>1917</v>
      </c>
      <c r="D455" s="367" t="s">
        <v>9892</v>
      </c>
      <c r="E455" s="64" t="s">
        <v>7802</v>
      </c>
      <c r="F455" s="64"/>
      <c r="G455" s="64" t="s">
        <v>9925</v>
      </c>
      <c r="H455" s="365">
        <v>1564</v>
      </c>
      <c r="I455" s="61">
        <v>0.13</v>
      </c>
      <c r="J455" s="448">
        <f t="shared" si="7"/>
        <v>1360.68</v>
      </c>
    </row>
    <row r="456" spans="1:10" ht="15.75">
      <c r="A456" s="64">
        <v>452</v>
      </c>
      <c r="B456" s="362" t="s">
        <v>9449</v>
      </c>
      <c r="C456" s="368" t="s">
        <v>1930</v>
      </c>
      <c r="D456" s="367" t="s">
        <v>9893</v>
      </c>
      <c r="E456" s="64" t="s">
        <v>7802</v>
      </c>
      <c r="F456" s="64"/>
      <c r="G456" s="64" t="s">
        <v>9925</v>
      </c>
      <c r="H456" s="365">
        <v>569</v>
      </c>
      <c r="I456" s="61">
        <v>0.13</v>
      </c>
      <c r="J456" s="448">
        <f t="shared" si="7"/>
        <v>495.03</v>
      </c>
    </row>
    <row r="457" spans="1:10" ht="15.75">
      <c r="A457" s="64">
        <v>453</v>
      </c>
      <c r="B457" s="362" t="s">
        <v>9449</v>
      </c>
      <c r="C457" s="368" t="s">
        <v>1695</v>
      </c>
      <c r="D457" s="367" t="s">
        <v>9894</v>
      </c>
      <c r="E457" s="64" t="s">
        <v>7802</v>
      </c>
      <c r="F457" s="64"/>
      <c r="G457" s="64" t="s">
        <v>9925</v>
      </c>
      <c r="H457" s="365">
        <v>510</v>
      </c>
      <c r="I457" s="61">
        <v>0.13</v>
      </c>
      <c r="J457" s="448">
        <f t="shared" si="7"/>
        <v>443.7</v>
      </c>
    </row>
    <row r="458" spans="1:10" ht="15.75">
      <c r="A458" s="64">
        <v>454</v>
      </c>
      <c r="B458" s="362" t="s">
        <v>9449</v>
      </c>
      <c r="C458" s="368" t="s">
        <v>1934</v>
      </c>
      <c r="D458" s="367" t="s">
        <v>9895</v>
      </c>
      <c r="E458" s="64" t="s">
        <v>7802</v>
      </c>
      <c r="F458" s="64"/>
      <c r="G458" s="64" t="s">
        <v>9925</v>
      </c>
      <c r="H458" s="365">
        <v>204.5</v>
      </c>
      <c r="I458" s="61">
        <v>0.13</v>
      </c>
      <c r="J458" s="448">
        <f t="shared" si="7"/>
        <v>177.91499999999999</v>
      </c>
    </row>
    <row r="459" spans="1:10" ht="15.75">
      <c r="A459" s="64">
        <v>455</v>
      </c>
      <c r="B459" s="362" t="s">
        <v>9449</v>
      </c>
      <c r="C459" s="368" t="s">
        <v>1937</v>
      </c>
      <c r="D459" s="367" t="s">
        <v>9896</v>
      </c>
      <c r="E459" s="64" t="s">
        <v>7802</v>
      </c>
      <c r="F459" s="64"/>
      <c r="G459" s="64" t="s">
        <v>9925</v>
      </c>
      <c r="H459" s="365">
        <v>204.5</v>
      </c>
      <c r="I459" s="61">
        <v>0.13</v>
      </c>
      <c r="J459" s="448">
        <f t="shared" si="7"/>
        <v>177.91499999999999</v>
      </c>
    </row>
    <row r="460" spans="1:10" ht="15.75">
      <c r="A460" s="64">
        <v>456</v>
      </c>
      <c r="B460" s="362" t="s">
        <v>9449</v>
      </c>
      <c r="C460" s="368" t="s">
        <v>1938</v>
      </c>
      <c r="D460" s="367" t="s">
        <v>9897</v>
      </c>
      <c r="E460" s="64" t="s">
        <v>7802</v>
      </c>
      <c r="F460" s="64"/>
      <c r="G460" s="64" t="s">
        <v>9925</v>
      </c>
      <c r="H460" s="365">
        <v>328</v>
      </c>
      <c r="I460" s="61">
        <v>0.13</v>
      </c>
      <c r="J460" s="448">
        <f t="shared" si="7"/>
        <v>285.36</v>
      </c>
    </row>
    <row r="461" spans="1:10" ht="15.75">
      <c r="A461" s="64">
        <v>457</v>
      </c>
      <c r="B461" s="362" t="s">
        <v>9449</v>
      </c>
      <c r="C461" s="368" t="s">
        <v>1939</v>
      </c>
      <c r="D461" s="367" t="s">
        <v>9898</v>
      </c>
      <c r="E461" s="64" t="s">
        <v>7802</v>
      </c>
      <c r="F461" s="64"/>
      <c r="G461" s="64" t="s">
        <v>9925</v>
      </c>
      <c r="H461" s="365">
        <v>87.4</v>
      </c>
      <c r="I461" s="61">
        <v>0.13</v>
      </c>
      <c r="J461" s="448">
        <f t="shared" si="7"/>
        <v>76.038000000000011</v>
      </c>
    </row>
    <row r="462" spans="1:10" ht="24.75">
      <c r="A462" s="64">
        <v>458</v>
      </c>
      <c r="B462" s="362" t="s">
        <v>9449</v>
      </c>
      <c r="C462" s="368" t="s">
        <v>9423</v>
      </c>
      <c r="D462" s="367" t="s">
        <v>9899</v>
      </c>
      <c r="E462" s="64" t="s">
        <v>7802</v>
      </c>
      <c r="F462" s="64"/>
      <c r="G462" s="64" t="s">
        <v>9925</v>
      </c>
      <c r="H462" s="365">
        <v>52.400000000000006</v>
      </c>
      <c r="I462" s="61">
        <v>0.13</v>
      </c>
      <c r="J462" s="448">
        <f t="shared" si="7"/>
        <v>45.588000000000008</v>
      </c>
    </row>
    <row r="463" spans="1:10" ht="15.75">
      <c r="A463" s="64">
        <v>459</v>
      </c>
      <c r="B463" s="362" t="s">
        <v>9449</v>
      </c>
      <c r="C463" s="368" t="s">
        <v>9424</v>
      </c>
      <c r="D463" s="367" t="s">
        <v>9900</v>
      </c>
      <c r="E463" s="64" t="s">
        <v>7802</v>
      </c>
      <c r="F463" s="64"/>
      <c r="G463" s="64" t="s">
        <v>9925</v>
      </c>
      <c r="H463" s="365">
        <v>13.100000000000001</v>
      </c>
      <c r="I463" s="61">
        <v>0.13</v>
      </c>
      <c r="J463" s="448">
        <f t="shared" si="7"/>
        <v>11.397000000000002</v>
      </c>
    </row>
    <row r="464" spans="1:10" ht="48.75">
      <c r="A464" s="64">
        <v>460</v>
      </c>
      <c r="B464" s="362" t="s">
        <v>9449</v>
      </c>
      <c r="C464" s="368" t="s">
        <v>9425</v>
      </c>
      <c r="D464" s="367" t="s">
        <v>9901</v>
      </c>
      <c r="E464" s="64" t="s">
        <v>7802</v>
      </c>
      <c r="F464" s="64"/>
      <c r="G464" s="64" t="s">
        <v>9925</v>
      </c>
      <c r="H464" s="365">
        <v>182</v>
      </c>
      <c r="I464" s="61">
        <v>0.13</v>
      </c>
      <c r="J464" s="448">
        <f t="shared" si="7"/>
        <v>158.34</v>
      </c>
    </row>
    <row r="465" spans="1:10" ht="48.75">
      <c r="A465" s="64">
        <v>461</v>
      </c>
      <c r="B465" s="362" t="s">
        <v>9449</v>
      </c>
      <c r="C465" s="368" t="s">
        <v>9426</v>
      </c>
      <c r="D465" s="367" t="s">
        <v>9902</v>
      </c>
      <c r="E465" s="64" t="s">
        <v>7802</v>
      </c>
      <c r="F465" s="64"/>
      <c r="G465" s="64" t="s">
        <v>9925</v>
      </c>
      <c r="H465" s="365">
        <v>649</v>
      </c>
      <c r="I465" s="61">
        <v>0.13</v>
      </c>
      <c r="J465" s="448">
        <f t="shared" si="7"/>
        <v>564.63</v>
      </c>
    </row>
    <row r="466" spans="1:10" ht="15.75">
      <c r="A466" s="64">
        <v>462</v>
      </c>
      <c r="B466" s="362" t="s">
        <v>9449</v>
      </c>
      <c r="C466" s="367" t="s">
        <v>9427</v>
      </c>
      <c r="D466" s="367" t="s">
        <v>9903</v>
      </c>
      <c r="E466" s="64" t="s">
        <v>7802</v>
      </c>
      <c r="F466" s="64"/>
      <c r="G466" s="64" t="s">
        <v>9925</v>
      </c>
      <c r="H466" s="365">
        <v>92.75</v>
      </c>
      <c r="I466" s="61">
        <v>0.13</v>
      </c>
      <c r="J466" s="448">
        <f t="shared" si="7"/>
        <v>80.692499999999995</v>
      </c>
    </row>
    <row r="467" spans="1:10" ht="15.75">
      <c r="A467" s="64">
        <v>463</v>
      </c>
      <c r="B467" s="362" t="s">
        <v>9449</v>
      </c>
      <c r="C467" s="366" t="s">
        <v>9428</v>
      </c>
      <c r="D467" s="367" t="s">
        <v>9904</v>
      </c>
      <c r="E467" s="64" t="s">
        <v>7802</v>
      </c>
      <c r="F467" s="64"/>
      <c r="G467" s="64" t="s">
        <v>9925</v>
      </c>
      <c r="H467" s="365">
        <v>139</v>
      </c>
      <c r="I467" s="61">
        <v>0.13</v>
      </c>
      <c r="J467" s="448">
        <f t="shared" si="7"/>
        <v>120.92999999999999</v>
      </c>
    </row>
    <row r="468" spans="1:10" ht="24.75">
      <c r="A468" s="64">
        <v>464</v>
      </c>
      <c r="B468" s="362" t="s">
        <v>9449</v>
      </c>
      <c r="C468" s="368" t="s">
        <v>9429</v>
      </c>
      <c r="D468" s="367" t="s">
        <v>9905</v>
      </c>
      <c r="E468" s="64" t="s">
        <v>7802</v>
      </c>
      <c r="F468" s="64"/>
      <c r="G468" s="64" t="s">
        <v>9925</v>
      </c>
      <c r="H468" s="365">
        <v>350.5</v>
      </c>
      <c r="I468" s="61">
        <v>0.13</v>
      </c>
      <c r="J468" s="448">
        <f t="shared" si="7"/>
        <v>304.935</v>
      </c>
    </row>
    <row r="469" spans="1:10" ht="36.75">
      <c r="A469" s="64">
        <v>465</v>
      </c>
      <c r="B469" s="362" t="s">
        <v>9449</v>
      </c>
      <c r="C469" s="368" t="s">
        <v>9430</v>
      </c>
      <c r="D469" s="367" t="s">
        <v>9906</v>
      </c>
      <c r="E469" s="64" t="s">
        <v>7802</v>
      </c>
      <c r="F469" s="64"/>
      <c r="G469" s="64" t="s">
        <v>9925</v>
      </c>
      <c r="H469" s="365">
        <v>348.25</v>
      </c>
      <c r="I469" s="61">
        <v>0.13</v>
      </c>
      <c r="J469" s="448">
        <f t="shared" si="7"/>
        <v>302.97750000000002</v>
      </c>
    </row>
    <row r="470" spans="1:10" ht="36.75">
      <c r="A470" s="64">
        <v>466</v>
      </c>
      <c r="B470" s="362" t="s">
        <v>9449</v>
      </c>
      <c r="C470" s="368" t="s">
        <v>9431</v>
      </c>
      <c r="D470" s="367" t="s">
        <v>9907</v>
      </c>
      <c r="E470" s="64" t="s">
        <v>7802</v>
      </c>
      <c r="F470" s="64"/>
      <c r="G470" s="64" t="s">
        <v>9925</v>
      </c>
      <c r="H470" s="365">
        <v>442.5</v>
      </c>
      <c r="I470" s="61">
        <v>0.13</v>
      </c>
      <c r="J470" s="448">
        <f t="shared" si="7"/>
        <v>384.97500000000002</v>
      </c>
    </row>
    <row r="471" spans="1:10" ht="24.75">
      <c r="A471" s="64">
        <v>467</v>
      </c>
      <c r="B471" s="362" t="s">
        <v>9449</v>
      </c>
      <c r="C471" s="368" t="s">
        <v>9432</v>
      </c>
      <c r="D471" s="367" t="s">
        <v>9908</v>
      </c>
      <c r="E471" s="64" t="s">
        <v>7802</v>
      </c>
      <c r="F471" s="64"/>
      <c r="G471" s="64" t="s">
        <v>9925</v>
      </c>
      <c r="H471" s="365">
        <v>287</v>
      </c>
      <c r="I471" s="61">
        <v>0.13</v>
      </c>
      <c r="J471" s="448">
        <f t="shared" si="7"/>
        <v>249.69</v>
      </c>
    </row>
    <row r="472" spans="1:10" ht="24.75">
      <c r="A472" s="64">
        <v>468</v>
      </c>
      <c r="B472" s="362" t="s">
        <v>9449</v>
      </c>
      <c r="C472" s="371" t="s">
        <v>9433</v>
      </c>
      <c r="D472" s="371" t="s">
        <v>9909</v>
      </c>
      <c r="E472" s="64" t="s">
        <v>7802</v>
      </c>
      <c r="F472" s="64"/>
      <c r="G472" s="64" t="s">
        <v>9925</v>
      </c>
      <c r="H472" s="365">
        <v>287</v>
      </c>
      <c r="I472" s="61">
        <v>0.13</v>
      </c>
      <c r="J472" s="448">
        <f t="shared" si="7"/>
        <v>249.69</v>
      </c>
    </row>
    <row r="473" spans="1:10" ht="36.75">
      <c r="A473" s="64">
        <v>469</v>
      </c>
      <c r="B473" s="362" t="s">
        <v>9449</v>
      </c>
      <c r="C473" s="368" t="s">
        <v>9434</v>
      </c>
      <c r="D473" s="367" t="s">
        <v>9910</v>
      </c>
      <c r="E473" s="64" t="s">
        <v>7802</v>
      </c>
      <c r="F473" s="64"/>
      <c r="G473" s="64" t="s">
        <v>9925</v>
      </c>
      <c r="H473" s="365">
        <v>301.25</v>
      </c>
      <c r="I473" s="61">
        <v>0.13</v>
      </c>
      <c r="J473" s="448">
        <f t="shared" si="7"/>
        <v>262.08749999999998</v>
      </c>
    </row>
    <row r="474" spans="1:10" ht="24.75">
      <c r="A474" s="64">
        <v>470</v>
      </c>
      <c r="B474" s="362" t="s">
        <v>9449</v>
      </c>
      <c r="C474" s="368" t="s">
        <v>9435</v>
      </c>
      <c r="D474" s="367" t="s">
        <v>9911</v>
      </c>
      <c r="E474" s="64" t="s">
        <v>7802</v>
      </c>
      <c r="F474" s="64"/>
      <c r="G474" s="64" t="s">
        <v>9925</v>
      </c>
      <c r="H474" s="365">
        <v>329.5</v>
      </c>
      <c r="I474" s="61">
        <v>0.13</v>
      </c>
      <c r="J474" s="448">
        <f t="shared" si="7"/>
        <v>286.66500000000002</v>
      </c>
    </row>
    <row r="475" spans="1:10" ht="24.75">
      <c r="A475" s="64">
        <v>471</v>
      </c>
      <c r="B475" s="362" t="s">
        <v>9449</v>
      </c>
      <c r="C475" s="368" t="s">
        <v>9436</v>
      </c>
      <c r="D475" s="367" t="s">
        <v>9912</v>
      </c>
      <c r="E475" s="64" t="s">
        <v>7802</v>
      </c>
      <c r="F475" s="64"/>
      <c r="G475" s="64" t="s">
        <v>9925</v>
      </c>
      <c r="H475" s="365">
        <v>353</v>
      </c>
      <c r="I475" s="61">
        <v>0.13</v>
      </c>
      <c r="J475" s="448">
        <f t="shared" si="7"/>
        <v>307.11</v>
      </c>
    </row>
    <row r="476" spans="1:10" ht="15.75">
      <c r="A476" s="64">
        <v>472</v>
      </c>
      <c r="B476" s="362" t="s">
        <v>9449</v>
      </c>
      <c r="C476" s="366" t="s">
        <v>9437</v>
      </c>
      <c r="D476" s="367" t="s">
        <v>9913</v>
      </c>
      <c r="E476" s="64" t="s">
        <v>7802</v>
      </c>
      <c r="F476" s="64"/>
      <c r="G476" s="64" t="s">
        <v>9925</v>
      </c>
      <c r="H476" s="365">
        <v>374</v>
      </c>
      <c r="I476" s="61">
        <v>0.13</v>
      </c>
      <c r="J476" s="448">
        <f t="shared" si="7"/>
        <v>325.38</v>
      </c>
    </row>
    <row r="477" spans="1:10" ht="15.75">
      <c r="A477" s="64">
        <v>473</v>
      </c>
      <c r="B477" s="362" t="s">
        <v>9449</v>
      </c>
      <c r="C477" s="368" t="s">
        <v>9438</v>
      </c>
      <c r="D477" s="367" t="s">
        <v>9914</v>
      </c>
      <c r="E477" s="64" t="s">
        <v>7802</v>
      </c>
      <c r="F477" s="64"/>
      <c r="G477" s="64" t="s">
        <v>9925</v>
      </c>
      <c r="H477" s="365">
        <v>1257</v>
      </c>
      <c r="I477" s="61">
        <v>0.13</v>
      </c>
      <c r="J477" s="448">
        <f t="shared" si="7"/>
        <v>1093.5899999999999</v>
      </c>
    </row>
    <row r="478" spans="1:10" ht="36.75">
      <c r="A478" s="64">
        <v>474</v>
      </c>
      <c r="B478" s="362" t="s">
        <v>9449</v>
      </c>
      <c r="C478" s="368" t="s">
        <v>9439</v>
      </c>
      <c r="D478" s="367" t="s">
        <v>9915</v>
      </c>
      <c r="E478" s="64" t="s">
        <v>7802</v>
      </c>
      <c r="F478" s="64"/>
      <c r="G478" s="64" t="s">
        <v>9925</v>
      </c>
      <c r="H478" s="365">
        <v>1065</v>
      </c>
      <c r="I478" s="61">
        <v>0.13</v>
      </c>
      <c r="J478" s="448">
        <f t="shared" si="7"/>
        <v>926.55</v>
      </c>
    </row>
    <row r="479" spans="1:10" ht="36.75">
      <c r="A479" s="64">
        <v>475</v>
      </c>
      <c r="B479" s="362" t="s">
        <v>9449</v>
      </c>
      <c r="C479" s="368" t="s">
        <v>9440</v>
      </c>
      <c r="D479" s="367" t="s">
        <v>9916</v>
      </c>
      <c r="E479" s="64" t="s">
        <v>7802</v>
      </c>
      <c r="F479" s="64"/>
      <c r="G479" s="64" t="s">
        <v>9925</v>
      </c>
      <c r="H479" s="365">
        <v>1311</v>
      </c>
      <c r="I479" s="61">
        <v>0.13</v>
      </c>
      <c r="J479" s="448">
        <f t="shared" si="7"/>
        <v>1140.57</v>
      </c>
    </row>
    <row r="480" spans="1:10" ht="15.75">
      <c r="A480" s="64">
        <v>476</v>
      </c>
      <c r="B480" s="362" t="s">
        <v>9449</v>
      </c>
      <c r="C480" s="368" t="s">
        <v>9441</v>
      </c>
      <c r="D480" s="367" t="s">
        <v>9917</v>
      </c>
      <c r="E480" s="64" t="s">
        <v>7802</v>
      </c>
      <c r="F480" s="64"/>
      <c r="G480" s="64" t="s">
        <v>9925</v>
      </c>
      <c r="H480" s="365">
        <v>272.5</v>
      </c>
      <c r="I480" s="61">
        <v>0.13</v>
      </c>
      <c r="J480" s="448">
        <f t="shared" si="7"/>
        <v>237.07499999999999</v>
      </c>
    </row>
    <row r="481" spans="1:10" ht="15.75">
      <c r="A481" s="64">
        <v>477</v>
      </c>
      <c r="B481" s="362" t="s">
        <v>9449</v>
      </c>
      <c r="C481" s="378" t="s">
        <v>9442</v>
      </c>
      <c r="D481" s="379" t="s">
        <v>9918</v>
      </c>
      <c r="E481" s="64" t="s">
        <v>7802</v>
      </c>
      <c r="F481" s="64"/>
      <c r="G481" s="64" t="s">
        <v>9925</v>
      </c>
      <c r="H481" s="365">
        <v>207</v>
      </c>
      <c r="I481" s="61">
        <v>0.13</v>
      </c>
      <c r="J481" s="448">
        <f t="shared" si="7"/>
        <v>180.09</v>
      </c>
    </row>
    <row r="482" spans="1:10" ht="24.75">
      <c r="A482" s="64">
        <v>478</v>
      </c>
      <c r="B482" s="362" t="s">
        <v>9449</v>
      </c>
      <c r="C482" s="368" t="s">
        <v>9443</v>
      </c>
      <c r="D482" s="367" t="s">
        <v>9919</v>
      </c>
      <c r="E482" s="64" t="s">
        <v>7802</v>
      </c>
      <c r="F482" s="64"/>
      <c r="G482" s="64" t="s">
        <v>9925</v>
      </c>
      <c r="H482" s="365">
        <v>174.5</v>
      </c>
      <c r="I482" s="61">
        <v>0.13</v>
      </c>
      <c r="J482" s="448">
        <f t="shared" si="7"/>
        <v>151.815</v>
      </c>
    </row>
    <row r="483" spans="1:10" ht="15.75">
      <c r="A483" s="64">
        <v>479</v>
      </c>
      <c r="B483" s="362" t="s">
        <v>9449</v>
      </c>
      <c r="C483" s="368" t="s">
        <v>9444</v>
      </c>
      <c r="D483" s="367" t="s">
        <v>9920</v>
      </c>
      <c r="E483" s="64" t="s">
        <v>7802</v>
      </c>
      <c r="F483" s="64"/>
      <c r="G483" s="64" t="s">
        <v>9925</v>
      </c>
      <c r="H483" s="365">
        <v>162</v>
      </c>
      <c r="I483" s="61">
        <v>0.13</v>
      </c>
      <c r="J483" s="448">
        <f t="shared" si="7"/>
        <v>140.94</v>
      </c>
    </row>
    <row r="484" spans="1:10" ht="15.75">
      <c r="A484" s="64">
        <v>480</v>
      </c>
      <c r="B484" s="362" t="s">
        <v>9449</v>
      </c>
      <c r="C484" s="368" t="s">
        <v>9445</v>
      </c>
      <c r="D484" s="367" t="s">
        <v>9921</v>
      </c>
      <c r="E484" s="64" t="s">
        <v>7802</v>
      </c>
      <c r="F484" s="64"/>
      <c r="G484" s="64" t="s">
        <v>9925</v>
      </c>
      <c r="H484" s="365">
        <v>162</v>
      </c>
      <c r="I484" s="61">
        <v>0.13</v>
      </c>
      <c r="J484" s="448">
        <f t="shared" si="7"/>
        <v>140.94</v>
      </c>
    </row>
    <row r="485" spans="1:10" ht="24.75">
      <c r="A485" s="64">
        <v>481</v>
      </c>
      <c r="B485" s="362" t="s">
        <v>9449</v>
      </c>
      <c r="C485" s="368" t="s">
        <v>9446</v>
      </c>
      <c r="D485" s="371" t="s">
        <v>9922</v>
      </c>
      <c r="E485" s="64" t="s">
        <v>7802</v>
      </c>
      <c r="F485" s="64"/>
      <c r="G485" s="64" t="s">
        <v>9925</v>
      </c>
      <c r="H485" s="365">
        <v>172.5</v>
      </c>
      <c r="I485" s="61">
        <v>0.13</v>
      </c>
      <c r="J485" s="448">
        <f t="shared" si="7"/>
        <v>150.07499999999999</v>
      </c>
    </row>
    <row r="486" spans="1:10" ht="15.75">
      <c r="A486" s="64">
        <v>482</v>
      </c>
      <c r="B486" s="362" t="s">
        <v>9449</v>
      </c>
      <c r="C486" s="380" t="s">
        <v>9447</v>
      </c>
      <c r="D486" s="381" t="s">
        <v>9923</v>
      </c>
      <c r="E486" s="64" t="s">
        <v>7802</v>
      </c>
      <c r="F486" s="64"/>
      <c r="G486" s="64" t="s">
        <v>9925</v>
      </c>
      <c r="H486" s="365">
        <v>136.5</v>
      </c>
      <c r="I486" s="61">
        <v>0.13</v>
      </c>
      <c r="J486" s="448">
        <f t="shared" si="7"/>
        <v>118.755</v>
      </c>
    </row>
    <row r="487" spans="1:10" ht="15.75">
      <c r="A487" s="64">
        <v>483</v>
      </c>
      <c r="B487" s="362" t="s">
        <v>9449</v>
      </c>
      <c r="C487" s="368" t="s">
        <v>9448</v>
      </c>
      <c r="D487" s="367" t="s">
        <v>9924</v>
      </c>
      <c r="E487" s="64" t="s">
        <v>7802</v>
      </c>
      <c r="F487" s="64"/>
      <c r="G487" s="64" t="s">
        <v>9925</v>
      </c>
      <c r="H487" s="365">
        <v>142.5</v>
      </c>
      <c r="I487" s="61">
        <v>0.13</v>
      </c>
      <c r="J487" s="448">
        <f t="shared" si="7"/>
        <v>123.97499999999999</v>
      </c>
    </row>
  </sheetData>
  <sheetProtection algorithmName="SHA-512" hashValue="z1oC+j9tyXTLzZO7/wZ1G7NHFn4lxtk4kl4U/+LfMhyIsyqL6SmMYYyUtA/QPSFu3MxqO9/zOTPqPyqprwFSJQ==" saltValue="1PDKzavfHYfy6bYqc0m6qw==" spinCount="100000" sheet="1" objects="1" scenarios="1"/>
  <autoFilter ref="A4:J4" xr:uid="{00000000-0009-0000-0000-000009000000}"/>
  <conditionalFormatting sqref="C5:C487">
    <cfRule type="duplicateValues" dxfId="17" priority="1"/>
  </conditionalFormatting>
  <printOptions horizontalCentered="1"/>
  <pageMargins left="0.75" right="0.75" top="1" bottom="1" header="0.5" footer="0.5"/>
  <pageSetup paperSize="3" scale="77"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3731"/>
  <sheetViews>
    <sheetView zoomScale="70" zoomScaleNormal="70" workbookViewId="0">
      <pane ySplit="4" topLeftCell="A89" activePane="bottomLeft" state="frozen"/>
      <selection activeCell="B6" sqref="B6"/>
      <selection pane="bottomLeft" activeCell="I1" sqref="I1:I1048576"/>
    </sheetView>
  </sheetViews>
  <sheetFormatPr defaultColWidth="9.28515625" defaultRowHeight="12.75"/>
  <cols>
    <col min="1" max="1" width="7.28515625" style="281" bestFit="1" customWidth="1"/>
    <col min="2" max="2" width="28.28515625" style="357" bestFit="1" customWidth="1"/>
    <col min="3" max="3" width="30.140625" style="357" bestFit="1" customWidth="1"/>
    <col min="4" max="4" width="86.7109375" style="357" bestFit="1" customWidth="1"/>
    <col min="5" max="5" width="14.7109375" style="357" bestFit="1" customWidth="1"/>
    <col min="6" max="6" width="15.28515625" style="357" bestFit="1" customWidth="1"/>
    <col min="7" max="7" width="19.140625" style="357" bestFit="1" customWidth="1"/>
    <col min="8" max="8" width="18.5703125" style="361" customWidth="1"/>
    <col min="9" max="9" width="13.140625" style="451" bestFit="1" customWidth="1"/>
    <col min="10" max="10" width="15" style="361" bestFit="1" customWidth="1"/>
    <col min="11" max="16384" width="9.28515625" style="281"/>
  </cols>
  <sheetData>
    <row r="1" spans="1:10" ht="15.75">
      <c r="B1" s="53" t="s">
        <v>15177</v>
      </c>
      <c r="C1" s="53" t="s">
        <v>21</v>
      </c>
      <c r="D1" s="54"/>
      <c r="E1" s="54"/>
      <c r="F1" s="282"/>
      <c r="G1" s="282"/>
      <c r="H1" s="359"/>
      <c r="I1" s="449"/>
      <c r="J1" s="359"/>
    </row>
    <row r="2" spans="1:10" ht="31.5">
      <c r="B2" s="282" t="s">
        <v>15176</v>
      </c>
      <c r="C2" s="53" t="s">
        <v>7801</v>
      </c>
      <c r="D2" s="54"/>
      <c r="E2" s="54"/>
      <c r="F2" s="282"/>
      <c r="G2" s="282"/>
      <c r="H2" s="359"/>
      <c r="I2" s="449"/>
      <c r="J2" s="359"/>
    </row>
    <row r="3" spans="1:10" ht="15.75">
      <c r="B3" s="282"/>
      <c r="C3" s="53"/>
      <c r="D3" s="54"/>
      <c r="E3" s="54"/>
      <c r="F3" s="282"/>
      <c r="G3" s="282"/>
      <c r="H3" s="359"/>
      <c r="I3" s="449"/>
      <c r="J3" s="359"/>
    </row>
    <row r="4" spans="1:10" ht="94.15" customHeight="1">
      <c r="A4" s="52" t="s">
        <v>23</v>
      </c>
      <c r="B4" s="47" t="s">
        <v>5</v>
      </c>
      <c r="C4" s="47" t="s">
        <v>275</v>
      </c>
      <c r="D4" s="47" t="s">
        <v>276</v>
      </c>
      <c r="E4" s="49" t="s">
        <v>3</v>
      </c>
      <c r="F4" s="47" t="s">
        <v>53</v>
      </c>
      <c r="G4" s="47" t="s">
        <v>25</v>
      </c>
      <c r="H4" s="68" t="s">
        <v>2</v>
      </c>
      <c r="I4" s="446" t="s">
        <v>7</v>
      </c>
      <c r="J4" s="68" t="s">
        <v>1</v>
      </c>
    </row>
    <row r="5" spans="1:10" ht="15.75">
      <c r="A5" s="55">
        <v>1</v>
      </c>
      <c r="B5" s="55" t="s">
        <v>446</v>
      </c>
      <c r="C5" s="329" t="s">
        <v>447</v>
      </c>
      <c r="D5" s="329" t="s">
        <v>4137</v>
      </c>
      <c r="E5" s="55" t="s">
        <v>7802</v>
      </c>
      <c r="F5" s="55"/>
      <c r="G5" s="55" t="s">
        <v>7800</v>
      </c>
      <c r="H5" s="299">
        <v>1346</v>
      </c>
      <c r="I5" s="59">
        <v>0.5</v>
      </c>
      <c r="J5" s="448">
        <f>H5*(1-I5)</f>
        <v>673</v>
      </c>
    </row>
    <row r="6" spans="1:10" ht="15.75">
      <c r="A6" s="55">
        <v>2</v>
      </c>
      <c r="B6" s="55" t="s">
        <v>446</v>
      </c>
      <c r="C6" s="329" t="s">
        <v>448</v>
      </c>
      <c r="D6" s="329" t="s">
        <v>4138</v>
      </c>
      <c r="E6" s="55" t="s">
        <v>7802</v>
      </c>
      <c r="F6" s="55"/>
      <c r="G6" s="55" t="s">
        <v>7800</v>
      </c>
      <c r="H6" s="299">
        <v>502</v>
      </c>
      <c r="I6" s="59">
        <v>0.5</v>
      </c>
      <c r="J6" s="448">
        <f t="shared" ref="J6:J17" si="0">H6*(1-I6)</f>
        <v>251</v>
      </c>
    </row>
    <row r="7" spans="1:10" ht="15.75">
      <c r="A7" s="55">
        <v>3</v>
      </c>
      <c r="B7" s="55" t="s">
        <v>446</v>
      </c>
      <c r="C7" s="329" t="s">
        <v>449</v>
      </c>
      <c r="D7" s="329" t="s">
        <v>4139</v>
      </c>
      <c r="E7" s="55" t="s">
        <v>7802</v>
      </c>
      <c r="F7" s="55"/>
      <c r="G7" s="55" t="s">
        <v>7800</v>
      </c>
      <c r="H7" s="299">
        <v>767</v>
      </c>
      <c r="I7" s="59">
        <v>0.5</v>
      </c>
      <c r="J7" s="448">
        <f t="shared" si="0"/>
        <v>383.5</v>
      </c>
    </row>
    <row r="8" spans="1:10" ht="15.75">
      <c r="A8" s="55">
        <v>4</v>
      </c>
      <c r="B8" s="55" t="s">
        <v>446</v>
      </c>
      <c r="C8" s="329" t="s">
        <v>450</v>
      </c>
      <c r="D8" s="329" t="s">
        <v>4140</v>
      </c>
      <c r="E8" s="55" t="s">
        <v>7802</v>
      </c>
      <c r="F8" s="55"/>
      <c r="G8" s="55" t="s">
        <v>7800</v>
      </c>
      <c r="H8" s="299">
        <v>520</v>
      </c>
      <c r="I8" s="59">
        <v>0.5</v>
      </c>
      <c r="J8" s="448">
        <f t="shared" si="0"/>
        <v>260</v>
      </c>
    </row>
    <row r="9" spans="1:10" ht="15.75">
      <c r="A9" s="55">
        <v>5</v>
      </c>
      <c r="B9" s="55" t="s">
        <v>446</v>
      </c>
      <c r="C9" s="329" t="s">
        <v>451</v>
      </c>
      <c r="D9" s="329" t="s">
        <v>4141</v>
      </c>
      <c r="E9" s="55" t="s">
        <v>7802</v>
      </c>
      <c r="F9" s="55"/>
      <c r="G9" s="55" t="s">
        <v>7800</v>
      </c>
      <c r="H9" s="299">
        <v>315</v>
      </c>
      <c r="I9" s="59">
        <v>0.5</v>
      </c>
      <c r="J9" s="448">
        <f t="shared" si="0"/>
        <v>157.5</v>
      </c>
    </row>
    <row r="10" spans="1:10" ht="15.75">
      <c r="A10" s="55">
        <v>6</v>
      </c>
      <c r="B10" s="55" t="s">
        <v>446</v>
      </c>
      <c r="C10" s="329" t="s">
        <v>452</v>
      </c>
      <c r="D10" s="329" t="s">
        <v>4142</v>
      </c>
      <c r="E10" s="55" t="s">
        <v>7802</v>
      </c>
      <c r="F10" s="55"/>
      <c r="G10" s="55" t="s">
        <v>7800</v>
      </c>
      <c r="H10" s="299">
        <v>807</v>
      </c>
      <c r="I10" s="59">
        <v>0.5</v>
      </c>
      <c r="J10" s="448">
        <f t="shared" si="0"/>
        <v>403.5</v>
      </c>
    </row>
    <row r="11" spans="1:10" ht="15.75">
      <c r="A11" s="55">
        <v>7</v>
      </c>
      <c r="B11" s="55" t="s">
        <v>446</v>
      </c>
      <c r="C11" s="329" t="s">
        <v>453</v>
      </c>
      <c r="D11" s="329" t="s">
        <v>4143</v>
      </c>
      <c r="E11" s="55" t="s">
        <v>7802</v>
      </c>
      <c r="F11" s="55"/>
      <c r="G11" s="55" t="s">
        <v>7800</v>
      </c>
      <c r="H11" s="299">
        <v>305</v>
      </c>
      <c r="I11" s="59">
        <v>0.5</v>
      </c>
      <c r="J11" s="448">
        <f t="shared" si="0"/>
        <v>152.5</v>
      </c>
    </row>
    <row r="12" spans="1:10" ht="15.75">
      <c r="A12" s="55">
        <v>8</v>
      </c>
      <c r="B12" s="55" t="s">
        <v>446</v>
      </c>
      <c r="C12" s="329" t="s">
        <v>454</v>
      </c>
      <c r="D12" s="329" t="s">
        <v>4144</v>
      </c>
      <c r="E12" s="55" t="s">
        <v>7802</v>
      </c>
      <c r="F12" s="55"/>
      <c r="G12" s="55" t="s">
        <v>7800</v>
      </c>
      <c r="H12" s="299">
        <v>1363</v>
      </c>
      <c r="I12" s="59">
        <v>0.5</v>
      </c>
      <c r="J12" s="448">
        <f t="shared" si="0"/>
        <v>681.5</v>
      </c>
    </row>
    <row r="13" spans="1:10" ht="15.75">
      <c r="A13" s="55">
        <v>9</v>
      </c>
      <c r="B13" s="55" t="s">
        <v>446</v>
      </c>
      <c r="C13" s="329" t="s">
        <v>455</v>
      </c>
      <c r="D13" s="329" t="s">
        <v>4145</v>
      </c>
      <c r="E13" s="55" t="s">
        <v>7802</v>
      </c>
      <c r="F13" s="55"/>
      <c r="G13" s="55" t="s">
        <v>7800</v>
      </c>
      <c r="H13" s="299">
        <v>534</v>
      </c>
      <c r="I13" s="59">
        <v>0.5</v>
      </c>
      <c r="J13" s="448">
        <f t="shared" si="0"/>
        <v>267</v>
      </c>
    </row>
    <row r="14" spans="1:10" ht="15.75">
      <c r="A14" s="55">
        <v>10</v>
      </c>
      <c r="B14" s="55" t="s">
        <v>446</v>
      </c>
      <c r="C14" s="329" t="s">
        <v>456</v>
      </c>
      <c r="D14" s="329" t="s">
        <v>4146</v>
      </c>
      <c r="E14" s="55" t="s">
        <v>7802</v>
      </c>
      <c r="F14" s="55"/>
      <c r="G14" s="55" t="s">
        <v>7800</v>
      </c>
      <c r="H14" s="299">
        <v>754</v>
      </c>
      <c r="I14" s="59">
        <v>0.5</v>
      </c>
      <c r="J14" s="448">
        <f t="shared" si="0"/>
        <v>377</v>
      </c>
    </row>
    <row r="15" spans="1:10" ht="15.75">
      <c r="A15" s="55">
        <v>11</v>
      </c>
      <c r="B15" s="55" t="s">
        <v>446</v>
      </c>
      <c r="C15" s="329" t="s">
        <v>457</v>
      </c>
      <c r="D15" s="329" t="s">
        <v>4147</v>
      </c>
      <c r="E15" s="55" t="s">
        <v>7802</v>
      </c>
      <c r="F15" s="55"/>
      <c r="G15" s="55" t="s">
        <v>7800</v>
      </c>
      <c r="H15" s="299">
        <v>534</v>
      </c>
      <c r="I15" s="59">
        <v>0.5</v>
      </c>
      <c r="J15" s="448">
        <f t="shared" si="0"/>
        <v>267</v>
      </c>
    </row>
    <row r="16" spans="1:10" ht="26.25">
      <c r="A16" s="55">
        <v>12</v>
      </c>
      <c r="B16" s="55" t="s">
        <v>446</v>
      </c>
      <c r="C16" s="329" t="s">
        <v>458</v>
      </c>
      <c r="D16" s="329" t="s">
        <v>4148</v>
      </c>
      <c r="E16" s="55" t="s">
        <v>7802</v>
      </c>
      <c r="F16" s="55"/>
      <c r="G16" s="55" t="s">
        <v>7800</v>
      </c>
      <c r="H16" s="299">
        <v>369</v>
      </c>
      <c r="I16" s="59">
        <v>0.5</v>
      </c>
      <c r="J16" s="448">
        <f t="shared" si="0"/>
        <v>184.5</v>
      </c>
    </row>
    <row r="17" spans="1:10" ht="26.25">
      <c r="A17" s="55">
        <v>13</v>
      </c>
      <c r="B17" s="55" t="s">
        <v>446</v>
      </c>
      <c r="C17" s="329" t="s">
        <v>459</v>
      </c>
      <c r="D17" s="329" t="s">
        <v>4149</v>
      </c>
      <c r="E17" s="55" t="s">
        <v>7802</v>
      </c>
      <c r="F17" s="55"/>
      <c r="G17" s="55" t="s">
        <v>7800</v>
      </c>
      <c r="H17" s="299">
        <v>590</v>
      </c>
      <c r="I17" s="59">
        <v>0.5</v>
      </c>
      <c r="J17" s="448">
        <f t="shared" si="0"/>
        <v>295</v>
      </c>
    </row>
    <row r="18" spans="1:10" ht="15.75">
      <c r="A18" s="55">
        <v>14</v>
      </c>
      <c r="B18" s="55" t="s">
        <v>446</v>
      </c>
      <c r="C18" s="329" t="s">
        <v>460</v>
      </c>
      <c r="D18" s="329" t="s">
        <v>4150</v>
      </c>
      <c r="E18" s="55" t="s">
        <v>7802</v>
      </c>
      <c r="F18" s="55"/>
      <c r="G18" s="55" t="s">
        <v>7800</v>
      </c>
      <c r="H18" s="299">
        <v>552</v>
      </c>
      <c r="I18" s="59">
        <v>0.5</v>
      </c>
      <c r="J18" s="448">
        <f t="shared" ref="J18:J81" si="1">H18*(1-I18)</f>
        <v>276</v>
      </c>
    </row>
    <row r="19" spans="1:10" ht="15.75">
      <c r="A19" s="55">
        <v>15</v>
      </c>
      <c r="B19" s="55" t="s">
        <v>446</v>
      </c>
      <c r="C19" s="329" t="s">
        <v>461</v>
      </c>
      <c r="D19" s="329" t="s">
        <v>4151</v>
      </c>
      <c r="E19" s="55" t="s">
        <v>7802</v>
      </c>
      <c r="F19" s="55"/>
      <c r="G19" s="55" t="s">
        <v>7800</v>
      </c>
      <c r="H19" s="299">
        <v>892</v>
      </c>
      <c r="I19" s="59">
        <v>0.5</v>
      </c>
      <c r="J19" s="448">
        <f t="shared" si="1"/>
        <v>446</v>
      </c>
    </row>
    <row r="20" spans="1:10" ht="15.75">
      <c r="A20" s="55">
        <v>16</v>
      </c>
      <c r="B20" s="55" t="s">
        <v>446</v>
      </c>
      <c r="C20" s="329" t="s">
        <v>462</v>
      </c>
      <c r="D20" s="329" t="s">
        <v>4152</v>
      </c>
      <c r="E20" s="55" t="s">
        <v>7802</v>
      </c>
      <c r="F20" s="55"/>
      <c r="G20" s="55" t="s">
        <v>7800</v>
      </c>
      <c r="H20" s="299">
        <v>881</v>
      </c>
      <c r="I20" s="59">
        <v>0.5</v>
      </c>
      <c r="J20" s="448">
        <f t="shared" si="1"/>
        <v>440.5</v>
      </c>
    </row>
    <row r="21" spans="1:10" ht="15.75">
      <c r="A21" s="55">
        <v>17</v>
      </c>
      <c r="B21" s="55" t="s">
        <v>446</v>
      </c>
      <c r="C21" s="329" t="s">
        <v>463</v>
      </c>
      <c r="D21" s="329" t="s">
        <v>4153</v>
      </c>
      <c r="E21" s="55" t="s">
        <v>7802</v>
      </c>
      <c r="F21" s="55"/>
      <c r="G21" s="55" t="s">
        <v>7800</v>
      </c>
      <c r="H21" s="299">
        <v>1052</v>
      </c>
      <c r="I21" s="59">
        <v>0.5</v>
      </c>
      <c r="J21" s="448">
        <f t="shared" si="1"/>
        <v>526</v>
      </c>
    </row>
    <row r="22" spans="1:10" ht="15.75">
      <c r="A22" s="55">
        <v>18</v>
      </c>
      <c r="B22" s="55" t="s">
        <v>446</v>
      </c>
      <c r="C22" s="329" t="s">
        <v>464</v>
      </c>
      <c r="D22" s="329" t="s">
        <v>4154</v>
      </c>
      <c r="E22" s="55" t="s">
        <v>7802</v>
      </c>
      <c r="F22" s="55"/>
      <c r="G22" s="55" t="s">
        <v>7800</v>
      </c>
      <c r="H22" s="299">
        <v>1052</v>
      </c>
      <c r="I22" s="59">
        <v>0.5</v>
      </c>
      <c r="J22" s="448">
        <f t="shared" si="1"/>
        <v>526</v>
      </c>
    </row>
    <row r="23" spans="1:10" ht="15.75">
      <c r="A23" s="55">
        <v>19</v>
      </c>
      <c r="B23" s="55" t="s">
        <v>446</v>
      </c>
      <c r="C23" s="329" t="s">
        <v>465</v>
      </c>
      <c r="D23" s="329" t="s">
        <v>4155</v>
      </c>
      <c r="E23" s="55" t="s">
        <v>7802</v>
      </c>
      <c r="F23" s="55"/>
      <c r="G23" s="55" t="s">
        <v>7800</v>
      </c>
      <c r="H23" s="299">
        <v>883</v>
      </c>
      <c r="I23" s="59">
        <v>0.5</v>
      </c>
      <c r="J23" s="448">
        <f t="shared" si="1"/>
        <v>441.5</v>
      </c>
    </row>
    <row r="24" spans="1:10" ht="15.75">
      <c r="A24" s="55">
        <v>20</v>
      </c>
      <c r="B24" s="55" t="s">
        <v>446</v>
      </c>
      <c r="C24" s="329" t="s">
        <v>466</v>
      </c>
      <c r="D24" s="329" t="s">
        <v>4156</v>
      </c>
      <c r="E24" s="55" t="s">
        <v>7802</v>
      </c>
      <c r="F24" s="55"/>
      <c r="G24" s="55" t="s">
        <v>7800</v>
      </c>
      <c r="H24" s="299">
        <v>233</v>
      </c>
      <c r="I24" s="59">
        <v>0.5</v>
      </c>
      <c r="J24" s="448">
        <f t="shared" si="1"/>
        <v>116.5</v>
      </c>
    </row>
    <row r="25" spans="1:10" ht="15.75">
      <c r="A25" s="55">
        <v>21</v>
      </c>
      <c r="B25" s="55" t="s">
        <v>446</v>
      </c>
      <c r="C25" s="329" t="s">
        <v>467</v>
      </c>
      <c r="D25" s="329" t="s">
        <v>4157</v>
      </c>
      <c r="E25" s="55" t="s">
        <v>7802</v>
      </c>
      <c r="F25" s="55"/>
      <c r="G25" s="55" t="s">
        <v>7800</v>
      </c>
      <c r="H25" s="299">
        <v>243</v>
      </c>
      <c r="I25" s="59">
        <v>0.5</v>
      </c>
      <c r="J25" s="448">
        <f t="shared" si="1"/>
        <v>121.5</v>
      </c>
    </row>
    <row r="26" spans="1:10" ht="15.75">
      <c r="A26" s="55">
        <v>22</v>
      </c>
      <c r="B26" s="55" t="s">
        <v>446</v>
      </c>
      <c r="C26" s="329" t="s">
        <v>468</v>
      </c>
      <c r="D26" s="329" t="s">
        <v>4158</v>
      </c>
      <c r="E26" s="55" t="s">
        <v>7802</v>
      </c>
      <c r="F26" s="55"/>
      <c r="G26" s="55" t="s">
        <v>7800</v>
      </c>
      <c r="H26" s="299">
        <v>41</v>
      </c>
      <c r="I26" s="59">
        <v>0.5</v>
      </c>
      <c r="J26" s="448">
        <f t="shared" si="1"/>
        <v>20.5</v>
      </c>
    </row>
    <row r="27" spans="1:10" ht="15.75">
      <c r="A27" s="55">
        <v>23</v>
      </c>
      <c r="B27" s="55" t="s">
        <v>446</v>
      </c>
      <c r="C27" s="329" t="s">
        <v>469</v>
      </c>
      <c r="D27" s="329" t="s">
        <v>4159</v>
      </c>
      <c r="E27" s="55" t="s">
        <v>7802</v>
      </c>
      <c r="F27" s="55"/>
      <c r="G27" s="55" t="s">
        <v>7800</v>
      </c>
      <c r="H27" s="299">
        <v>1131</v>
      </c>
      <c r="I27" s="59">
        <v>0.5</v>
      </c>
      <c r="J27" s="448">
        <f t="shared" si="1"/>
        <v>565.5</v>
      </c>
    </row>
    <row r="28" spans="1:10" ht="15.75">
      <c r="A28" s="55">
        <v>24</v>
      </c>
      <c r="B28" s="55" t="s">
        <v>446</v>
      </c>
      <c r="C28" s="329" t="s">
        <v>470</v>
      </c>
      <c r="D28" s="329" t="s">
        <v>4160</v>
      </c>
      <c r="E28" s="55" t="s">
        <v>7802</v>
      </c>
      <c r="F28" s="55"/>
      <c r="G28" s="55" t="s">
        <v>7800</v>
      </c>
      <c r="H28" s="299">
        <v>1252</v>
      </c>
      <c r="I28" s="59">
        <v>0.5</v>
      </c>
      <c r="J28" s="448">
        <f t="shared" si="1"/>
        <v>626</v>
      </c>
    </row>
    <row r="29" spans="1:10" ht="15.75">
      <c r="A29" s="55">
        <v>25</v>
      </c>
      <c r="B29" s="55" t="s">
        <v>446</v>
      </c>
      <c r="C29" s="329" t="s">
        <v>471</v>
      </c>
      <c r="D29" s="329" t="s">
        <v>4161</v>
      </c>
      <c r="E29" s="55" t="s">
        <v>7802</v>
      </c>
      <c r="F29" s="55"/>
      <c r="G29" s="55" t="s">
        <v>7800</v>
      </c>
      <c r="H29" s="299">
        <v>1471</v>
      </c>
      <c r="I29" s="59">
        <v>0.5</v>
      </c>
      <c r="J29" s="448">
        <f t="shared" si="1"/>
        <v>735.5</v>
      </c>
    </row>
    <row r="30" spans="1:10" ht="15.75">
      <c r="A30" s="55">
        <v>26</v>
      </c>
      <c r="B30" s="55" t="s">
        <v>446</v>
      </c>
      <c r="C30" s="329" t="s">
        <v>472</v>
      </c>
      <c r="D30" s="329" t="s">
        <v>4162</v>
      </c>
      <c r="E30" s="55" t="s">
        <v>7802</v>
      </c>
      <c r="F30" s="55"/>
      <c r="G30" s="55" t="s">
        <v>7800</v>
      </c>
      <c r="H30" s="299">
        <v>1592</v>
      </c>
      <c r="I30" s="59">
        <v>0.5</v>
      </c>
      <c r="J30" s="448">
        <f t="shared" si="1"/>
        <v>796</v>
      </c>
    </row>
    <row r="31" spans="1:10" ht="15.75">
      <c r="A31" s="55">
        <v>27</v>
      </c>
      <c r="B31" s="55" t="s">
        <v>446</v>
      </c>
      <c r="C31" s="329" t="s">
        <v>473</v>
      </c>
      <c r="D31" s="329" t="s">
        <v>4163</v>
      </c>
      <c r="E31" s="55" t="s">
        <v>7802</v>
      </c>
      <c r="F31" s="55"/>
      <c r="G31" s="55" t="s">
        <v>7800</v>
      </c>
      <c r="H31" s="299">
        <v>804</v>
      </c>
      <c r="I31" s="59">
        <v>0.5</v>
      </c>
      <c r="J31" s="448">
        <f t="shared" si="1"/>
        <v>402</v>
      </c>
    </row>
    <row r="32" spans="1:10" ht="15.75">
      <c r="A32" s="55">
        <v>28</v>
      </c>
      <c r="B32" s="55" t="s">
        <v>446</v>
      </c>
      <c r="C32" s="329" t="s">
        <v>474</v>
      </c>
      <c r="D32" s="329" t="s">
        <v>4164</v>
      </c>
      <c r="E32" s="55" t="s">
        <v>7802</v>
      </c>
      <c r="F32" s="55"/>
      <c r="G32" s="55" t="s">
        <v>7800</v>
      </c>
      <c r="H32" s="299">
        <v>223</v>
      </c>
      <c r="I32" s="59">
        <v>0.5</v>
      </c>
      <c r="J32" s="448">
        <f t="shared" si="1"/>
        <v>111.5</v>
      </c>
    </row>
    <row r="33" spans="1:10" ht="15.75">
      <c r="A33" s="55">
        <v>29</v>
      </c>
      <c r="B33" s="55" t="s">
        <v>446</v>
      </c>
      <c r="C33" s="329" t="s">
        <v>475</v>
      </c>
      <c r="D33" s="329" t="s">
        <v>4165</v>
      </c>
      <c r="E33" s="55" t="s">
        <v>7802</v>
      </c>
      <c r="F33" s="55"/>
      <c r="G33" s="55" t="s">
        <v>7800</v>
      </c>
      <c r="H33" s="299">
        <v>121</v>
      </c>
      <c r="I33" s="59">
        <v>0.5</v>
      </c>
      <c r="J33" s="448">
        <f t="shared" si="1"/>
        <v>60.5</v>
      </c>
    </row>
    <row r="34" spans="1:10" ht="15.75">
      <c r="A34" s="55">
        <v>30</v>
      </c>
      <c r="B34" s="55" t="s">
        <v>446</v>
      </c>
      <c r="C34" s="329" t="s">
        <v>476</v>
      </c>
      <c r="D34" s="329" t="s">
        <v>4166</v>
      </c>
      <c r="E34" s="55" t="s">
        <v>7802</v>
      </c>
      <c r="F34" s="55"/>
      <c r="G34" s="55" t="s">
        <v>7800</v>
      </c>
      <c r="H34" s="299">
        <v>408</v>
      </c>
      <c r="I34" s="59">
        <v>0.5</v>
      </c>
      <c r="J34" s="448">
        <f t="shared" si="1"/>
        <v>204</v>
      </c>
    </row>
    <row r="35" spans="1:10" ht="15.75">
      <c r="A35" s="55">
        <v>31</v>
      </c>
      <c r="B35" s="55" t="s">
        <v>446</v>
      </c>
      <c r="C35" s="329" t="s">
        <v>477</v>
      </c>
      <c r="D35" s="329" t="s">
        <v>4167</v>
      </c>
      <c r="E35" s="55" t="s">
        <v>7802</v>
      </c>
      <c r="F35" s="55"/>
      <c r="G35" s="55" t="s">
        <v>7800</v>
      </c>
      <c r="H35" s="299">
        <v>467</v>
      </c>
      <c r="I35" s="59">
        <v>0.5</v>
      </c>
      <c r="J35" s="448">
        <f t="shared" si="1"/>
        <v>233.5</v>
      </c>
    </row>
    <row r="36" spans="1:10" ht="15.75">
      <c r="A36" s="55">
        <v>32</v>
      </c>
      <c r="B36" s="55" t="s">
        <v>446</v>
      </c>
      <c r="C36" s="329" t="s">
        <v>478</v>
      </c>
      <c r="D36" s="329" t="s">
        <v>4168</v>
      </c>
      <c r="E36" s="55" t="s">
        <v>7802</v>
      </c>
      <c r="F36" s="55"/>
      <c r="G36" s="55" t="s">
        <v>7800</v>
      </c>
      <c r="H36" s="299">
        <v>129</v>
      </c>
      <c r="I36" s="59">
        <v>0.5</v>
      </c>
      <c r="J36" s="448">
        <f t="shared" si="1"/>
        <v>64.5</v>
      </c>
    </row>
    <row r="37" spans="1:10" ht="15.75">
      <c r="A37" s="55">
        <v>33</v>
      </c>
      <c r="B37" s="55" t="s">
        <v>446</v>
      </c>
      <c r="C37" s="329" t="s">
        <v>479</v>
      </c>
      <c r="D37" s="329" t="s">
        <v>4169</v>
      </c>
      <c r="E37" s="55" t="s">
        <v>7802</v>
      </c>
      <c r="F37" s="55"/>
      <c r="G37" s="55" t="s">
        <v>7800</v>
      </c>
      <c r="H37" s="299">
        <v>117</v>
      </c>
      <c r="I37" s="59">
        <v>0.5</v>
      </c>
      <c r="J37" s="448">
        <f t="shared" si="1"/>
        <v>58.5</v>
      </c>
    </row>
    <row r="38" spans="1:10" ht="15.75">
      <c r="A38" s="55">
        <v>34</v>
      </c>
      <c r="B38" s="55" t="s">
        <v>446</v>
      </c>
      <c r="C38" s="329" t="s">
        <v>480</v>
      </c>
      <c r="D38" s="329" t="s">
        <v>4170</v>
      </c>
      <c r="E38" s="55" t="s">
        <v>7802</v>
      </c>
      <c r="F38" s="55"/>
      <c r="G38" s="55" t="s">
        <v>7800</v>
      </c>
      <c r="H38" s="299">
        <v>157</v>
      </c>
      <c r="I38" s="59">
        <v>0.5</v>
      </c>
      <c r="J38" s="448">
        <f t="shared" si="1"/>
        <v>78.5</v>
      </c>
    </row>
    <row r="39" spans="1:10" ht="15.75">
      <c r="A39" s="55">
        <v>35</v>
      </c>
      <c r="B39" s="55" t="s">
        <v>446</v>
      </c>
      <c r="C39" s="329" t="s">
        <v>481</v>
      </c>
      <c r="D39" s="329" t="s">
        <v>4171</v>
      </c>
      <c r="E39" s="55" t="s">
        <v>7802</v>
      </c>
      <c r="F39" s="55"/>
      <c r="G39" s="55" t="s">
        <v>7800</v>
      </c>
      <c r="H39" s="299">
        <v>58</v>
      </c>
      <c r="I39" s="59">
        <v>0.5</v>
      </c>
      <c r="J39" s="448">
        <f t="shared" si="1"/>
        <v>29</v>
      </c>
    </row>
    <row r="40" spans="1:10" ht="15.75">
      <c r="A40" s="55">
        <v>36</v>
      </c>
      <c r="B40" s="55" t="s">
        <v>446</v>
      </c>
      <c r="C40" s="329" t="s">
        <v>482</v>
      </c>
      <c r="D40" s="329" t="s">
        <v>4172</v>
      </c>
      <c r="E40" s="55" t="s">
        <v>7802</v>
      </c>
      <c r="F40" s="55"/>
      <c r="G40" s="55" t="s">
        <v>7800</v>
      </c>
      <c r="H40" s="299">
        <v>39</v>
      </c>
      <c r="I40" s="59">
        <v>0.5</v>
      </c>
      <c r="J40" s="448">
        <f t="shared" si="1"/>
        <v>19.5</v>
      </c>
    </row>
    <row r="41" spans="1:10" ht="15.75">
      <c r="A41" s="55">
        <v>37</v>
      </c>
      <c r="B41" s="55" t="s">
        <v>446</v>
      </c>
      <c r="C41" s="329" t="s">
        <v>483</v>
      </c>
      <c r="D41" s="329" t="s">
        <v>4173</v>
      </c>
      <c r="E41" s="55" t="s">
        <v>7802</v>
      </c>
      <c r="F41" s="55"/>
      <c r="G41" s="55" t="s">
        <v>7800</v>
      </c>
      <c r="H41" s="299">
        <v>58</v>
      </c>
      <c r="I41" s="59">
        <v>0.5</v>
      </c>
      <c r="J41" s="448">
        <f t="shared" si="1"/>
        <v>29</v>
      </c>
    </row>
    <row r="42" spans="1:10" ht="15.75">
      <c r="A42" s="55">
        <v>38</v>
      </c>
      <c r="B42" s="55" t="s">
        <v>446</v>
      </c>
      <c r="C42" s="329" t="s">
        <v>484</v>
      </c>
      <c r="D42" s="329" t="s">
        <v>4174</v>
      </c>
      <c r="E42" s="55" t="s">
        <v>7802</v>
      </c>
      <c r="F42" s="55"/>
      <c r="G42" s="55" t="s">
        <v>7800</v>
      </c>
      <c r="H42" s="299">
        <v>684</v>
      </c>
      <c r="I42" s="59">
        <v>0.5</v>
      </c>
      <c r="J42" s="448">
        <f t="shared" si="1"/>
        <v>342</v>
      </c>
    </row>
    <row r="43" spans="1:10" ht="26.25">
      <c r="A43" s="55">
        <v>39</v>
      </c>
      <c r="B43" s="55" t="s">
        <v>446</v>
      </c>
      <c r="C43" s="329">
        <v>5129</v>
      </c>
      <c r="D43" s="329" t="s">
        <v>4175</v>
      </c>
      <c r="E43" s="55" t="s">
        <v>7802</v>
      </c>
      <c r="F43" s="55"/>
      <c r="G43" s="55" t="s">
        <v>7800</v>
      </c>
      <c r="H43" s="299">
        <v>819</v>
      </c>
      <c r="I43" s="59">
        <v>0.5</v>
      </c>
      <c r="J43" s="448">
        <f t="shared" si="1"/>
        <v>409.5</v>
      </c>
    </row>
    <row r="44" spans="1:10" ht="26.25">
      <c r="A44" s="55">
        <v>40</v>
      </c>
      <c r="B44" s="55" t="s">
        <v>446</v>
      </c>
      <c r="C44" s="329" t="s">
        <v>485</v>
      </c>
      <c r="D44" s="329" t="s">
        <v>4176</v>
      </c>
      <c r="E44" s="55" t="s">
        <v>7802</v>
      </c>
      <c r="F44" s="55"/>
      <c r="G44" s="55" t="s">
        <v>7800</v>
      </c>
      <c r="H44" s="299">
        <v>525</v>
      </c>
      <c r="I44" s="59">
        <v>0.5</v>
      </c>
      <c r="J44" s="448">
        <f t="shared" si="1"/>
        <v>262.5</v>
      </c>
    </row>
    <row r="45" spans="1:10" ht="15.75">
      <c r="A45" s="55">
        <v>41</v>
      </c>
      <c r="B45" s="55" t="s">
        <v>446</v>
      </c>
      <c r="C45" s="329" t="s">
        <v>486</v>
      </c>
      <c r="D45" s="329" t="s">
        <v>4177</v>
      </c>
      <c r="E45" s="55" t="s">
        <v>7802</v>
      </c>
      <c r="F45" s="55"/>
      <c r="G45" s="55" t="s">
        <v>7800</v>
      </c>
      <c r="H45" s="299">
        <v>35</v>
      </c>
      <c r="I45" s="59">
        <v>0.5</v>
      </c>
      <c r="J45" s="448">
        <f t="shared" si="1"/>
        <v>17.5</v>
      </c>
    </row>
    <row r="46" spans="1:10" ht="15.75">
      <c r="A46" s="55">
        <v>42</v>
      </c>
      <c r="B46" s="55" t="s">
        <v>446</v>
      </c>
      <c r="C46" s="329" t="s">
        <v>487</v>
      </c>
      <c r="D46" s="329" t="s">
        <v>4178</v>
      </c>
      <c r="E46" s="55" t="s">
        <v>7802</v>
      </c>
      <c r="F46" s="55"/>
      <c r="G46" s="55" t="s">
        <v>7800</v>
      </c>
      <c r="H46" s="299">
        <v>648</v>
      </c>
      <c r="I46" s="59">
        <v>0.5</v>
      </c>
      <c r="J46" s="448">
        <f t="shared" si="1"/>
        <v>324</v>
      </c>
    </row>
    <row r="47" spans="1:10" ht="15.75">
      <c r="A47" s="55">
        <v>43</v>
      </c>
      <c r="B47" s="55" t="s">
        <v>446</v>
      </c>
      <c r="C47" s="329" t="s">
        <v>488</v>
      </c>
      <c r="D47" s="329" t="s">
        <v>4179</v>
      </c>
      <c r="E47" s="55" t="s">
        <v>7802</v>
      </c>
      <c r="F47" s="55"/>
      <c r="G47" s="55" t="s">
        <v>7800</v>
      </c>
      <c r="H47" s="299">
        <v>537</v>
      </c>
      <c r="I47" s="59">
        <v>0.5</v>
      </c>
      <c r="J47" s="448">
        <f t="shared" si="1"/>
        <v>268.5</v>
      </c>
    </row>
    <row r="48" spans="1:10" ht="15.75">
      <c r="A48" s="55">
        <v>44</v>
      </c>
      <c r="B48" s="55" t="s">
        <v>446</v>
      </c>
      <c r="C48" s="329" t="s">
        <v>489</v>
      </c>
      <c r="D48" s="329" t="s">
        <v>4180</v>
      </c>
      <c r="E48" s="55" t="s">
        <v>7802</v>
      </c>
      <c r="F48" s="55"/>
      <c r="G48" s="55" t="s">
        <v>7800</v>
      </c>
      <c r="H48" s="299">
        <v>1169</v>
      </c>
      <c r="I48" s="59">
        <v>0.5</v>
      </c>
      <c r="J48" s="448">
        <f t="shared" si="1"/>
        <v>584.5</v>
      </c>
    </row>
    <row r="49" spans="1:10" ht="15.75">
      <c r="A49" s="55">
        <v>45</v>
      </c>
      <c r="B49" s="55" t="s">
        <v>446</v>
      </c>
      <c r="C49" s="329" t="s">
        <v>490</v>
      </c>
      <c r="D49" s="329" t="s">
        <v>4181</v>
      </c>
      <c r="E49" s="55" t="s">
        <v>7802</v>
      </c>
      <c r="F49" s="55"/>
      <c r="G49" s="55" t="s">
        <v>7800</v>
      </c>
      <c r="H49" s="299">
        <v>1584</v>
      </c>
      <c r="I49" s="59">
        <v>0.5</v>
      </c>
      <c r="J49" s="448">
        <f t="shared" si="1"/>
        <v>792</v>
      </c>
    </row>
    <row r="50" spans="1:10" ht="15.75">
      <c r="A50" s="55">
        <v>46</v>
      </c>
      <c r="B50" s="55" t="s">
        <v>446</v>
      </c>
      <c r="C50" s="329" t="s">
        <v>491</v>
      </c>
      <c r="D50" s="329" t="s">
        <v>4182</v>
      </c>
      <c r="E50" s="55" t="s">
        <v>7802</v>
      </c>
      <c r="F50" s="55"/>
      <c r="G50" s="55" t="s">
        <v>7800</v>
      </c>
      <c r="H50" s="299">
        <v>3039</v>
      </c>
      <c r="I50" s="59">
        <v>0.5</v>
      </c>
      <c r="J50" s="448">
        <f t="shared" si="1"/>
        <v>1519.5</v>
      </c>
    </row>
    <row r="51" spans="1:10" ht="15.75">
      <c r="A51" s="55">
        <v>47</v>
      </c>
      <c r="B51" s="55" t="s">
        <v>446</v>
      </c>
      <c r="C51" s="329" t="s">
        <v>492</v>
      </c>
      <c r="D51" s="329" t="s">
        <v>4183</v>
      </c>
      <c r="E51" s="55" t="s">
        <v>7802</v>
      </c>
      <c r="F51" s="55"/>
      <c r="G51" s="55" t="s">
        <v>7800</v>
      </c>
      <c r="H51" s="299">
        <v>2628</v>
      </c>
      <c r="I51" s="59">
        <v>0.5</v>
      </c>
      <c r="J51" s="448">
        <f t="shared" si="1"/>
        <v>1314</v>
      </c>
    </row>
    <row r="52" spans="1:10" ht="15.75">
      <c r="A52" s="55">
        <v>48</v>
      </c>
      <c r="B52" s="55" t="s">
        <v>446</v>
      </c>
      <c r="C52" s="329" t="s">
        <v>493</v>
      </c>
      <c r="D52" s="329" t="s">
        <v>4184</v>
      </c>
      <c r="E52" s="55" t="s">
        <v>7802</v>
      </c>
      <c r="F52" s="55"/>
      <c r="G52" s="55" t="s">
        <v>7800</v>
      </c>
      <c r="H52" s="299">
        <v>60</v>
      </c>
      <c r="I52" s="59">
        <v>0.5</v>
      </c>
      <c r="J52" s="448">
        <f t="shared" si="1"/>
        <v>30</v>
      </c>
    </row>
    <row r="53" spans="1:10" ht="15.75">
      <c r="A53" s="55">
        <v>49</v>
      </c>
      <c r="B53" s="55" t="s">
        <v>446</v>
      </c>
      <c r="C53" s="329" t="s">
        <v>494</v>
      </c>
      <c r="D53" s="329" t="s">
        <v>4185</v>
      </c>
      <c r="E53" s="55" t="s">
        <v>7802</v>
      </c>
      <c r="F53" s="55"/>
      <c r="G53" s="55" t="s">
        <v>7800</v>
      </c>
      <c r="H53" s="299">
        <v>813</v>
      </c>
      <c r="I53" s="59">
        <v>0.5</v>
      </c>
      <c r="J53" s="448">
        <f t="shared" si="1"/>
        <v>406.5</v>
      </c>
    </row>
    <row r="54" spans="1:10" ht="15.75">
      <c r="A54" s="55">
        <v>50</v>
      </c>
      <c r="B54" s="55" t="s">
        <v>446</v>
      </c>
      <c r="C54" s="329" t="s">
        <v>495</v>
      </c>
      <c r="D54" s="329" t="s">
        <v>4186</v>
      </c>
      <c r="E54" s="55" t="s">
        <v>7802</v>
      </c>
      <c r="F54" s="55"/>
      <c r="G54" s="55" t="s">
        <v>7800</v>
      </c>
      <c r="H54" s="299">
        <v>932</v>
      </c>
      <c r="I54" s="59">
        <v>0.5</v>
      </c>
      <c r="J54" s="448">
        <f t="shared" si="1"/>
        <v>466</v>
      </c>
    </row>
    <row r="55" spans="1:10" ht="15.75">
      <c r="A55" s="55">
        <v>51</v>
      </c>
      <c r="B55" s="55" t="s">
        <v>446</v>
      </c>
      <c r="C55" s="329" t="s">
        <v>496</v>
      </c>
      <c r="D55" s="329" t="s">
        <v>4187</v>
      </c>
      <c r="E55" s="55" t="s">
        <v>7802</v>
      </c>
      <c r="F55" s="55"/>
      <c r="G55" s="55" t="s">
        <v>7800</v>
      </c>
      <c r="H55" s="299">
        <v>640</v>
      </c>
      <c r="I55" s="59">
        <v>0.5</v>
      </c>
      <c r="J55" s="448">
        <f t="shared" si="1"/>
        <v>320</v>
      </c>
    </row>
    <row r="56" spans="1:10" ht="15.75">
      <c r="A56" s="55">
        <v>52</v>
      </c>
      <c r="B56" s="55" t="s">
        <v>446</v>
      </c>
      <c r="C56" s="329" t="s">
        <v>497</v>
      </c>
      <c r="D56" s="329" t="s">
        <v>4188</v>
      </c>
      <c r="E56" s="55" t="s">
        <v>7802</v>
      </c>
      <c r="F56" s="55"/>
      <c r="G56" s="55" t="s">
        <v>7800</v>
      </c>
      <c r="H56" s="299">
        <v>640</v>
      </c>
      <c r="I56" s="59">
        <v>0.5</v>
      </c>
      <c r="J56" s="448">
        <f t="shared" si="1"/>
        <v>320</v>
      </c>
    </row>
    <row r="57" spans="1:10" ht="15.75">
      <c r="A57" s="55">
        <v>53</v>
      </c>
      <c r="B57" s="55" t="s">
        <v>446</v>
      </c>
      <c r="C57" s="329" t="s">
        <v>498</v>
      </c>
      <c r="D57" s="329" t="s">
        <v>4189</v>
      </c>
      <c r="E57" s="55" t="s">
        <v>7802</v>
      </c>
      <c r="F57" s="55"/>
      <c r="G57" s="55" t="s">
        <v>7800</v>
      </c>
      <c r="H57" s="299">
        <v>154</v>
      </c>
      <c r="I57" s="59">
        <v>0.5</v>
      </c>
      <c r="J57" s="448">
        <f t="shared" si="1"/>
        <v>77</v>
      </c>
    </row>
    <row r="58" spans="1:10" ht="15.75">
      <c r="A58" s="55">
        <v>54</v>
      </c>
      <c r="B58" s="55" t="s">
        <v>446</v>
      </c>
      <c r="C58" s="329" t="s">
        <v>499</v>
      </c>
      <c r="D58" s="329" t="s">
        <v>4190</v>
      </c>
      <c r="E58" s="55" t="s">
        <v>7802</v>
      </c>
      <c r="F58" s="55"/>
      <c r="G58" s="55" t="s">
        <v>7800</v>
      </c>
      <c r="H58" s="299">
        <v>125</v>
      </c>
      <c r="I58" s="59">
        <v>0.5</v>
      </c>
      <c r="J58" s="448">
        <f t="shared" si="1"/>
        <v>62.5</v>
      </c>
    </row>
    <row r="59" spans="1:10" ht="15.75">
      <c r="A59" s="55">
        <v>55</v>
      </c>
      <c r="B59" s="55" t="s">
        <v>446</v>
      </c>
      <c r="C59" s="329" t="s">
        <v>500</v>
      </c>
      <c r="D59" s="329" t="s">
        <v>4191</v>
      </c>
      <c r="E59" s="55" t="s">
        <v>7802</v>
      </c>
      <c r="F59" s="55"/>
      <c r="G59" s="55" t="s">
        <v>7800</v>
      </c>
      <c r="H59" s="299">
        <v>165</v>
      </c>
      <c r="I59" s="59">
        <v>0.5</v>
      </c>
      <c r="J59" s="448">
        <f t="shared" si="1"/>
        <v>82.5</v>
      </c>
    </row>
    <row r="60" spans="1:10" ht="15.75">
      <c r="A60" s="55">
        <v>56</v>
      </c>
      <c r="B60" s="55" t="s">
        <v>446</v>
      </c>
      <c r="C60" s="329" t="s">
        <v>501</v>
      </c>
      <c r="D60" s="329" t="s">
        <v>4192</v>
      </c>
      <c r="E60" s="55" t="s">
        <v>7802</v>
      </c>
      <c r="F60" s="55"/>
      <c r="G60" s="55" t="s">
        <v>7800</v>
      </c>
      <c r="H60" s="299">
        <v>164</v>
      </c>
      <c r="I60" s="59">
        <v>0.5</v>
      </c>
      <c r="J60" s="448">
        <f t="shared" si="1"/>
        <v>82</v>
      </c>
    </row>
    <row r="61" spans="1:10" ht="15.75">
      <c r="A61" s="55">
        <v>57</v>
      </c>
      <c r="B61" s="55" t="s">
        <v>446</v>
      </c>
      <c r="C61" s="329" t="s">
        <v>502</v>
      </c>
      <c r="D61" s="329" t="s">
        <v>4193</v>
      </c>
      <c r="E61" s="55" t="s">
        <v>7802</v>
      </c>
      <c r="F61" s="55"/>
      <c r="G61" s="55" t="s">
        <v>7800</v>
      </c>
      <c r="H61" s="299">
        <v>156</v>
      </c>
      <c r="I61" s="59">
        <v>0.5</v>
      </c>
      <c r="J61" s="448">
        <f t="shared" si="1"/>
        <v>78</v>
      </c>
    </row>
    <row r="62" spans="1:10" ht="15.75">
      <c r="A62" s="55">
        <v>58</v>
      </c>
      <c r="B62" s="55" t="s">
        <v>446</v>
      </c>
      <c r="C62" s="329" t="s">
        <v>503</v>
      </c>
      <c r="D62" s="329" t="s">
        <v>4194</v>
      </c>
      <c r="E62" s="55" t="s">
        <v>7802</v>
      </c>
      <c r="F62" s="55"/>
      <c r="G62" s="55" t="s">
        <v>7800</v>
      </c>
      <c r="H62" s="299">
        <v>121</v>
      </c>
      <c r="I62" s="59">
        <v>0.5</v>
      </c>
      <c r="J62" s="448">
        <f t="shared" si="1"/>
        <v>60.5</v>
      </c>
    </row>
    <row r="63" spans="1:10" ht="26.25">
      <c r="A63" s="55">
        <v>59</v>
      </c>
      <c r="B63" s="55" t="s">
        <v>446</v>
      </c>
      <c r="C63" s="329" t="s">
        <v>504</v>
      </c>
      <c r="D63" s="329" t="s">
        <v>4195</v>
      </c>
      <c r="E63" s="55" t="s">
        <v>7802</v>
      </c>
      <c r="F63" s="55"/>
      <c r="G63" s="55" t="s">
        <v>7800</v>
      </c>
      <c r="H63" s="299">
        <v>4610</v>
      </c>
      <c r="I63" s="59">
        <v>0.5</v>
      </c>
      <c r="J63" s="448">
        <f t="shared" si="1"/>
        <v>2305</v>
      </c>
    </row>
    <row r="64" spans="1:10" ht="26.25">
      <c r="A64" s="55">
        <v>60</v>
      </c>
      <c r="B64" s="55" t="s">
        <v>446</v>
      </c>
      <c r="C64" s="329" t="s">
        <v>505</v>
      </c>
      <c r="D64" s="329" t="s">
        <v>4196</v>
      </c>
      <c r="E64" s="55" t="s">
        <v>7802</v>
      </c>
      <c r="F64" s="55"/>
      <c r="G64" s="55" t="s">
        <v>7800</v>
      </c>
      <c r="H64" s="299">
        <v>2054</v>
      </c>
      <c r="I64" s="59">
        <v>0.5</v>
      </c>
      <c r="J64" s="448">
        <f t="shared" si="1"/>
        <v>1027</v>
      </c>
    </row>
    <row r="65" spans="1:10" ht="26.25">
      <c r="A65" s="55">
        <v>61</v>
      </c>
      <c r="B65" s="55" t="s">
        <v>446</v>
      </c>
      <c r="C65" s="329" t="s">
        <v>506</v>
      </c>
      <c r="D65" s="329" t="s">
        <v>4197</v>
      </c>
      <c r="E65" s="55" t="s">
        <v>7802</v>
      </c>
      <c r="F65" s="55"/>
      <c r="G65" s="55" t="s">
        <v>7800</v>
      </c>
      <c r="H65" s="299">
        <v>1790</v>
      </c>
      <c r="I65" s="59">
        <v>0.5</v>
      </c>
      <c r="J65" s="448">
        <f t="shared" si="1"/>
        <v>895</v>
      </c>
    </row>
    <row r="66" spans="1:10" ht="26.25">
      <c r="A66" s="55">
        <v>62</v>
      </c>
      <c r="B66" s="55" t="s">
        <v>446</v>
      </c>
      <c r="C66" s="329" t="s">
        <v>507</v>
      </c>
      <c r="D66" s="329" t="s">
        <v>4198</v>
      </c>
      <c r="E66" s="55" t="s">
        <v>7802</v>
      </c>
      <c r="F66" s="55"/>
      <c r="G66" s="55" t="s">
        <v>7800</v>
      </c>
      <c r="H66" s="299">
        <v>5287</v>
      </c>
      <c r="I66" s="59">
        <v>0.5</v>
      </c>
      <c r="J66" s="448">
        <f t="shared" si="1"/>
        <v>2643.5</v>
      </c>
    </row>
    <row r="67" spans="1:10" ht="15.75">
      <c r="A67" s="55">
        <v>63</v>
      </c>
      <c r="B67" s="55" t="s">
        <v>446</v>
      </c>
      <c r="C67" s="329" t="s">
        <v>508</v>
      </c>
      <c r="D67" s="329" t="s">
        <v>4199</v>
      </c>
      <c r="E67" s="55" t="s">
        <v>7802</v>
      </c>
      <c r="F67" s="55"/>
      <c r="G67" s="55" t="s">
        <v>7800</v>
      </c>
      <c r="H67" s="299">
        <v>1498</v>
      </c>
      <c r="I67" s="59">
        <v>0.5</v>
      </c>
      <c r="J67" s="448">
        <f t="shared" si="1"/>
        <v>749</v>
      </c>
    </row>
    <row r="68" spans="1:10" ht="15.75">
      <c r="A68" s="55">
        <v>64</v>
      </c>
      <c r="B68" s="55" t="s">
        <v>446</v>
      </c>
      <c r="C68" s="329" t="s">
        <v>509</v>
      </c>
      <c r="D68" s="329" t="s">
        <v>4200</v>
      </c>
      <c r="E68" s="55" t="s">
        <v>7802</v>
      </c>
      <c r="F68" s="55"/>
      <c r="G68" s="55" t="s">
        <v>7800</v>
      </c>
      <c r="H68" s="299">
        <v>898</v>
      </c>
      <c r="I68" s="59">
        <v>0.5</v>
      </c>
      <c r="J68" s="448">
        <f t="shared" si="1"/>
        <v>449</v>
      </c>
    </row>
    <row r="69" spans="1:10" ht="26.25">
      <c r="A69" s="55">
        <v>65</v>
      </c>
      <c r="B69" s="55" t="s">
        <v>446</v>
      </c>
      <c r="C69" s="329" t="s">
        <v>510</v>
      </c>
      <c r="D69" s="329" t="s">
        <v>4201</v>
      </c>
      <c r="E69" s="55" t="s">
        <v>7802</v>
      </c>
      <c r="F69" s="55"/>
      <c r="G69" s="55" t="s">
        <v>7800</v>
      </c>
      <c r="H69" s="299">
        <v>1999</v>
      </c>
      <c r="I69" s="59">
        <v>0.5</v>
      </c>
      <c r="J69" s="448">
        <f t="shared" si="1"/>
        <v>999.5</v>
      </c>
    </row>
    <row r="70" spans="1:10" ht="26.25">
      <c r="A70" s="55">
        <v>66</v>
      </c>
      <c r="B70" s="55" t="s">
        <v>446</v>
      </c>
      <c r="C70" s="329" t="s">
        <v>511</v>
      </c>
      <c r="D70" s="329" t="s">
        <v>4202</v>
      </c>
      <c r="E70" s="55" t="s">
        <v>7802</v>
      </c>
      <c r="F70" s="55"/>
      <c r="G70" s="55" t="s">
        <v>7800</v>
      </c>
      <c r="H70" s="299">
        <v>629</v>
      </c>
      <c r="I70" s="59">
        <v>0.5</v>
      </c>
      <c r="J70" s="448">
        <f t="shared" si="1"/>
        <v>314.5</v>
      </c>
    </row>
    <row r="71" spans="1:10" ht="26.25">
      <c r="A71" s="55">
        <v>67</v>
      </c>
      <c r="B71" s="55" t="s">
        <v>446</v>
      </c>
      <c r="C71" s="329" t="s">
        <v>512</v>
      </c>
      <c r="D71" s="329" t="s">
        <v>4203</v>
      </c>
      <c r="E71" s="55" t="s">
        <v>7802</v>
      </c>
      <c r="F71" s="55"/>
      <c r="G71" s="55" t="s">
        <v>7800</v>
      </c>
      <c r="H71" s="299">
        <v>1901</v>
      </c>
      <c r="I71" s="59">
        <v>0.5</v>
      </c>
      <c r="J71" s="448">
        <f t="shared" si="1"/>
        <v>950.5</v>
      </c>
    </row>
    <row r="72" spans="1:10" ht="15.75">
      <c r="A72" s="55">
        <v>68</v>
      </c>
      <c r="B72" s="55" t="s">
        <v>446</v>
      </c>
      <c r="C72" s="329" t="s">
        <v>513</v>
      </c>
      <c r="D72" s="329" t="s">
        <v>4204</v>
      </c>
      <c r="E72" s="55" t="s">
        <v>7802</v>
      </c>
      <c r="F72" s="55"/>
      <c r="G72" s="55" t="s">
        <v>7800</v>
      </c>
      <c r="H72" s="299">
        <v>1848</v>
      </c>
      <c r="I72" s="59">
        <v>0.5</v>
      </c>
      <c r="J72" s="448">
        <f t="shared" si="1"/>
        <v>924</v>
      </c>
    </row>
    <row r="73" spans="1:10" ht="26.25">
      <c r="A73" s="55">
        <v>69</v>
      </c>
      <c r="B73" s="55" t="s">
        <v>446</v>
      </c>
      <c r="C73" s="329" t="s">
        <v>514</v>
      </c>
      <c r="D73" s="329" t="s">
        <v>4205</v>
      </c>
      <c r="E73" s="55" t="s">
        <v>7802</v>
      </c>
      <c r="F73" s="55"/>
      <c r="G73" s="55" t="s">
        <v>7800</v>
      </c>
      <c r="H73" s="299">
        <v>2529</v>
      </c>
      <c r="I73" s="59">
        <v>0.5</v>
      </c>
      <c r="J73" s="448">
        <f t="shared" si="1"/>
        <v>1264.5</v>
      </c>
    </row>
    <row r="74" spans="1:10" ht="26.25">
      <c r="A74" s="55">
        <v>70</v>
      </c>
      <c r="B74" s="55" t="s">
        <v>446</v>
      </c>
      <c r="C74" s="329" t="s">
        <v>515</v>
      </c>
      <c r="D74" s="329" t="s">
        <v>4206</v>
      </c>
      <c r="E74" s="55" t="s">
        <v>7802</v>
      </c>
      <c r="F74" s="55"/>
      <c r="G74" s="55" t="s">
        <v>7800</v>
      </c>
      <c r="H74" s="299">
        <v>2682</v>
      </c>
      <c r="I74" s="59">
        <v>0.5</v>
      </c>
      <c r="J74" s="448">
        <f t="shared" si="1"/>
        <v>1341</v>
      </c>
    </row>
    <row r="75" spans="1:10" ht="26.25">
      <c r="A75" s="55">
        <v>71</v>
      </c>
      <c r="B75" s="55" t="s">
        <v>446</v>
      </c>
      <c r="C75" s="329" t="s">
        <v>516</v>
      </c>
      <c r="D75" s="329" t="s">
        <v>4207</v>
      </c>
      <c r="E75" s="55" t="s">
        <v>7802</v>
      </c>
      <c r="F75" s="55"/>
      <c r="G75" s="55" t="s">
        <v>7800</v>
      </c>
      <c r="H75" s="299">
        <v>1368</v>
      </c>
      <c r="I75" s="59">
        <v>0.5</v>
      </c>
      <c r="J75" s="448">
        <f t="shared" si="1"/>
        <v>684</v>
      </c>
    </row>
    <row r="76" spans="1:10" ht="26.25">
      <c r="A76" s="55">
        <v>72</v>
      </c>
      <c r="B76" s="55" t="s">
        <v>446</v>
      </c>
      <c r="C76" s="329" t="s">
        <v>517</v>
      </c>
      <c r="D76" s="329" t="s">
        <v>4208</v>
      </c>
      <c r="E76" s="55" t="s">
        <v>7802</v>
      </c>
      <c r="F76" s="55"/>
      <c r="G76" s="55" t="s">
        <v>7800</v>
      </c>
      <c r="H76" s="299">
        <v>1593</v>
      </c>
      <c r="I76" s="59">
        <v>0.5</v>
      </c>
      <c r="J76" s="448">
        <f t="shared" si="1"/>
        <v>796.5</v>
      </c>
    </row>
    <row r="77" spans="1:10" ht="26.25">
      <c r="A77" s="55">
        <v>73</v>
      </c>
      <c r="B77" s="55" t="s">
        <v>446</v>
      </c>
      <c r="C77" s="329" t="s">
        <v>518</v>
      </c>
      <c r="D77" s="329" t="s">
        <v>4209</v>
      </c>
      <c r="E77" s="55" t="s">
        <v>7802</v>
      </c>
      <c r="F77" s="55"/>
      <c r="G77" s="55" t="s">
        <v>7800</v>
      </c>
      <c r="H77" s="299">
        <v>871</v>
      </c>
      <c r="I77" s="59">
        <v>0.5</v>
      </c>
      <c r="J77" s="448">
        <f t="shared" si="1"/>
        <v>435.5</v>
      </c>
    </row>
    <row r="78" spans="1:10" ht="26.25">
      <c r="A78" s="55">
        <v>74</v>
      </c>
      <c r="B78" s="55" t="s">
        <v>446</v>
      </c>
      <c r="C78" s="329" t="s">
        <v>519</v>
      </c>
      <c r="D78" s="329" t="s">
        <v>4210</v>
      </c>
      <c r="E78" s="55" t="s">
        <v>7802</v>
      </c>
      <c r="F78" s="55"/>
      <c r="G78" s="55" t="s">
        <v>7800</v>
      </c>
      <c r="H78" s="299">
        <v>991</v>
      </c>
      <c r="I78" s="59">
        <v>0.5</v>
      </c>
      <c r="J78" s="448">
        <f t="shared" si="1"/>
        <v>495.5</v>
      </c>
    </row>
    <row r="79" spans="1:10" ht="26.25">
      <c r="A79" s="55">
        <v>75</v>
      </c>
      <c r="B79" s="55" t="s">
        <v>446</v>
      </c>
      <c r="C79" s="329" t="s">
        <v>520</v>
      </c>
      <c r="D79" s="329" t="s">
        <v>4211</v>
      </c>
      <c r="E79" s="55" t="s">
        <v>7802</v>
      </c>
      <c r="F79" s="55"/>
      <c r="G79" s="55" t="s">
        <v>7800</v>
      </c>
      <c r="H79" s="299">
        <v>917</v>
      </c>
      <c r="I79" s="59">
        <v>0.5</v>
      </c>
      <c r="J79" s="448">
        <f t="shared" si="1"/>
        <v>458.5</v>
      </c>
    </row>
    <row r="80" spans="1:10" ht="26.25">
      <c r="A80" s="55">
        <v>76</v>
      </c>
      <c r="B80" s="55" t="s">
        <v>446</v>
      </c>
      <c r="C80" s="329" t="s">
        <v>521</v>
      </c>
      <c r="D80" s="329" t="s">
        <v>4212</v>
      </c>
      <c r="E80" s="55" t="s">
        <v>7802</v>
      </c>
      <c r="F80" s="55"/>
      <c r="G80" s="55" t="s">
        <v>7800</v>
      </c>
      <c r="H80" s="299">
        <v>2316</v>
      </c>
      <c r="I80" s="59">
        <v>0.5</v>
      </c>
      <c r="J80" s="448">
        <f t="shared" si="1"/>
        <v>1158</v>
      </c>
    </row>
    <row r="81" spans="1:10" ht="26.25">
      <c r="A81" s="55">
        <v>77</v>
      </c>
      <c r="B81" s="55" t="s">
        <v>446</v>
      </c>
      <c r="C81" s="329" t="s">
        <v>522</v>
      </c>
      <c r="D81" s="329" t="s">
        <v>4213</v>
      </c>
      <c r="E81" s="55" t="s">
        <v>7802</v>
      </c>
      <c r="F81" s="55"/>
      <c r="G81" s="55" t="s">
        <v>7800</v>
      </c>
      <c r="H81" s="299">
        <v>864</v>
      </c>
      <c r="I81" s="59">
        <v>0.5</v>
      </c>
      <c r="J81" s="448">
        <f t="shared" si="1"/>
        <v>432</v>
      </c>
    </row>
    <row r="82" spans="1:10" ht="26.25">
      <c r="A82" s="55">
        <v>78</v>
      </c>
      <c r="B82" s="55" t="s">
        <v>446</v>
      </c>
      <c r="C82" s="329" t="s">
        <v>523</v>
      </c>
      <c r="D82" s="329" t="s">
        <v>4214</v>
      </c>
      <c r="E82" s="55" t="s">
        <v>7802</v>
      </c>
      <c r="F82" s="55"/>
      <c r="G82" s="55" t="s">
        <v>7800</v>
      </c>
      <c r="H82" s="299">
        <v>1730</v>
      </c>
      <c r="I82" s="59">
        <v>0.5</v>
      </c>
      <c r="J82" s="448">
        <f t="shared" ref="J82:J145" si="2">H82*(1-I82)</f>
        <v>865</v>
      </c>
    </row>
    <row r="83" spans="1:10" ht="15.75">
      <c r="A83" s="55">
        <v>79</v>
      </c>
      <c r="B83" s="55" t="s">
        <v>446</v>
      </c>
      <c r="C83" s="329" t="s">
        <v>524</v>
      </c>
      <c r="D83" s="329" t="s">
        <v>4215</v>
      </c>
      <c r="E83" s="55" t="s">
        <v>7802</v>
      </c>
      <c r="F83" s="55"/>
      <c r="G83" s="55" t="s">
        <v>7800</v>
      </c>
      <c r="H83" s="299">
        <v>1334</v>
      </c>
      <c r="I83" s="59">
        <v>0.5</v>
      </c>
      <c r="J83" s="448">
        <f t="shared" si="2"/>
        <v>667</v>
      </c>
    </row>
    <row r="84" spans="1:10" ht="26.25">
      <c r="A84" s="55">
        <v>80</v>
      </c>
      <c r="B84" s="55" t="s">
        <v>446</v>
      </c>
      <c r="C84" s="329" t="s">
        <v>525</v>
      </c>
      <c r="D84" s="329" t="s">
        <v>4216</v>
      </c>
      <c r="E84" s="55" t="s">
        <v>7802</v>
      </c>
      <c r="F84" s="55"/>
      <c r="G84" s="55" t="s">
        <v>7800</v>
      </c>
      <c r="H84" s="299">
        <v>1440</v>
      </c>
      <c r="I84" s="59">
        <v>0.5</v>
      </c>
      <c r="J84" s="448">
        <f t="shared" si="2"/>
        <v>720</v>
      </c>
    </row>
    <row r="85" spans="1:10" ht="26.25">
      <c r="A85" s="55">
        <v>81</v>
      </c>
      <c r="B85" s="55" t="s">
        <v>446</v>
      </c>
      <c r="C85" s="329" t="s">
        <v>526</v>
      </c>
      <c r="D85" s="329" t="s">
        <v>4217</v>
      </c>
      <c r="E85" s="55" t="s">
        <v>7802</v>
      </c>
      <c r="F85" s="55"/>
      <c r="G85" s="55" t="s">
        <v>7800</v>
      </c>
      <c r="H85" s="299">
        <v>682</v>
      </c>
      <c r="I85" s="59">
        <v>0.5</v>
      </c>
      <c r="J85" s="448">
        <f t="shared" si="2"/>
        <v>341</v>
      </c>
    </row>
    <row r="86" spans="1:10" ht="26.25">
      <c r="A86" s="55">
        <v>82</v>
      </c>
      <c r="B86" s="55" t="s">
        <v>446</v>
      </c>
      <c r="C86" s="329" t="s">
        <v>527</v>
      </c>
      <c r="D86" s="329" t="s">
        <v>4218</v>
      </c>
      <c r="E86" s="55" t="s">
        <v>7802</v>
      </c>
      <c r="F86" s="55"/>
      <c r="G86" s="55" t="s">
        <v>7800</v>
      </c>
      <c r="H86" s="299">
        <v>1426</v>
      </c>
      <c r="I86" s="59">
        <v>0.5</v>
      </c>
      <c r="J86" s="448">
        <f t="shared" si="2"/>
        <v>713</v>
      </c>
    </row>
    <row r="87" spans="1:10" ht="26.25">
      <c r="A87" s="55">
        <v>83</v>
      </c>
      <c r="B87" s="55" t="s">
        <v>446</v>
      </c>
      <c r="C87" s="329" t="s">
        <v>528</v>
      </c>
      <c r="D87" s="329" t="s">
        <v>4219</v>
      </c>
      <c r="E87" s="55" t="s">
        <v>7802</v>
      </c>
      <c r="F87" s="55"/>
      <c r="G87" s="55" t="s">
        <v>7800</v>
      </c>
      <c r="H87" s="299">
        <v>917</v>
      </c>
      <c r="I87" s="59">
        <v>0.5</v>
      </c>
      <c r="J87" s="448">
        <f t="shared" si="2"/>
        <v>458.5</v>
      </c>
    </row>
    <row r="88" spans="1:10" ht="26.25">
      <c r="A88" s="55">
        <v>84</v>
      </c>
      <c r="B88" s="55" t="s">
        <v>446</v>
      </c>
      <c r="C88" s="329" t="s">
        <v>529</v>
      </c>
      <c r="D88" s="329" t="s">
        <v>4220</v>
      </c>
      <c r="E88" s="55" t="s">
        <v>7802</v>
      </c>
      <c r="F88" s="55"/>
      <c r="G88" s="55" t="s">
        <v>7800</v>
      </c>
      <c r="H88" s="299">
        <v>3605</v>
      </c>
      <c r="I88" s="59">
        <v>0.5</v>
      </c>
      <c r="J88" s="448">
        <f t="shared" si="2"/>
        <v>1802.5</v>
      </c>
    </row>
    <row r="89" spans="1:10" ht="51.75">
      <c r="A89" s="55">
        <v>85</v>
      </c>
      <c r="B89" s="55" t="s">
        <v>446</v>
      </c>
      <c r="C89" s="329" t="s">
        <v>530</v>
      </c>
      <c r="D89" s="329" t="s">
        <v>4221</v>
      </c>
      <c r="E89" s="55" t="s">
        <v>7802</v>
      </c>
      <c r="F89" s="55"/>
      <c r="G89" s="55" t="s">
        <v>7800</v>
      </c>
      <c r="H89" s="299">
        <v>2674</v>
      </c>
      <c r="I89" s="59">
        <v>0.5</v>
      </c>
      <c r="J89" s="448">
        <f t="shared" si="2"/>
        <v>1337</v>
      </c>
    </row>
    <row r="90" spans="1:10" ht="51.75">
      <c r="A90" s="55">
        <v>86</v>
      </c>
      <c r="B90" s="55" t="s">
        <v>446</v>
      </c>
      <c r="C90" s="329" t="s">
        <v>531</v>
      </c>
      <c r="D90" s="329" t="s">
        <v>4222</v>
      </c>
      <c r="E90" s="55" t="s">
        <v>7802</v>
      </c>
      <c r="F90" s="55"/>
      <c r="G90" s="55" t="s">
        <v>7800</v>
      </c>
      <c r="H90" s="299">
        <v>4204</v>
      </c>
      <c r="I90" s="59">
        <v>0.5</v>
      </c>
      <c r="J90" s="448">
        <f t="shared" si="2"/>
        <v>2102</v>
      </c>
    </row>
    <row r="91" spans="1:10" ht="51.75">
      <c r="A91" s="55">
        <v>87</v>
      </c>
      <c r="B91" s="55" t="s">
        <v>446</v>
      </c>
      <c r="C91" s="329" t="s">
        <v>532</v>
      </c>
      <c r="D91" s="329" t="s">
        <v>4223</v>
      </c>
      <c r="E91" s="55" t="s">
        <v>7802</v>
      </c>
      <c r="F91" s="55"/>
      <c r="G91" s="55" t="s">
        <v>7800</v>
      </c>
      <c r="H91" s="299">
        <v>6254</v>
      </c>
      <c r="I91" s="59">
        <v>0.5</v>
      </c>
      <c r="J91" s="448">
        <f t="shared" si="2"/>
        <v>3127</v>
      </c>
    </row>
    <row r="92" spans="1:10" ht="51.75">
      <c r="A92" s="55">
        <v>88</v>
      </c>
      <c r="B92" s="55" t="s">
        <v>446</v>
      </c>
      <c r="C92" s="329" t="s">
        <v>533</v>
      </c>
      <c r="D92" s="329" t="s">
        <v>4224</v>
      </c>
      <c r="E92" s="55" t="s">
        <v>7802</v>
      </c>
      <c r="F92" s="55"/>
      <c r="G92" s="55" t="s">
        <v>7800</v>
      </c>
      <c r="H92" s="299">
        <v>720</v>
      </c>
      <c r="I92" s="59">
        <v>0.5</v>
      </c>
      <c r="J92" s="448">
        <f t="shared" si="2"/>
        <v>360</v>
      </c>
    </row>
    <row r="93" spans="1:10" ht="51.75">
      <c r="A93" s="55">
        <v>89</v>
      </c>
      <c r="B93" s="55" t="s">
        <v>446</v>
      </c>
      <c r="C93" s="329" t="s">
        <v>534</v>
      </c>
      <c r="D93" s="329" t="s">
        <v>4225</v>
      </c>
      <c r="E93" s="55" t="s">
        <v>7802</v>
      </c>
      <c r="F93" s="55"/>
      <c r="G93" s="55" t="s">
        <v>7800</v>
      </c>
      <c r="H93" s="299">
        <v>960</v>
      </c>
      <c r="I93" s="59">
        <v>0.5</v>
      </c>
      <c r="J93" s="448">
        <f t="shared" si="2"/>
        <v>480</v>
      </c>
    </row>
    <row r="94" spans="1:10" ht="51.75">
      <c r="A94" s="55">
        <v>90</v>
      </c>
      <c r="B94" s="55" t="s">
        <v>446</v>
      </c>
      <c r="C94" s="329" t="s">
        <v>535</v>
      </c>
      <c r="D94" s="329" t="s">
        <v>4226</v>
      </c>
      <c r="E94" s="55" t="s">
        <v>7802</v>
      </c>
      <c r="F94" s="55"/>
      <c r="G94" s="55" t="s">
        <v>7800</v>
      </c>
      <c r="H94" s="299">
        <v>1686</v>
      </c>
      <c r="I94" s="59">
        <v>0.5</v>
      </c>
      <c r="J94" s="448">
        <f t="shared" si="2"/>
        <v>843</v>
      </c>
    </row>
    <row r="95" spans="1:10" ht="15.75">
      <c r="A95" s="55">
        <v>91</v>
      </c>
      <c r="B95" s="55" t="s">
        <v>446</v>
      </c>
      <c r="C95" s="329" t="s">
        <v>536</v>
      </c>
      <c r="D95" s="329" t="s">
        <v>4227</v>
      </c>
      <c r="E95" s="55" t="s">
        <v>7802</v>
      </c>
      <c r="F95" s="55"/>
      <c r="G95" s="55" t="s">
        <v>7800</v>
      </c>
      <c r="H95" s="299">
        <v>1159</v>
      </c>
      <c r="I95" s="59">
        <v>0.5</v>
      </c>
      <c r="J95" s="448">
        <f t="shared" si="2"/>
        <v>579.5</v>
      </c>
    </row>
    <row r="96" spans="1:10" ht="15.75">
      <c r="A96" s="55">
        <v>92</v>
      </c>
      <c r="B96" s="55" t="s">
        <v>446</v>
      </c>
      <c r="C96" s="329" t="s">
        <v>537</v>
      </c>
      <c r="D96" s="329" t="s">
        <v>4228</v>
      </c>
      <c r="E96" s="55" t="s">
        <v>7802</v>
      </c>
      <c r="F96" s="55"/>
      <c r="G96" s="55" t="s">
        <v>7800</v>
      </c>
      <c r="H96" s="299">
        <v>1222</v>
      </c>
      <c r="I96" s="59">
        <v>0.5</v>
      </c>
      <c r="J96" s="448">
        <f t="shared" si="2"/>
        <v>611</v>
      </c>
    </row>
    <row r="97" spans="1:10" ht="15.75">
      <c r="A97" s="55">
        <v>93</v>
      </c>
      <c r="B97" s="55" t="s">
        <v>446</v>
      </c>
      <c r="C97" s="329" t="s">
        <v>538</v>
      </c>
      <c r="D97" s="329" t="s">
        <v>4229</v>
      </c>
      <c r="E97" s="55" t="s">
        <v>7802</v>
      </c>
      <c r="F97" s="55"/>
      <c r="G97" s="55" t="s">
        <v>7800</v>
      </c>
      <c r="H97" s="299">
        <v>1915</v>
      </c>
      <c r="I97" s="59">
        <v>0.5</v>
      </c>
      <c r="J97" s="448">
        <f t="shared" si="2"/>
        <v>957.5</v>
      </c>
    </row>
    <row r="98" spans="1:10" ht="15.75">
      <c r="A98" s="55">
        <v>94</v>
      </c>
      <c r="B98" s="55" t="s">
        <v>446</v>
      </c>
      <c r="C98" s="329" t="s">
        <v>539</v>
      </c>
      <c r="D98" s="329" t="s">
        <v>4230</v>
      </c>
      <c r="E98" s="55" t="s">
        <v>7802</v>
      </c>
      <c r="F98" s="55"/>
      <c r="G98" s="55" t="s">
        <v>7800</v>
      </c>
      <c r="H98" s="299">
        <v>1558</v>
      </c>
      <c r="I98" s="59">
        <v>0.5</v>
      </c>
      <c r="J98" s="448">
        <f t="shared" si="2"/>
        <v>779</v>
      </c>
    </row>
    <row r="99" spans="1:10" ht="15.75">
      <c r="A99" s="55">
        <v>95</v>
      </c>
      <c r="B99" s="55" t="s">
        <v>446</v>
      </c>
      <c r="C99" s="329" t="s">
        <v>540</v>
      </c>
      <c r="D99" s="329" t="s">
        <v>4231</v>
      </c>
      <c r="E99" s="55" t="s">
        <v>7802</v>
      </c>
      <c r="F99" s="55"/>
      <c r="G99" s="55" t="s">
        <v>7800</v>
      </c>
      <c r="H99" s="299">
        <v>1987</v>
      </c>
      <c r="I99" s="59">
        <v>0.5</v>
      </c>
      <c r="J99" s="448">
        <f t="shared" si="2"/>
        <v>993.5</v>
      </c>
    </row>
    <row r="100" spans="1:10" ht="15.75">
      <c r="A100" s="55">
        <v>96</v>
      </c>
      <c r="B100" s="55" t="s">
        <v>446</v>
      </c>
      <c r="C100" s="329" t="s">
        <v>541</v>
      </c>
      <c r="D100" s="329" t="s">
        <v>4232</v>
      </c>
      <c r="E100" s="55" t="s">
        <v>7802</v>
      </c>
      <c r="F100" s="55"/>
      <c r="G100" s="55" t="s">
        <v>7800</v>
      </c>
      <c r="H100" s="299">
        <v>4193</v>
      </c>
      <c r="I100" s="59">
        <v>0.5</v>
      </c>
      <c r="J100" s="448">
        <f t="shared" si="2"/>
        <v>2096.5</v>
      </c>
    </row>
    <row r="101" spans="1:10" ht="15.75">
      <c r="A101" s="55">
        <v>97</v>
      </c>
      <c r="B101" s="55" t="s">
        <v>446</v>
      </c>
      <c r="C101" s="329" t="s">
        <v>542</v>
      </c>
      <c r="D101" s="329" t="s">
        <v>4233</v>
      </c>
      <c r="E101" s="55" t="s">
        <v>7802</v>
      </c>
      <c r="F101" s="55"/>
      <c r="G101" s="55" t="s">
        <v>7800</v>
      </c>
      <c r="H101" s="299">
        <v>2054</v>
      </c>
      <c r="I101" s="59">
        <v>0.5</v>
      </c>
      <c r="J101" s="448">
        <f t="shared" si="2"/>
        <v>1027</v>
      </c>
    </row>
    <row r="102" spans="1:10" ht="15.75">
      <c r="A102" s="55">
        <v>98</v>
      </c>
      <c r="B102" s="55" t="s">
        <v>446</v>
      </c>
      <c r="C102" s="329" t="s">
        <v>543</v>
      </c>
      <c r="D102" s="329" t="s">
        <v>4234</v>
      </c>
      <c r="E102" s="55" t="s">
        <v>7802</v>
      </c>
      <c r="F102" s="55"/>
      <c r="G102" s="55" t="s">
        <v>7800</v>
      </c>
      <c r="H102" s="299">
        <v>3854</v>
      </c>
      <c r="I102" s="59">
        <v>0.5</v>
      </c>
      <c r="J102" s="448">
        <f t="shared" si="2"/>
        <v>1927</v>
      </c>
    </row>
    <row r="103" spans="1:10" ht="15.75">
      <c r="A103" s="55">
        <v>99</v>
      </c>
      <c r="B103" s="55" t="s">
        <v>446</v>
      </c>
      <c r="C103" s="329" t="s">
        <v>544</v>
      </c>
      <c r="D103" s="329" t="s">
        <v>4235</v>
      </c>
      <c r="E103" s="55" t="s">
        <v>7802</v>
      </c>
      <c r="F103" s="55"/>
      <c r="G103" s="55" t="s">
        <v>7800</v>
      </c>
      <c r="H103" s="299">
        <v>10114</v>
      </c>
      <c r="I103" s="59">
        <v>0.5</v>
      </c>
      <c r="J103" s="448">
        <f t="shared" si="2"/>
        <v>5057</v>
      </c>
    </row>
    <row r="104" spans="1:10" ht="15.75">
      <c r="A104" s="55">
        <v>100</v>
      </c>
      <c r="B104" s="55" t="s">
        <v>446</v>
      </c>
      <c r="C104" s="329" t="s">
        <v>545</v>
      </c>
      <c r="D104" s="329" t="s">
        <v>4236</v>
      </c>
      <c r="E104" s="55" t="s">
        <v>7802</v>
      </c>
      <c r="F104" s="55"/>
      <c r="G104" s="55" t="s">
        <v>7800</v>
      </c>
      <c r="H104" s="299">
        <v>713</v>
      </c>
      <c r="I104" s="59">
        <v>0.5</v>
      </c>
      <c r="J104" s="448">
        <f t="shared" si="2"/>
        <v>356.5</v>
      </c>
    </row>
    <row r="105" spans="1:10" ht="15.75">
      <c r="A105" s="55">
        <v>101</v>
      </c>
      <c r="B105" s="55" t="s">
        <v>446</v>
      </c>
      <c r="C105" s="329" t="s">
        <v>546</v>
      </c>
      <c r="D105" s="329" t="s">
        <v>4237</v>
      </c>
      <c r="E105" s="55" t="s">
        <v>7802</v>
      </c>
      <c r="F105" s="55"/>
      <c r="G105" s="55" t="s">
        <v>7800</v>
      </c>
      <c r="H105" s="299">
        <v>336</v>
      </c>
      <c r="I105" s="59">
        <v>0.5</v>
      </c>
      <c r="J105" s="448">
        <f t="shared" si="2"/>
        <v>168</v>
      </c>
    </row>
    <row r="106" spans="1:10" ht="15.75">
      <c r="A106" s="55">
        <v>102</v>
      </c>
      <c r="B106" s="55" t="s">
        <v>446</v>
      </c>
      <c r="C106" s="329" t="s">
        <v>547</v>
      </c>
      <c r="D106" s="329" t="s">
        <v>4238</v>
      </c>
      <c r="E106" s="55" t="s">
        <v>7802</v>
      </c>
      <c r="F106" s="55"/>
      <c r="G106" s="55" t="s">
        <v>7800</v>
      </c>
      <c r="H106" s="299">
        <v>295</v>
      </c>
      <c r="I106" s="59">
        <v>0.5</v>
      </c>
      <c r="J106" s="448">
        <f t="shared" si="2"/>
        <v>147.5</v>
      </c>
    </row>
    <row r="107" spans="1:10" ht="15.75">
      <c r="A107" s="55">
        <v>103</v>
      </c>
      <c r="B107" s="55" t="s">
        <v>446</v>
      </c>
      <c r="C107" s="329" t="s">
        <v>548</v>
      </c>
      <c r="D107" s="329" t="s">
        <v>4239</v>
      </c>
      <c r="E107" s="55" t="s">
        <v>7802</v>
      </c>
      <c r="F107" s="55"/>
      <c r="G107" s="55" t="s">
        <v>7800</v>
      </c>
      <c r="H107" s="299">
        <v>67</v>
      </c>
      <c r="I107" s="59">
        <v>0.5</v>
      </c>
      <c r="J107" s="448">
        <f t="shared" si="2"/>
        <v>33.5</v>
      </c>
    </row>
    <row r="108" spans="1:10" ht="15.75">
      <c r="A108" s="55">
        <v>104</v>
      </c>
      <c r="B108" s="55" t="s">
        <v>446</v>
      </c>
      <c r="C108" s="329" t="s">
        <v>549</v>
      </c>
      <c r="D108" s="329" t="s">
        <v>4240</v>
      </c>
      <c r="E108" s="55" t="s">
        <v>7802</v>
      </c>
      <c r="F108" s="55"/>
      <c r="G108" s="55" t="s">
        <v>7800</v>
      </c>
      <c r="H108" s="299">
        <v>314</v>
      </c>
      <c r="I108" s="59">
        <v>0.5</v>
      </c>
      <c r="J108" s="448">
        <f t="shared" si="2"/>
        <v>157</v>
      </c>
    </row>
    <row r="109" spans="1:10" ht="15.75">
      <c r="A109" s="55">
        <v>105</v>
      </c>
      <c r="B109" s="55" t="s">
        <v>446</v>
      </c>
      <c r="C109" s="329" t="s">
        <v>550</v>
      </c>
      <c r="D109" s="329" t="s">
        <v>4241</v>
      </c>
      <c r="E109" s="55" t="s">
        <v>7802</v>
      </c>
      <c r="F109" s="55"/>
      <c r="G109" s="55" t="s">
        <v>7800</v>
      </c>
      <c r="H109" s="299">
        <v>67</v>
      </c>
      <c r="I109" s="59">
        <v>0.5</v>
      </c>
      <c r="J109" s="448">
        <f t="shared" si="2"/>
        <v>33.5</v>
      </c>
    </row>
    <row r="110" spans="1:10" ht="15.75">
      <c r="A110" s="55">
        <v>106</v>
      </c>
      <c r="B110" s="55" t="s">
        <v>446</v>
      </c>
      <c r="C110" s="329" t="s">
        <v>551</v>
      </c>
      <c r="D110" s="329" t="s">
        <v>4242</v>
      </c>
      <c r="E110" s="55" t="s">
        <v>7802</v>
      </c>
      <c r="F110" s="55"/>
      <c r="G110" s="55" t="s">
        <v>7800</v>
      </c>
      <c r="H110" s="299">
        <v>108</v>
      </c>
      <c r="I110" s="59">
        <v>0.5</v>
      </c>
      <c r="J110" s="448">
        <f t="shared" si="2"/>
        <v>54</v>
      </c>
    </row>
    <row r="111" spans="1:10" ht="15.75">
      <c r="A111" s="55">
        <v>107</v>
      </c>
      <c r="B111" s="55" t="s">
        <v>446</v>
      </c>
      <c r="C111" s="329" t="s">
        <v>552</v>
      </c>
      <c r="D111" s="329" t="s">
        <v>4243</v>
      </c>
      <c r="E111" s="55" t="s">
        <v>7802</v>
      </c>
      <c r="F111" s="55"/>
      <c r="G111" s="55" t="s">
        <v>7800</v>
      </c>
      <c r="H111" s="299">
        <v>151</v>
      </c>
      <c r="I111" s="59">
        <v>0.5</v>
      </c>
      <c r="J111" s="448">
        <f t="shared" si="2"/>
        <v>75.5</v>
      </c>
    </row>
    <row r="112" spans="1:10" ht="15.75">
      <c r="A112" s="55">
        <v>108</v>
      </c>
      <c r="B112" s="55" t="s">
        <v>446</v>
      </c>
      <c r="C112" s="329" t="s">
        <v>553</v>
      </c>
      <c r="D112" s="329" t="s">
        <v>4244</v>
      </c>
      <c r="E112" s="55" t="s">
        <v>7802</v>
      </c>
      <c r="F112" s="55"/>
      <c r="G112" s="55" t="s">
        <v>7800</v>
      </c>
      <c r="H112" s="299">
        <v>185</v>
      </c>
      <c r="I112" s="59">
        <v>0.5</v>
      </c>
      <c r="J112" s="448">
        <f t="shared" si="2"/>
        <v>92.5</v>
      </c>
    </row>
    <row r="113" spans="1:10" ht="15.75">
      <c r="A113" s="55">
        <v>109</v>
      </c>
      <c r="B113" s="55" t="s">
        <v>446</v>
      </c>
      <c r="C113" s="329" t="s">
        <v>554</v>
      </c>
      <c r="D113" s="329" t="s">
        <v>4245</v>
      </c>
      <c r="E113" s="55" t="s">
        <v>7802</v>
      </c>
      <c r="F113" s="55"/>
      <c r="G113" s="55" t="s">
        <v>7800</v>
      </c>
      <c r="H113" s="299">
        <v>98</v>
      </c>
      <c r="I113" s="59">
        <v>0.5</v>
      </c>
      <c r="J113" s="448">
        <f t="shared" si="2"/>
        <v>49</v>
      </c>
    </row>
    <row r="114" spans="1:10" ht="15.75">
      <c r="A114" s="55">
        <v>110</v>
      </c>
      <c r="B114" s="55" t="s">
        <v>446</v>
      </c>
      <c r="C114" s="329" t="s">
        <v>555</v>
      </c>
      <c r="D114" s="329" t="s">
        <v>4246</v>
      </c>
      <c r="E114" s="55" t="s">
        <v>7802</v>
      </c>
      <c r="F114" s="55"/>
      <c r="G114" s="55" t="s">
        <v>7800</v>
      </c>
      <c r="H114" s="299">
        <v>98</v>
      </c>
      <c r="I114" s="59">
        <v>0.5</v>
      </c>
      <c r="J114" s="448">
        <f t="shared" si="2"/>
        <v>49</v>
      </c>
    </row>
    <row r="115" spans="1:10" ht="15.75">
      <c r="A115" s="55">
        <v>111</v>
      </c>
      <c r="B115" s="55" t="s">
        <v>446</v>
      </c>
      <c r="C115" s="329" t="s">
        <v>556</v>
      </c>
      <c r="D115" s="329" t="s">
        <v>4247</v>
      </c>
      <c r="E115" s="55" t="s">
        <v>7802</v>
      </c>
      <c r="F115" s="55"/>
      <c r="G115" s="55" t="s">
        <v>7800</v>
      </c>
      <c r="H115" s="299">
        <v>101</v>
      </c>
      <c r="I115" s="59">
        <v>0.5</v>
      </c>
      <c r="J115" s="448">
        <f t="shared" si="2"/>
        <v>50.5</v>
      </c>
    </row>
    <row r="116" spans="1:10" ht="15.75">
      <c r="A116" s="55">
        <v>112</v>
      </c>
      <c r="B116" s="55" t="s">
        <v>446</v>
      </c>
      <c r="C116" s="329" t="s">
        <v>557</v>
      </c>
      <c r="D116" s="329" t="s">
        <v>4248</v>
      </c>
      <c r="E116" s="55" t="s">
        <v>7802</v>
      </c>
      <c r="F116" s="55"/>
      <c r="G116" s="55" t="s">
        <v>7800</v>
      </c>
      <c r="H116" s="299">
        <v>31</v>
      </c>
      <c r="I116" s="59">
        <v>0.5</v>
      </c>
      <c r="J116" s="448">
        <f t="shared" si="2"/>
        <v>15.5</v>
      </c>
    </row>
    <row r="117" spans="1:10" ht="15.75">
      <c r="A117" s="55">
        <v>113</v>
      </c>
      <c r="B117" s="55" t="s">
        <v>446</v>
      </c>
      <c r="C117" s="329" t="s">
        <v>558</v>
      </c>
      <c r="D117" s="329" t="s">
        <v>4249</v>
      </c>
      <c r="E117" s="55" t="s">
        <v>7802</v>
      </c>
      <c r="F117" s="55"/>
      <c r="G117" s="55" t="s">
        <v>7800</v>
      </c>
      <c r="H117" s="299">
        <v>1154</v>
      </c>
      <c r="I117" s="59">
        <v>0.5</v>
      </c>
      <c r="J117" s="448">
        <f t="shared" si="2"/>
        <v>577</v>
      </c>
    </row>
    <row r="118" spans="1:10" ht="15.75">
      <c r="A118" s="55">
        <v>114</v>
      </c>
      <c r="B118" s="55" t="s">
        <v>446</v>
      </c>
      <c r="C118" s="329" t="s">
        <v>559</v>
      </c>
      <c r="D118" s="329" t="s">
        <v>4250</v>
      </c>
      <c r="E118" s="55" t="s">
        <v>7802</v>
      </c>
      <c r="F118" s="55"/>
      <c r="G118" s="55" t="s">
        <v>7800</v>
      </c>
      <c r="H118" s="299">
        <v>2105</v>
      </c>
      <c r="I118" s="59">
        <v>0.5</v>
      </c>
      <c r="J118" s="448">
        <f t="shared" si="2"/>
        <v>1052.5</v>
      </c>
    </row>
    <row r="119" spans="1:10" ht="15.75">
      <c r="A119" s="55">
        <v>115</v>
      </c>
      <c r="B119" s="55" t="s">
        <v>446</v>
      </c>
      <c r="C119" s="329" t="s">
        <v>560</v>
      </c>
      <c r="D119" s="329" t="s">
        <v>4251</v>
      </c>
      <c r="E119" s="55" t="s">
        <v>7802</v>
      </c>
      <c r="F119" s="55"/>
      <c r="G119" s="55" t="s">
        <v>7800</v>
      </c>
      <c r="H119" s="299">
        <v>335</v>
      </c>
      <c r="I119" s="59">
        <v>0.5</v>
      </c>
      <c r="J119" s="448">
        <f t="shared" si="2"/>
        <v>167.5</v>
      </c>
    </row>
    <row r="120" spans="1:10" ht="15.75">
      <c r="A120" s="55">
        <v>116</v>
      </c>
      <c r="B120" s="55" t="s">
        <v>446</v>
      </c>
      <c r="C120" s="329" t="s">
        <v>561</v>
      </c>
      <c r="D120" s="329" t="s">
        <v>4252</v>
      </c>
      <c r="E120" s="55" t="s">
        <v>7802</v>
      </c>
      <c r="F120" s="55"/>
      <c r="G120" s="55" t="s">
        <v>7800</v>
      </c>
      <c r="H120" s="299">
        <v>264</v>
      </c>
      <c r="I120" s="59">
        <v>0.5</v>
      </c>
      <c r="J120" s="448">
        <f t="shared" si="2"/>
        <v>132</v>
      </c>
    </row>
    <row r="121" spans="1:10" ht="15.75">
      <c r="A121" s="55">
        <v>117</v>
      </c>
      <c r="B121" s="55" t="s">
        <v>446</v>
      </c>
      <c r="C121" s="329" t="s">
        <v>562</v>
      </c>
      <c r="D121" s="329" t="s">
        <v>4253</v>
      </c>
      <c r="E121" s="55" t="s">
        <v>7802</v>
      </c>
      <c r="F121" s="55"/>
      <c r="G121" s="55" t="s">
        <v>7800</v>
      </c>
      <c r="H121" s="299">
        <v>278</v>
      </c>
      <c r="I121" s="59">
        <v>0.5</v>
      </c>
      <c r="J121" s="448">
        <f t="shared" si="2"/>
        <v>139</v>
      </c>
    </row>
    <row r="122" spans="1:10" ht="15.75">
      <c r="A122" s="55">
        <v>118</v>
      </c>
      <c r="B122" s="55" t="s">
        <v>446</v>
      </c>
      <c r="C122" s="329" t="s">
        <v>563</v>
      </c>
      <c r="D122" s="329" t="s">
        <v>4254</v>
      </c>
      <c r="E122" s="55" t="s">
        <v>7802</v>
      </c>
      <c r="F122" s="55"/>
      <c r="G122" s="55" t="s">
        <v>7800</v>
      </c>
      <c r="H122" s="299">
        <v>101</v>
      </c>
      <c r="I122" s="59">
        <v>0.5</v>
      </c>
      <c r="J122" s="448">
        <f t="shared" si="2"/>
        <v>50.5</v>
      </c>
    </row>
    <row r="123" spans="1:10" ht="15.75">
      <c r="A123" s="55">
        <v>119</v>
      </c>
      <c r="B123" s="55" t="s">
        <v>446</v>
      </c>
      <c r="C123" s="329" t="s">
        <v>564</v>
      </c>
      <c r="D123" s="329" t="s">
        <v>4255</v>
      </c>
      <c r="E123" s="55" t="s">
        <v>7802</v>
      </c>
      <c r="F123" s="55"/>
      <c r="G123" s="55" t="s">
        <v>7800</v>
      </c>
      <c r="H123" s="299">
        <v>181</v>
      </c>
      <c r="I123" s="59">
        <v>0.5</v>
      </c>
      <c r="J123" s="448">
        <f t="shared" si="2"/>
        <v>90.5</v>
      </c>
    </row>
    <row r="124" spans="1:10" ht="15.75">
      <c r="A124" s="55">
        <v>120</v>
      </c>
      <c r="B124" s="55" t="s">
        <v>446</v>
      </c>
      <c r="C124" s="329" t="s">
        <v>565</v>
      </c>
      <c r="D124" s="329" t="s">
        <v>4256</v>
      </c>
      <c r="E124" s="55" t="s">
        <v>7802</v>
      </c>
      <c r="F124" s="55"/>
      <c r="G124" s="55" t="s">
        <v>7800</v>
      </c>
      <c r="H124" s="299">
        <v>810</v>
      </c>
      <c r="I124" s="59">
        <v>0.5</v>
      </c>
      <c r="J124" s="448">
        <f t="shared" si="2"/>
        <v>405</v>
      </c>
    </row>
    <row r="125" spans="1:10" ht="15.75">
      <c r="A125" s="55">
        <v>121</v>
      </c>
      <c r="B125" s="55" t="s">
        <v>446</v>
      </c>
      <c r="C125" s="329" t="s">
        <v>566</v>
      </c>
      <c r="D125" s="329" t="s">
        <v>4257</v>
      </c>
      <c r="E125" s="55" t="s">
        <v>7802</v>
      </c>
      <c r="F125" s="55"/>
      <c r="G125" s="55" t="s">
        <v>7800</v>
      </c>
      <c r="H125" s="299">
        <v>658</v>
      </c>
      <c r="I125" s="59">
        <v>0.5</v>
      </c>
      <c r="J125" s="448">
        <f t="shared" si="2"/>
        <v>329</v>
      </c>
    </row>
    <row r="126" spans="1:10" ht="15.75">
      <c r="A126" s="55">
        <v>122</v>
      </c>
      <c r="B126" s="55" t="s">
        <v>446</v>
      </c>
      <c r="C126" s="329" t="s">
        <v>567</v>
      </c>
      <c r="D126" s="329" t="s">
        <v>4258</v>
      </c>
      <c r="E126" s="55" t="s">
        <v>7802</v>
      </c>
      <c r="F126" s="55"/>
      <c r="G126" s="55" t="s">
        <v>7800</v>
      </c>
      <c r="H126" s="299">
        <v>12</v>
      </c>
      <c r="I126" s="59">
        <v>0.5</v>
      </c>
      <c r="J126" s="448">
        <f t="shared" si="2"/>
        <v>6</v>
      </c>
    </row>
    <row r="127" spans="1:10" ht="15.75">
      <c r="A127" s="55">
        <v>123</v>
      </c>
      <c r="B127" s="55" t="s">
        <v>446</v>
      </c>
      <c r="C127" s="329" t="s">
        <v>568</v>
      </c>
      <c r="D127" s="329" t="s">
        <v>4259</v>
      </c>
      <c r="E127" s="55" t="s">
        <v>7802</v>
      </c>
      <c r="F127" s="55"/>
      <c r="G127" s="55" t="s">
        <v>7800</v>
      </c>
      <c r="H127" s="299">
        <v>20</v>
      </c>
      <c r="I127" s="59">
        <v>0.5</v>
      </c>
      <c r="J127" s="448">
        <f t="shared" si="2"/>
        <v>10</v>
      </c>
    </row>
    <row r="128" spans="1:10" ht="15.75">
      <c r="A128" s="55">
        <v>124</v>
      </c>
      <c r="B128" s="55" t="s">
        <v>446</v>
      </c>
      <c r="C128" s="329" t="s">
        <v>569</v>
      </c>
      <c r="D128" s="329" t="s">
        <v>4260</v>
      </c>
      <c r="E128" s="55" t="s">
        <v>7802</v>
      </c>
      <c r="F128" s="55"/>
      <c r="G128" s="55" t="s">
        <v>7800</v>
      </c>
      <c r="H128" s="299">
        <v>44</v>
      </c>
      <c r="I128" s="59">
        <v>0.5</v>
      </c>
      <c r="J128" s="448">
        <f t="shared" si="2"/>
        <v>22</v>
      </c>
    </row>
    <row r="129" spans="1:10" ht="26.25">
      <c r="A129" s="55">
        <v>125</v>
      </c>
      <c r="B129" s="55" t="s">
        <v>446</v>
      </c>
      <c r="C129" s="329" t="s">
        <v>570</v>
      </c>
      <c r="D129" s="329" t="s">
        <v>4261</v>
      </c>
      <c r="E129" s="55" t="s">
        <v>7802</v>
      </c>
      <c r="F129" s="55"/>
      <c r="G129" s="55" t="s">
        <v>7800</v>
      </c>
      <c r="H129" s="299">
        <v>11430</v>
      </c>
      <c r="I129" s="59">
        <v>0.5</v>
      </c>
      <c r="J129" s="448">
        <f t="shared" si="2"/>
        <v>5715</v>
      </c>
    </row>
    <row r="130" spans="1:10" ht="26.25">
      <c r="A130" s="55">
        <v>126</v>
      </c>
      <c r="B130" s="55" t="s">
        <v>446</v>
      </c>
      <c r="C130" s="329" t="s">
        <v>571</v>
      </c>
      <c r="D130" s="329" t="s">
        <v>4262</v>
      </c>
      <c r="E130" s="55" t="s">
        <v>7802</v>
      </c>
      <c r="F130" s="55"/>
      <c r="G130" s="55" t="s">
        <v>7800</v>
      </c>
      <c r="H130" s="299">
        <v>9537</v>
      </c>
      <c r="I130" s="59">
        <v>0.5</v>
      </c>
      <c r="J130" s="448">
        <f t="shared" si="2"/>
        <v>4768.5</v>
      </c>
    </row>
    <row r="131" spans="1:10" ht="39">
      <c r="A131" s="55">
        <v>127</v>
      </c>
      <c r="B131" s="55" t="s">
        <v>446</v>
      </c>
      <c r="C131" s="329" t="s">
        <v>572</v>
      </c>
      <c r="D131" s="329" t="s">
        <v>4263</v>
      </c>
      <c r="E131" s="55" t="s">
        <v>7802</v>
      </c>
      <c r="F131" s="55"/>
      <c r="G131" s="55" t="s">
        <v>7800</v>
      </c>
      <c r="H131" s="299">
        <v>11224</v>
      </c>
      <c r="I131" s="59">
        <v>0.5</v>
      </c>
      <c r="J131" s="448">
        <f t="shared" si="2"/>
        <v>5612</v>
      </c>
    </row>
    <row r="132" spans="1:10" ht="39">
      <c r="A132" s="55">
        <v>128</v>
      </c>
      <c r="B132" s="55" t="s">
        <v>446</v>
      </c>
      <c r="C132" s="329" t="s">
        <v>573</v>
      </c>
      <c r="D132" s="329" t="s">
        <v>4264</v>
      </c>
      <c r="E132" s="55" t="s">
        <v>7802</v>
      </c>
      <c r="F132" s="55"/>
      <c r="G132" s="55" t="s">
        <v>7800</v>
      </c>
      <c r="H132" s="299">
        <v>11649</v>
      </c>
      <c r="I132" s="59">
        <v>0.5</v>
      </c>
      <c r="J132" s="448">
        <f t="shared" si="2"/>
        <v>5824.5</v>
      </c>
    </row>
    <row r="133" spans="1:10" ht="26.25">
      <c r="A133" s="55">
        <v>129</v>
      </c>
      <c r="B133" s="55" t="s">
        <v>446</v>
      </c>
      <c r="C133" s="329" t="s">
        <v>574</v>
      </c>
      <c r="D133" s="329" t="s">
        <v>4265</v>
      </c>
      <c r="E133" s="55" t="s">
        <v>7802</v>
      </c>
      <c r="F133" s="55"/>
      <c r="G133" s="55" t="s">
        <v>7800</v>
      </c>
      <c r="H133" s="299">
        <v>9412</v>
      </c>
      <c r="I133" s="59">
        <v>0.5</v>
      </c>
      <c r="J133" s="448">
        <f t="shared" si="2"/>
        <v>4706</v>
      </c>
    </row>
    <row r="134" spans="1:10" ht="26.25">
      <c r="A134" s="55">
        <v>130</v>
      </c>
      <c r="B134" s="55" t="s">
        <v>446</v>
      </c>
      <c r="C134" s="329" t="s">
        <v>575</v>
      </c>
      <c r="D134" s="329" t="s">
        <v>4266</v>
      </c>
      <c r="E134" s="55" t="s">
        <v>7802</v>
      </c>
      <c r="F134" s="55"/>
      <c r="G134" s="55" t="s">
        <v>7800</v>
      </c>
      <c r="H134" s="299">
        <v>9571</v>
      </c>
      <c r="I134" s="59">
        <v>0.5</v>
      </c>
      <c r="J134" s="448">
        <f t="shared" si="2"/>
        <v>4785.5</v>
      </c>
    </row>
    <row r="135" spans="1:10" ht="26.25">
      <c r="A135" s="55">
        <v>131</v>
      </c>
      <c r="B135" s="55" t="s">
        <v>446</v>
      </c>
      <c r="C135" s="329" t="s">
        <v>576</v>
      </c>
      <c r="D135" s="329" t="s">
        <v>4267</v>
      </c>
      <c r="E135" s="55" t="s">
        <v>7802</v>
      </c>
      <c r="F135" s="55"/>
      <c r="G135" s="55" t="s">
        <v>7800</v>
      </c>
      <c r="H135" s="299">
        <v>6804</v>
      </c>
      <c r="I135" s="59">
        <v>0.5</v>
      </c>
      <c r="J135" s="448">
        <f t="shared" si="2"/>
        <v>3402</v>
      </c>
    </row>
    <row r="136" spans="1:10" ht="26.25">
      <c r="A136" s="55">
        <v>132</v>
      </c>
      <c r="B136" s="55" t="s">
        <v>446</v>
      </c>
      <c r="C136" s="329" t="s">
        <v>577</v>
      </c>
      <c r="D136" s="329" t="s">
        <v>4268</v>
      </c>
      <c r="E136" s="55" t="s">
        <v>7802</v>
      </c>
      <c r="F136" s="55"/>
      <c r="G136" s="55" t="s">
        <v>7800</v>
      </c>
      <c r="H136" s="299">
        <v>951</v>
      </c>
      <c r="I136" s="59">
        <v>0.5</v>
      </c>
      <c r="J136" s="448">
        <f t="shared" si="2"/>
        <v>475.5</v>
      </c>
    </row>
    <row r="137" spans="1:10" ht="64.5">
      <c r="A137" s="55">
        <v>133</v>
      </c>
      <c r="B137" s="55" t="s">
        <v>446</v>
      </c>
      <c r="C137" s="329" t="s">
        <v>578</v>
      </c>
      <c r="D137" s="329" t="s">
        <v>4269</v>
      </c>
      <c r="E137" s="55" t="s">
        <v>7802</v>
      </c>
      <c r="F137" s="55"/>
      <c r="G137" s="55" t="s">
        <v>7800</v>
      </c>
      <c r="H137" s="299">
        <v>1384</v>
      </c>
      <c r="I137" s="59">
        <v>0.5</v>
      </c>
      <c r="J137" s="448">
        <f t="shared" si="2"/>
        <v>692</v>
      </c>
    </row>
    <row r="138" spans="1:10" ht="39">
      <c r="A138" s="55">
        <v>134</v>
      </c>
      <c r="B138" s="55" t="s">
        <v>446</v>
      </c>
      <c r="C138" s="329" t="s">
        <v>579</v>
      </c>
      <c r="D138" s="329" t="s">
        <v>4270</v>
      </c>
      <c r="E138" s="55" t="s">
        <v>7802</v>
      </c>
      <c r="F138" s="55"/>
      <c r="G138" s="55" t="s">
        <v>7800</v>
      </c>
      <c r="H138" s="299">
        <v>1699</v>
      </c>
      <c r="I138" s="59">
        <v>0.5</v>
      </c>
      <c r="J138" s="448">
        <f t="shared" si="2"/>
        <v>849.5</v>
      </c>
    </row>
    <row r="139" spans="1:10" ht="39">
      <c r="A139" s="55">
        <v>135</v>
      </c>
      <c r="B139" s="55" t="s">
        <v>446</v>
      </c>
      <c r="C139" s="329" t="s">
        <v>580</v>
      </c>
      <c r="D139" s="329" t="s">
        <v>4271</v>
      </c>
      <c r="E139" s="55" t="s">
        <v>7802</v>
      </c>
      <c r="F139" s="55"/>
      <c r="G139" s="55" t="s">
        <v>7800</v>
      </c>
      <c r="H139" s="299">
        <v>1962</v>
      </c>
      <c r="I139" s="59">
        <v>0.5</v>
      </c>
      <c r="J139" s="448">
        <f t="shared" si="2"/>
        <v>981</v>
      </c>
    </row>
    <row r="140" spans="1:10" ht="39">
      <c r="A140" s="55">
        <v>136</v>
      </c>
      <c r="B140" s="55" t="s">
        <v>446</v>
      </c>
      <c r="C140" s="329" t="s">
        <v>581</v>
      </c>
      <c r="D140" s="329" t="s">
        <v>4272</v>
      </c>
      <c r="E140" s="55" t="s">
        <v>7802</v>
      </c>
      <c r="F140" s="55"/>
      <c r="G140" s="55" t="s">
        <v>7800</v>
      </c>
      <c r="H140" s="299">
        <v>908</v>
      </c>
      <c r="I140" s="59">
        <v>0.5</v>
      </c>
      <c r="J140" s="448">
        <f t="shared" si="2"/>
        <v>454</v>
      </c>
    </row>
    <row r="141" spans="1:10" ht="39">
      <c r="A141" s="55">
        <v>137</v>
      </c>
      <c r="B141" s="55" t="s">
        <v>446</v>
      </c>
      <c r="C141" s="329" t="s">
        <v>582</v>
      </c>
      <c r="D141" s="329" t="s">
        <v>4273</v>
      </c>
      <c r="E141" s="55" t="s">
        <v>7802</v>
      </c>
      <c r="F141" s="55"/>
      <c r="G141" s="55" t="s">
        <v>7800</v>
      </c>
      <c r="H141" s="299">
        <v>3609</v>
      </c>
      <c r="I141" s="59">
        <v>0.5</v>
      </c>
      <c r="J141" s="448">
        <f t="shared" si="2"/>
        <v>1804.5</v>
      </c>
    </row>
    <row r="142" spans="1:10" ht="26.25">
      <c r="A142" s="55">
        <v>138</v>
      </c>
      <c r="B142" s="55" t="s">
        <v>446</v>
      </c>
      <c r="C142" s="329" t="s">
        <v>583</v>
      </c>
      <c r="D142" s="329" t="s">
        <v>4274</v>
      </c>
      <c r="E142" s="55" t="s">
        <v>7802</v>
      </c>
      <c r="F142" s="55"/>
      <c r="G142" s="55" t="s">
        <v>7800</v>
      </c>
      <c r="H142" s="299">
        <v>167</v>
      </c>
      <c r="I142" s="59">
        <v>0.5</v>
      </c>
      <c r="J142" s="448">
        <f t="shared" si="2"/>
        <v>83.5</v>
      </c>
    </row>
    <row r="143" spans="1:10" ht="15.75">
      <c r="A143" s="55">
        <v>139</v>
      </c>
      <c r="B143" s="55" t="s">
        <v>446</v>
      </c>
      <c r="C143" s="329" t="s">
        <v>584</v>
      </c>
      <c r="D143" s="329" t="s">
        <v>4275</v>
      </c>
      <c r="E143" s="55" t="s">
        <v>7802</v>
      </c>
      <c r="F143" s="55"/>
      <c r="G143" s="55" t="s">
        <v>7800</v>
      </c>
      <c r="H143" s="299">
        <v>1446</v>
      </c>
      <c r="I143" s="59">
        <v>0.5</v>
      </c>
      <c r="J143" s="448">
        <f t="shared" si="2"/>
        <v>723</v>
      </c>
    </row>
    <row r="144" spans="1:10" ht="15.75">
      <c r="A144" s="55">
        <v>140</v>
      </c>
      <c r="B144" s="55" t="s">
        <v>446</v>
      </c>
      <c r="C144" s="329" t="s">
        <v>585</v>
      </c>
      <c r="D144" s="329" t="s">
        <v>4276</v>
      </c>
      <c r="E144" s="55" t="s">
        <v>7802</v>
      </c>
      <c r="F144" s="55"/>
      <c r="G144" s="55" t="s">
        <v>7800</v>
      </c>
      <c r="H144" s="299">
        <v>1432</v>
      </c>
      <c r="I144" s="59">
        <v>0.5</v>
      </c>
      <c r="J144" s="448">
        <f t="shared" si="2"/>
        <v>716</v>
      </c>
    </row>
    <row r="145" spans="1:10" ht="39">
      <c r="A145" s="55">
        <v>141</v>
      </c>
      <c r="B145" s="55" t="s">
        <v>446</v>
      </c>
      <c r="C145" s="329" t="s">
        <v>586</v>
      </c>
      <c r="D145" s="329" t="s">
        <v>4277</v>
      </c>
      <c r="E145" s="55" t="s">
        <v>7802</v>
      </c>
      <c r="F145" s="55"/>
      <c r="G145" s="55" t="s">
        <v>7800</v>
      </c>
      <c r="H145" s="299">
        <v>3715</v>
      </c>
      <c r="I145" s="59">
        <v>0.5</v>
      </c>
      <c r="J145" s="448">
        <f t="shared" si="2"/>
        <v>1857.5</v>
      </c>
    </row>
    <row r="146" spans="1:10" ht="15.75">
      <c r="A146" s="55">
        <v>142</v>
      </c>
      <c r="B146" s="55" t="s">
        <v>446</v>
      </c>
      <c r="C146" s="329" t="s">
        <v>587</v>
      </c>
      <c r="D146" s="329" t="s">
        <v>4278</v>
      </c>
      <c r="E146" s="55" t="s">
        <v>7802</v>
      </c>
      <c r="F146" s="55"/>
      <c r="G146" s="55" t="s">
        <v>7800</v>
      </c>
      <c r="H146" s="299">
        <v>147</v>
      </c>
      <c r="I146" s="59">
        <v>0.5</v>
      </c>
      <c r="J146" s="448">
        <f t="shared" ref="J146:J209" si="3">H146*(1-I146)</f>
        <v>73.5</v>
      </c>
    </row>
    <row r="147" spans="1:10" ht="39">
      <c r="A147" s="55">
        <v>143</v>
      </c>
      <c r="B147" s="55" t="s">
        <v>446</v>
      </c>
      <c r="C147" s="329" t="s">
        <v>588</v>
      </c>
      <c r="D147" s="329" t="s">
        <v>4279</v>
      </c>
      <c r="E147" s="55" t="s">
        <v>7802</v>
      </c>
      <c r="F147" s="55"/>
      <c r="G147" s="55" t="s">
        <v>7800</v>
      </c>
      <c r="H147" s="299">
        <v>1073</v>
      </c>
      <c r="I147" s="59">
        <v>0.5</v>
      </c>
      <c r="J147" s="448">
        <f t="shared" si="3"/>
        <v>536.5</v>
      </c>
    </row>
    <row r="148" spans="1:10" ht="15.75">
      <c r="A148" s="55">
        <v>144</v>
      </c>
      <c r="B148" s="55" t="s">
        <v>446</v>
      </c>
      <c r="C148" s="329" t="s">
        <v>589</v>
      </c>
      <c r="D148" s="329" t="s">
        <v>4280</v>
      </c>
      <c r="E148" s="55" t="s">
        <v>7802</v>
      </c>
      <c r="F148" s="55"/>
      <c r="G148" s="55" t="s">
        <v>7800</v>
      </c>
      <c r="H148" s="299">
        <v>1770</v>
      </c>
      <c r="I148" s="59">
        <v>0.5</v>
      </c>
      <c r="J148" s="448">
        <f t="shared" si="3"/>
        <v>885</v>
      </c>
    </row>
    <row r="149" spans="1:10" ht="26.25">
      <c r="A149" s="55">
        <v>145</v>
      </c>
      <c r="B149" s="55" t="s">
        <v>446</v>
      </c>
      <c r="C149" s="329" t="s">
        <v>590</v>
      </c>
      <c r="D149" s="329" t="s">
        <v>4281</v>
      </c>
      <c r="E149" s="55" t="s">
        <v>7802</v>
      </c>
      <c r="F149" s="55"/>
      <c r="G149" s="55" t="s">
        <v>7800</v>
      </c>
      <c r="H149" s="299">
        <v>207</v>
      </c>
      <c r="I149" s="59">
        <v>0.5</v>
      </c>
      <c r="J149" s="448">
        <f t="shared" si="3"/>
        <v>103.5</v>
      </c>
    </row>
    <row r="150" spans="1:10" ht="51.75">
      <c r="A150" s="55">
        <v>146</v>
      </c>
      <c r="B150" s="55" t="s">
        <v>446</v>
      </c>
      <c r="C150" s="329" t="s">
        <v>591</v>
      </c>
      <c r="D150" s="329" t="s">
        <v>4282</v>
      </c>
      <c r="E150" s="55" t="s">
        <v>7802</v>
      </c>
      <c r="F150" s="55"/>
      <c r="G150" s="55" t="s">
        <v>7800</v>
      </c>
      <c r="H150" s="299">
        <v>2991</v>
      </c>
      <c r="I150" s="59">
        <v>0.5</v>
      </c>
      <c r="J150" s="448">
        <f t="shared" si="3"/>
        <v>1495.5</v>
      </c>
    </row>
    <row r="151" spans="1:10" ht="51.75">
      <c r="A151" s="55">
        <v>147</v>
      </c>
      <c r="B151" s="55" t="s">
        <v>446</v>
      </c>
      <c r="C151" s="329" t="s">
        <v>592</v>
      </c>
      <c r="D151" s="329" t="s">
        <v>4283</v>
      </c>
      <c r="E151" s="55" t="s">
        <v>7802</v>
      </c>
      <c r="F151" s="55"/>
      <c r="G151" s="55" t="s">
        <v>7800</v>
      </c>
      <c r="H151" s="299">
        <v>455</v>
      </c>
      <c r="I151" s="59">
        <v>0.5</v>
      </c>
      <c r="J151" s="448">
        <f t="shared" si="3"/>
        <v>227.5</v>
      </c>
    </row>
    <row r="152" spans="1:10" ht="26.25">
      <c r="A152" s="55">
        <v>148</v>
      </c>
      <c r="B152" s="55" t="s">
        <v>446</v>
      </c>
      <c r="C152" s="329" t="s">
        <v>593</v>
      </c>
      <c r="D152" s="329" t="s">
        <v>4284</v>
      </c>
      <c r="E152" s="55" t="s">
        <v>7802</v>
      </c>
      <c r="F152" s="55"/>
      <c r="G152" s="55" t="s">
        <v>7800</v>
      </c>
      <c r="H152" s="299">
        <v>538</v>
      </c>
      <c r="I152" s="59">
        <v>0.5</v>
      </c>
      <c r="J152" s="448">
        <f t="shared" si="3"/>
        <v>269</v>
      </c>
    </row>
    <row r="153" spans="1:10" ht="51.75">
      <c r="A153" s="55">
        <v>149</v>
      </c>
      <c r="B153" s="55" t="s">
        <v>446</v>
      </c>
      <c r="C153" s="329" t="s">
        <v>578</v>
      </c>
      <c r="D153" s="329" t="s">
        <v>4285</v>
      </c>
      <c r="E153" s="55" t="s">
        <v>7802</v>
      </c>
      <c r="F153" s="55"/>
      <c r="G153" s="55" t="s">
        <v>7800</v>
      </c>
      <c r="H153" s="299">
        <v>1384</v>
      </c>
      <c r="I153" s="59">
        <v>0.5</v>
      </c>
      <c r="J153" s="448">
        <f t="shared" si="3"/>
        <v>692</v>
      </c>
    </row>
    <row r="154" spans="1:10" ht="26.25">
      <c r="A154" s="55">
        <v>150</v>
      </c>
      <c r="B154" s="55" t="s">
        <v>446</v>
      </c>
      <c r="C154" s="329" t="s">
        <v>594</v>
      </c>
      <c r="D154" s="329" t="s">
        <v>4286</v>
      </c>
      <c r="E154" s="55" t="s">
        <v>7802</v>
      </c>
      <c r="F154" s="55"/>
      <c r="G154" s="55" t="s">
        <v>7800</v>
      </c>
      <c r="H154" s="299">
        <v>1523</v>
      </c>
      <c r="I154" s="59">
        <v>0.5</v>
      </c>
      <c r="J154" s="448">
        <f t="shared" si="3"/>
        <v>761.5</v>
      </c>
    </row>
    <row r="155" spans="1:10" ht="15.75">
      <c r="A155" s="55">
        <v>151</v>
      </c>
      <c r="B155" s="55" t="s">
        <v>446</v>
      </c>
      <c r="C155" s="329" t="s">
        <v>595</v>
      </c>
      <c r="D155" s="329" t="s">
        <v>4287</v>
      </c>
      <c r="E155" s="55" t="s">
        <v>7802</v>
      </c>
      <c r="F155" s="55"/>
      <c r="G155" s="55" t="s">
        <v>7800</v>
      </c>
      <c r="H155" s="299">
        <v>416</v>
      </c>
      <c r="I155" s="59">
        <v>0.5</v>
      </c>
      <c r="J155" s="448">
        <f t="shared" si="3"/>
        <v>208</v>
      </c>
    </row>
    <row r="156" spans="1:10" ht="15.75">
      <c r="A156" s="55">
        <v>152</v>
      </c>
      <c r="B156" s="55" t="s">
        <v>446</v>
      </c>
      <c r="C156" s="329" t="s">
        <v>596</v>
      </c>
      <c r="D156" s="329" t="s">
        <v>4288</v>
      </c>
      <c r="E156" s="55" t="s">
        <v>7802</v>
      </c>
      <c r="F156" s="55"/>
      <c r="G156" s="55" t="s">
        <v>7800</v>
      </c>
      <c r="H156" s="299">
        <v>1033</v>
      </c>
      <c r="I156" s="59">
        <v>0.5</v>
      </c>
      <c r="J156" s="448">
        <f t="shared" si="3"/>
        <v>516.5</v>
      </c>
    </row>
    <row r="157" spans="1:10" ht="51.75">
      <c r="A157" s="55">
        <v>153</v>
      </c>
      <c r="B157" s="55" t="s">
        <v>446</v>
      </c>
      <c r="C157" s="329" t="s">
        <v>581</v>
      </c>
      <c r="D157" s="329" t="s">
        <v>4289</v>
      </c>
      <c r="E157" s="55" t="s">
        <v>7802</v>
      </c>
      <c r="F157" s="55"/>
      <c r="G157" s="55" t="s">
        <v>7800</v>
      </c>
      <c r="H157" s="299">
        <v>908</v>
      </c>
      <c r="I157" s="59">
        <v>0.5</v>
      </c>
      <c r="J157" s="448">
        <f t="shared" si="3"/>
        <v>454</v>
      </c>
    </row>
    <row r="158" spans="1:10" ht="51.75">
      <c r="A158" s="55">
        <v>154</v>
      </c>
      <c r="B158" s="55" t="s">
        <v>446</v>
      </c>
      <c r="C158" s="329" t="s">
        <v>582</v>
      </c>
      <c r="D158" s="329" t="s">
        <v>4290</v>
      </c>
      <c r="E158" s="55" t="s">
        <v>7802</v>
      </c>
      <c r="F158" s="55"/>
      <c r="G158" s="55" t="s">
        <v>7800</v>
      </c>
      <c r="H158" s="299">
        <v>3609</v>
      </c>
      <c r="I158" s="59">
        <v>0.5</v>
      </c>
      <c r="J158" s="448">
        <f t="shared" si="3"/>
        <v>1804.5</v>
      </c>
    </row>
    <row r="159" spans="1:10" ht="15.75">
      <c r="A159" s="55">
        <v>155</v>
      </c>
      <c r="B159" s="55" t="s">
        <v>446</v>
      </c>
      <c r="C159" s="329" t="s">
        <v>597</v>
      </c>
      <c r="D159" s="329" t="s">
        <v>4291</v>
      </c>
      <c r="E159" s="55" t="s">
        <v>7802</v>
      </c>
      <c r="F159" s="55"/>
      <c r="G159" s="55" t="s">
        <v>7800</v>
      </c>
      <c r="H159" s="299">
        <v>7480</v>
      </c>
      <c r="I159" s="59">
        <v>0.5</v>
      </c>
      <c r="J159" s="448">
        <f t="shared" si="3"/>
        <v>3740</v>
      </c>
    </row>
    <row r="160" spans="1:10" ht="15.75">
      <c r="A160" s="55">
        <v>156</v>
      </c>
      <c r="B160" s="55" t="s">
        <v>446</v>
      </c>
      <c r="C160" s="329" t="s">
        <v>598</v>
      </c>
      <c r="D160" s="329" t="s">
        <v>4292</v>
      </c>
      <c r="E160" s="55" t="s">
        <v>7802</v>
      </c>
      <c r="F160" s="55"/>
      <c r="G160" s="55" t="s">
        <v>7800</v>
      </c>
      <c r="H160" s="299">
        <v>2037</v>
      </c>
      <c r="I160" s="59">
        <v>0.5</v>
      </c>
      <c r="J160" s="448">
        <f t="shared" si="3"/>
        <v>1018.5</v>
      </c>
    </row>
    <row r="161" spans="1:10" ht="15.75">
      <c r="A161" s="55">
        <v>157</v>
      </c>
      <c r="B161" s="55" t="s">
        <v>446</v>
      </c>
      <c r="C161" s="329" t="s">
        <v>599</v>
      </c>
      <c r="D161" s="329" t="s">
        <v>4293</v>
      </c>
      <c r="E161" s="55" t="s">
        <v>7802</v>
      </c>
      <c r="F161" s="55"/>
      <c r="G161" s="55" t="s">
        <v>7800</v>
      </c>
      <c r="H161" s="299">
        <v>2079</v>
      </c>
      <c r="I161" s="59">
        <v>0.5</v>
      </c>
      <c r="J161" s="448">
        <f t="shared" si="3"/>
        <v>1039.5</v>
      </c>
    </row>
    <row r="162" spans="1:10" ht="15.75">
      <c r="A162" s="55">
        <v>158</v>
      </c>
      <c r="B162" s="55" t="s">
        <v>446</v>
      </c>
      <c r="C162" s="329" t="s">
        <v>600</v>
      </c>
      <c r="D162" s="329" t="s">
        <v>4294</v>
      </c>
      <c r="E162" s="55" t="s">
        <v>7802</v>
      </c>
      <c r="F162" s="55"/>
      <c r="G162" s="55" t="s">
        <v>7800</v>
      </c>
      <c r="H162" s="299">
        <v>7630</v>
      </c>
      <c r="I162" s="59">
        <v>0.5</v>
      </c>
      <c r="J162" s="448">
        <f t="shared" si="3"/>
        <v>3815</v>
      </c>
    </row>
    <row r="163" spans="1:10" ht="15.75">
      <c r="A163" s="55">
        <v>159</v>
      </c>
      <c r="B163" s="55" t="s">
        <v>446</v>
      </c>
      <c r="C163" s="329" t="s">
        <v>601</v>
      </c>
      <c r="D163" s="329" t="s">
        <v>4295</v>
      </c>
      <c r="E163" s="55" t="s">
        <v>7802</v>
      </c>
      <c r="F163" s="55"/>
      <c r="G163" s="55" t="s">
        <v>7800</v>
      </c>
      <c r="H163" s="299">
        <v>3989</v>
      </c>
      <c r="I163" s="59">
        <v>0.5</v>
      </c>
      <c r="J163" s="448">
        <f t="shared" si="3"/>
        <v>1994.5</v>
      </c>
    </row>
    <row r="164" spans="1:10" ht="15.75">
      <c r="A164" s="55">
        <v>160</v>
      </c>
      <c r="B164" s="55" t="s">
        <v>446</v>
      </c>
      <c r="C164" s="329" t="s">
        <v>602</v>
      </c>
      <c r="D164" s="329" t="s">
        <v>4296</v>
      </c>
      <c r="E164" s="55" t="s">
        <v>7802</v>
      </c>
      <c r="F164" s="55"/>
      <c r="G164" s="55" t="s">
        <v>7800</v>
      </c>
      <c r="H164" s="299">
        <v>6788</v>
      </c>
      <c r="I164" s="59">
        <v>0.5</v>
      </c>
      <c r="J164" s="448">
        <f t="shared" si="3"/>
        <v>3394</v>
      </c>
    </row>
    <row r="165" spans="1:10" ht="15.75">
      <c r="A165" s="55">
        <v>161</v>
      </c>
      <c r="B165" s="55" t="s">
        <v>446</v>
      </c>
      <c r="C165" s="329" t="s">
        <v>603</v>
      </c>
      <c r="D165" s="329" t="s">
        <v>4297</v>
      </c>
      <c r="E165" s="55" t="s">
        <v>7802</v>
      </c>
      <c r="F165" s="55"/>
      <c r="G165" s="55" t="s">
        <v>7800</v>
      </c>
      <c r="H165" s="299">
        <v>950</v>
      </c>
      <c r="I165" s="59">
        <v>0.5</v>
      </c>
      <c r="J165" s="448">
        <f t="shared" si="3"/>
        <v>475</v>
      </c>
    </row>
    <row r="166" spans="1:10" ht="15.75">
      <c r="A166" s="55">
        <v>162</v>
      </c>
      <c r="B166" s="55" t="s">
        <v>446</v>
      </c>
      <c r="C166" s="329" t="s">
        <v>604</v>
      </c>
      <c r="D166" s="329" t="s">
        <v>4298</v>
      </c>
      <c r="E166" s="55" t="s">
        <v>7802</v>
      </c>
      <c r="F166" s="55"/>
      <c r="G166" s="55" t="s">
        <v>7800</v>
      </c>
      <c r="H166" s="299">
        <v>327</v>
      </c>
      <c r="I166" s="59">
        <v>0.5</v>
      </c>
      <c r="J166" s="448">
        <f t="shared" si="3"/>
        <v>163.5</v>
      </c>
    </row>
    <row r="167" spans="1:10" ht="15.75">
      <c r="A167" s="55">
        <v>163</v>
      </c>
      <c r="B167" s="55" t="s">
        <v>446</v>
      </c>
      <c r="C167" s="329" t="s">
        <v>605</v>
      </c>
      <c r="D167" s="329" t="s">
        <v>4299</v>
      </c>
      <c r="E167" s="55" t="s">
        <v>7802</v>
      </c>
      <c r="F167" s="55"/>
      <c r="G167" s="55" t="s">
        <v>7800</v>
      </c>
      <c r="H167" s="299">
        <v>488</v>
      </c>
      <c r="I167" s="59">
        <v>0.5</v>
      </c>
      <c r="J167" s="448">
        <f t="shared" si="3"/>
        <v>244</v>
      </c>
    </row>
    <row r="168" spans="1:10" ht="102.75">
      <c r="A168" s="55">
        <v>164</v>
      </c>
      <c r="B168" s="55" t="s">
        <v>446</v>
      </c>
      <c r="C168" s="329" t="s">
        <v>606</v>
      </c>
      <c r="D168" s="329" t="s">
        <v>4300</v>
      </c>
      <c r="E168" s="55" t="s">
        <v>7802</v>
      </c>
      <c r="F168" s="55"/>
      <c r="G168" s="55" t="s">
        <v>7800</v>
      </c>
      <c r="H168" s="299">
        <v>1033</v>
      </c>
      <c r="I168" s="59">
        <v>0.5</v>
      </c>
      <c r="J168" s="448">
        <f t="shared" si="3"/>
        <v>516.5</v>
      </c>
    </row>
    <row r="169" spans="1:10" ht="26.25">
      <c r="A169" s="55">
        <v>165</v>
      </c>
      <c r="B169" s="55" t="s">
        <v>446</v>
      </c>
      <c r="C169" s="329" t="s">
        <v>607</v>
      </c>
      <c r="D169" s="329" t="s">
        <v>4301</v>
      </c>
      <c r="E169" s="55" t="s">
        <v>7802</v>
      </c>
      <c r="F169" s="55"/>
      <c r="G169" s="55" t="s">
        <v>7800</v>
      </c>
      <c r="H169" s="299">
        <v>1033</v>
      </c>
      <c r="I169" s="59">
        <v>0.5</v>
      </c>
      <c r="J169" s="448">
        <f t="shared" si="3"/>
        <v>516.5</v>
      </c>
    </row>
    <row r="170" spans="1:10" ht="26.25">
      <c r="A170" s="55">
        <v>166</v>
      </c>
      <c r="B170" s="55" t="s">
        <v>446</v>
      </c>
      <c r="C170" s="329" t="s">
        <v>608</v>
      </c>
      <c r="D170" s="329" t="s">
        <v>4302</v>
      </c>
      <c r="E170" s="55" t="s">
        <v>7802</v>
      </c>
      <c r="F170" s="55"/>
      <c r="G170" s="55" t="s">
        <v>7800</v>
      </c>
      <c r="H170" s="299">
        <v>331</v>
      </c>
      <c r="I170" s="59">
        <v>0.5</v>
      </c>
      <c r="J170" s="448">
        <f t="shared" si="3"/>
        <v>165.5</v>
      </c>
    </row>
    <row r="171" spans="1:10" ht="26.25">
      <c r="A171" s="55">
        <v>167</v>
      </c>
      <c r="B171" s="55" t="s">
        <v>446</v>
      </c>
      <c r="C171" s="329" t="s">
        <v>609</v>
      </c>
      <c r="D171" s="329" t="s">
        <v>4303</v>
      </c>
      <c r="E171" s="55" t="s">
        <v>7802</v>
      </c>
      <c r="F171" s="55"/>
      <c r="G171" s="55" t="s">
        <v>7800</v>
      </c>
      <c r="H171" s="299">
        <v>433</v>
      </c>
      <c r="I171" s="59">
        <v>0.5</v>
      </c>
      <c r="J171" s="448">
        <f t="shared" si="3"/>
        <v>216.5</v>
      </c>
    </row>
    <row r="172" spans="1:10" ht="39">
      <c r="A172" s="55">
        <v>168</v>
      </c>
      <c r="B172" s="55" t="s">
        <v>446</v>
      </c>
      <c r="C172" s="329" t="s">
        <v>610</v>
      </c>
      <c r="D172" s="329" t="s">
        <v>4304</v>
      </c>
      <c r="E172" s="55" t="s">
        <v>7802</v>
      </c>
      <c r="F172" s="55"/>
      <c r="G172" s="55" t="s">
        <v>7800</v>
      </c>
      <c r="H172" s="299">
        <v>785</v>
      </c>
      <c r="I172" s="59">
        <v>0.5</v>
      </c>
      <c r="J172" s="448">
        <f t="shared" si="3"/>
        <v>392.5</v>
      </c>
    </row>
    <row r="173" spans="1:10" ht="39">
      <c r="A173" s="55">
        <v>169</v>
      </c>
      <c r="B173" s="55" t="s">
        <v>446</v>
      </c>
      <c r="C173" s="329" t="s">
        <v>611</v>
      </c>
      <c r="D173" s="329" t="s">
        <v>4305</v>
      </c>
      <c r="E173" s="55" t="s">
        <v>7802</v>
      </c>
      <c r="F173" s="55"/>
      <c r="G173" s="55" t="s">
        <v>7800</v>
      </c>
      <c r="H173" s="299">
        <v>785</v>
      </c>
      <c r="I173" s="59">
        <v>0.5</v>
      </c>
      <c r="J173" s="448">
        <f t="shared" si="3"/>
        <v>392.5</v>
      </c>
    </row>
    <row r="174" spans="1:10" ht="39">
      <c r="A174" s="55">
        <v>170</v>
      </c>
      <c r="B174" s="55" t="s">
        <v>446</v>
      </c>
      <c r="C174" s="329" t="s">
        <v>612</v>
      </c>
      <c r="D174" s="329" t="s">
        <v>4306</v>
      </c>
      <c r="E174" s="55" t="s">
        <v>7802</v>
      </c>
      <c r="F174" s="55"/>
      <c r="G174" s="55" t="s">
        <v>7800</v>
      </c>
      <c r="H174" s="299">
        <v>1218</v>
      </c>
      <c r="I174" s="59">
        <v>0.5</v>
      </c>
      <c r="J174" s="448">
        <f t="shared" si="3"/>
        <v>609</v>
      </c>
    </row>
    <row r="175" spans="1:10" ht="39">
      <c r="A175" s="55">
        <v>171</v>
      </c>
      <c r="B175" s="55" t="s">
        <v>446</v>
      </c>
      <c r="C175" s="329" t="s">
        <v>613</v>
      </c>
      <c r="D175" s="329" t="s">
        <v>4307</v>
      </c>
      <c r="E175" s="55" t="s">
        <v>7802</v>
      </c>
      <c r="F175" s="55"/>
      <c r="G175" s="55" t="s">
        <v>7800</v>
      </c>
      <c r="H175" s="299">
        <v>433</v>
      </c>
      <c r="I175" s="59">
        <v>0.5</v>
      </c>
      <c r="J175" s="448">
        <f t="shared" si="3"/>
        <v>216.5</v>
      </c>
    </row>
    <row r="176" spans="1:10" ht="39">
      <c r="A176" s="55">
        <v>172</v>
      </c>
      <c r="B176" s="55" t="s">
        <v>446</v>
      </c>
      <c r="C176" s="329" t="s">
        <v>614</v>
      </c>
      <c r="D176" s="329" t="s">
        <v>4308</v>
      </c>
      <c r="E176" s="55" t="s">
        <v>7802</v>
      </c>
      <c r="F176" s="55"/>
      <c r="G176" s="55" t="s">
        <v>7800</v>
      </c>
      <c r="H176" s="299">
        <v>1712</v>
      </c>
      <c r="I176" s="59">
        <v>0.5</v>
      </c>
      <c r="J176" s="448">
        <f t="shared" si="3"/>
        <v>856</v>
      </c>
    </row>
    <row r="177" spans="1:10" ht="39">
      <c r="A177" s="55">
        <v>173</v>
      </c>
      <c r="B177" s="55" t="s">
        <v>446</v>
      </c>
      <c r="C177" s="329" t="s">
        <v>615</v>
      </c>
      <c r="D177" s="329" t="s">
        <v>4309</v>
      </c>
      <c r="E177" s="55" t="s">
        <v>7802</v>
      </c>
      <c r="F177" s="55"/>
      <c r="G177" s="55" t="s">
        <v>7800</v>
      </c>
      <c r="H177" s="299">
        <v>597</v>
      </c>
      <c r="I177" s="59">
        <v>0.5</v>
      </c>
      <c r="J177" s="448">
        <f t="shared" si="3"/>
        <v>298.5</v>
      </c>
    </row>
    <row r="178" spans="1:10" ht="39">
      <c r="A178" s="55">
        <v>174</v>
      </c>
      <c r="B178" s="55" t="s">
        <v>446</v>
      </c>
      <c r="C178" s="329" t="s">
        <v>616</v>
      </c>
      <c r="D178" s="329" t="s">
        <v>4310</v>
      </c>
      <c r="E178" s="55" t="s">
        <v>7802</v>
      </c>
      <c r="F178" s="55"/>
      <c r="G178" s="55" t="s">
        <v>7800</v>
      </c>
      <c r="H178" s="299">
        <v>888</v>
      </c>
      <c r="I178" s="59">
        <v>0.5</v>
      </c>
      <c r="J178" s="448">
        <f t="shared" si="3"/>
        <v>444</v>
      </c>
    </row>
    <row r="179" spans="1:10" ht="39">
      <c r="A179" s="55">
        <v>175</v>
      </c>
      <c r="B179" s="55" t="s">
        <v>446</v>
      </c>
      <c r="C179" s="329" t="s">
        <v>617</v>
      </c>
      <c r="D179" s="329" t="s">
        <v>4311</v>
      </c>
      <c r="E179" s="55" t="s">
        <v>7802</v>
      </c>
      <c r="F179" s="55"/>
      <c r="G179" s="55" t="s">
        <v>7800</v>
      </c>
      <c r="H179" s="299">
        <v>888</v>
      </c>
      <c r="I179" s="59">
        <v>0.5</v>
      </c>
      <c r="J179" s="448">
        <f t="shared" si="3"/>
        <v>444</v>
      </c>
    </row>
    <row r="180" spans="1:10" ht="26.25">
      <c r="A180" s="55">
        <v>176</v>
      </c>
      <c r="B180" s="55" t="s">
        <v>446</v>
      </c>
      <c r="C180" s="329" t="s">
        <v>618</v>
      </c>
      <c r="D180" s="329" t="s">
        <v>4312</v>
      </c>
      <c r="E180" s="55" t="s">
        <v>7802</v>
      </c>
      <c r="F180" s="55"/>
      <c r="G180" s="55" t="s">
        <v>7800</v>
      </c>
      <c r="H180" s="299">
        <v>1471</v>
      </c>
      <c r="I180" s="59">
        <v>0.5</v>
      </c>
      <c r="J180" s="448">
        <f t="shared" si="3"/>
        <v>735.5</v>
      </c>
    </row>
    <row r="181" spans="1:10" ht="39">
      <c r="A181" s="55">
        <v>177</v>
      </c>
      <c r="B181" s="55" t="s">
        <v>446</v>
      </c>
      <c r="C181" s="329" t="s">
        <v>619</v>
      </c>
      <c r="D181" s="329" t="s">
        <v>4313</v>
      </c>
      <c r="E181" s="55" t="s">
        <v>7802</v>
      </c>
      <c r="F181" s="55"/>
      <c r="G181" s="55" t="s">
        <v>7800</v>
      </c>
      <c r="H181" s="299">
        <v>971</v>
      </c>
      <c r="I181" s="59">
        <v>0.5</v>
      </c>
      <c r="J181" s="448">
        <f t="shared" si="3"/>
        <v>485.5</v>
      </c>
    </row>
    <row r="182" spans="1:10" ht="39">
      <c r="A182" s="55">
        <v>178</v>
      </c>
      <c r="B182" s="55" t="s">
        <v>446</v>
      </c>
      <c r="C182" s="329" t="s">
        <v>620</v>
      </c>
      <c r="D182" s="329" t="s">
        <v>4314</v>
      </c>
      <c r="E182" s="55" t="s">
        <v>7802</v>
      </c>
      <c r="F182" s="55"/>
      <c r="G182" s="55" t="s">
        <v>7800</v>
      </c>
      <c r="H182" s="299">
        <v>971</v>
      </c>
      <c r="I182" s="59">
        <v>0.5</v>
      </c>
      <c r="J182" s="448">
        <f t="shared" si="3"/>
        <v>485.5</v>
      </c>
    </row>
    <row r="183" spans="1:10" ht="39">
      <c r="A183" s="55">
        <v>179</v>
      </c>
      <c r="B183" s="55" t="s">
        <v>446</v>
      </c>
      <c r="C183" s="329" t="s">
        <v>621</v>
      </c>
      <c r="D183" s="329" t="s">
        <v>4315</v>
      </c>
      <c r="E183" s="55" t="s">
        <v>7802</v>
      </c>
      <c r="F183" s="55"/>
      <c r="G183" s="55" t="s">
        <v>7800</v>
      </c>
      <c r="H183" s="299">
        <v>1587</v>
      </c>
      <c r="I183" s="59">
        <v>0.5</v>
      </c>
      <c r="J183" s="448">
        <f t="shared" si="3"/>
        <v>793.5</v>
      </c>
    </row>
    <row r="184" spans="1:10" ht="39">
      <c r="A184" s="55">
        <v>180</v>
      </c>
      <c r="B184" s="55" t="s">
        <v>446</v>
      </c>
      <c r="C184" s="329" t="s">
        <v>622</v>
      </c>
      <c r="D184" s="329" t="s">
        <v>4316</v>
      </c>
      <c r="E184" s="55" t="s">
        <v>7802</v>
      </c>
      <c r="F184" s="55"/>
      <c r="G184" s="55" t="s">
        <v>7800</v>
      </c>
      <c r="H184" s="299">
        <v>905</v>
      </c>
      <c r="I184" s="59">
        <v>0.5</v>
      </c>
      <c r="J184" s="448">
        <f t="shared" si="3"/>
        <v>452.5</v>
      </c>
    </row>
    <row r="185" spans="1:10" ht="39">
      <c r="A185" s="55">
        <v>181</v>
      </c>
      <c r="B185" s="55" t="s">
        <v>446</v>
      </c>
      <c r="C185" s="329" t="s">
        <v>623</v>
      </c>
      <c r="D185" s="329" t="s">
        <v>4317</v>
      </c>
      <c r="E185" s="55" t="s">
        <v>7802</v>
      </c>
      <c r="F185" s="55"/>
      <c r="G185" s="55" t="s">
        <v>7800</v>
      </c>
      <c r="H185" s="299">
        <v>2020</v>
      </c>
      <c r="I185" s="59">
        <v>0.5</v>
      </c>
      <c r="J185" s="448">
        <f t="shared" si="3"/>
        <v>1010</v>
      </c>
    </row>
    <row r="186" spans="1:10" ht="26.25">
      <c r="A186" s="55">
        <v>182</v>
      </c>
      <c r="B186" s="55" t="s">
        <v>446</v>
      </c>
      <c r="C186" s="329" t="s">
        <v>624</v>
      </c>
      <c r="D186" s="329" t="s">
        <v>4318</v>
      </c>
      <c r="E186" s="55" t="s">
        <v>7802</v>
      </c>
      <c r="F186" s="55"/>
      <c r="G186" s="55" t="s">
        <v>7800</v>
      </c>
      <c r="H186" s="299">
        <v>744</v>
      </c>
      <c r="I186" s="59">
        <v>0.5</v>
      </c>
      <c r="J186" s="448">
        <f t="shared" si="3"/>
        <v>372</v>
      </c>
    </row>
    <row r="187" spans="1:10" ht="39">
      <c r="A187" s="55">
        <v>183</v>
      </c>
      <c r="B187" s="55" t="s">
        <v>446</v>
      </c>
      <c r="C187" s="329" t="s">
        <v>625</v>
      </c>
      <c r="D187" s="329" t="s">
        <v>4319</v>
      </c>
      <c r="E187" s="55" t="s">
        <v>7802</v>
      </c>
      <c r="F187" s="55"/>
      <c r="G187" s="55" t="s">
        <v>7800</v>
      </c>
      <c r="H187" s="299">
        <v>991</v>
      </c>
      <c r="I187" s="59">
        <v>0.5</v>
      </c>
      <c r="J187" s="448">
        <f t="shared" si="3"/>
        <v>495.5</v>
      </c>
    </row>
    <row r="188" spans="1:10" ht="39">
      <c r="A188" s="55">
        <v>184</v>
      </c>
      <c r="B188" s="55" t="s">
        <v>446</v>
      </c>
      <c r="C188" s="329" t="s">
        <v>626</v>
      </c>
      <c r="D188" s="329" t="s">
        <v>4320</v>
      </c>
      <c r="E188" s="55" t="s">
        <v>7802</v>
      </c>
      <c r="F188" s="55"/>
      <c r="G188" s="55" t="s">
        <v>7800</v>
      </c>
      <c r="H188" s="299">
        <v>991</v>
      </c>
      <c r="I188" s="59">
        <v>0.5</v>
      </c>
      <c r="J188" s="448">
        <f t="shared" si="3"/>
        <v>495.5</v>
      </c>
    </row>
    <row r="189" spans="1:10" ht="26.25">
      <c r="A189" s="55">
        <v>185</v>
      </c>
      <c r="B189" s="55" t="s">
        <v>446</v>
      </c>
      <c r="C189" s="329" t="s">
        <v>627</v>
      </c>
      <c r="D189" s="329" t="s">
        <v>4321</v>
      </c>
      <c r="E189" s="55" t="s">
        <v>7802</v>
      </c>
      <c r="F189" s="55"/>
      <c r="G189" s="55" t="s">
        <v>7800</v>
      </c>
      <c r="H189" s="299">
        <v>1842</v>
      </c>
      <c r="I189" s="59">
        <v>0.5</v>
      </c>
      <c r="J189" s="448">
        <f t="shared" si="3"/>
        <v>921</v>
      </c>
    </row>
    <row r="190" spans="1:10" ht="26.25">
      <c r="A190" s="55">
        <v>186</v>
      </c>
      <c r="B190" s="55" t="s">
        <v>446</v>
      </c>
      <c r="C190" s="329" t="s">
        <v>628</v>
      </c>
      <c r="D190" s="329" t="s">
        <v>4322</v>
      </c>
      <c r="E190" s="55" t="s">
        <v>7802</v>
      </c>
      <c r="F190" s="55"/>
      <c r="G190" s="55" t="s">
        <v>7800</v>
      </c>
      <c r="H190" s="299">
        <v>88</v>
      </c>
      <c r="I190" s="59">
        <v>0.5</v>
      </c>
      <c r="J190" s="448">
        <f t="shared" si="3"/>
        <v>44</v>
      </c>
    </row>
    <row r="191" spans="1:10" ht="39">
      <c r="A191" s="55">
        <v>187</v>
      </c>
      <c r="B191" s="55" t="s">
        <v>446</v>
      </c>
      <c r="C191" s="329" t="s">
        <v>629</v>
      </c>
      <c r="D191" s="329" t="s">
        <v>4323</v>
      </c>
      <c r="E191" s="55" t="s">
        <v>7802</v>
      </c>
      <c r="F191" s="55"/>
      <c r="G191" s="55" t="s">
        <v>7800</v>
      </c>
      <c r="H191" s="299">
        <v>109</v>
      </c>
      <c r="I191" s="59">
        <v>0.5</v>
      </c>
      <c r="J191" s="448">
        <f t="shared" si="3"/>
        <v>54.5</v>
      </c>
    </row>
    <row r="192" spans="1:10" ht="26.25">
      <c r="A192" s="55">
        <v>188</v>
      </c>
      <c r="B192" s="55" t="s">
        <v>446</v>
      </c>
      <c r="C192" s="329" t="s">
        <v>630</v>
      </c>
      <c r="D192" s="329" t="s">
        <v>4324</v>
      </c>
      <c r="E192" s="55" t="s">
        <v>7802</v>
      </c>
      <c r="F192" s="55"/>
      <c r="G192" s="55" t="s">
        <v>7800</v>
      </c>
      <c r="H192" s="299">
        <v>200</v>
      </c>
      <c r="I192" s="59">
        <v>0.5</v>
      </c>
      <c r="J192" s="448">
        <f t="shared" si="3"/>
        <v>100</v>
      </c>
    </row>
    <row r="193" spans="1:10" ht="26.25">
      <c r="A193" s="55">
        <v>189</v>
      </c>
      <c r="B193" s="55" t="s">
        <v>446</v>
      </c>
      <c r="C193" s="329" t="s">
        <v>631</v>
      </c>
      <c r="D193" s="329" t="s">
        <v>4325</v>
      </c>
      <c r="E193" s="55" t="s">
        <v>7802</v>
      </c>
      <c r="F193" s="55"/>
      <c r="G193" s="55" t="s">
        <v>7800</v>
      </c>
      <c r="H193" s="299">
        <v>174</v>
      </c>
      <c r="I193" s="59">
        <v>0.5</v>
      </c>
      <c r="J193" s="448">
        <f t="shared" si="3"/>
        <v>87</v>
      </c>
    </row>
    <row r="194" spans="1:10" ht="26.25">
      <c r="A194" s="55">
        <v>190</v>
      </c>
      <c r="B194" s="55" t="s">
        <v>446</v>
      </c>
      <c r="C194" s="329" t="s">
        <v>632</v>
      </c>
      <c r="D194" s="329" t="s">
        <v>4326</v>
      </c>
      <c r="E194" s="55" t="s">
        <v>7802</v>
      </c>
      <c r="F194" s="55"/>
      <c r="G194" s="55" t="s">
        <v>7800</v>
      </c>
      <c r="H194" s="299">
        <v>223</v>
      </c>
      <c r="I194" s="59">
        <v>0.5</v>
      </c>
      <c r="J194" s="448">
        <f t="shared" si="3"/>
        <v>111.5</v>
      </c>
    </row>
    <row r="195" spans="1:10" ht="39">
      <c r="A195" s="55">
        <v>191</v>
      </c>
      <c r="B195" s="55" t="s">
        <v>446</v>
      </c>
      <c r="C195" s="329" t="s">
        <v>633</v>
      </c>
      <c r="D195" s="329" t="s">
        <v>4327</v>
      </c>
      <c r="E195" s="55" t="s">
        <v>7802</v>
      </c>
      <c r="F195" s="55"/>
      <c r="G195" s="55" t="s">
        <v>7800</v>
      </c>
      <c r="H195" s="299">
        <v>109</v>
      </c>
      <c r="I195" s="59">
        <v>0.5</v>
      </c>
      <c r="J195" s="448">
        <f t="shared" si="3"/>
        <v>54.5</v>
      </c>
    </row>
    <row r="196" spans="1:10" ht="64.5">
      <c r="A196" s="55">
        <v>192</v>
      </c>
      <c r="B196" s="55" t="s">
        <v>446</v>
      </c>
      <c r="C196" s="329" t="s">
        <v>634</v>
      </c>
      <c r="D196" s="329" t="s">
        <v>4328</v>
      </c>
      <c r="E196" s="55" t="s">
        <v>7802</v>
      </c>
      <c r="F196" s="55"/>
      <c r="G196" s="55" t="s">
        <v>7800</v>
      </c>
      <c r="H196" s="299">
        <v>413</v>
      </c>
      <c r="I196" s="59">
        <v>0.5</v>
      </c>
      <c r="J196" s="448">
        <f t="shared" si="3"/>
        <v>206.5</v>
      </c>
    </row>
    <row r="197" spans="1:10" ht="39">
      <c r="A197" s="55">
        <v>193</v>
      </c>
      <c r="B197" s="55" t="s">
        <v>446</v>
      </c>
      <c r="C197" s="329" t="s">
        <v>635</v>
      </c>
      <c r="D197" s="329" t="s">
        <v>4329</v>
      </c>
      <c r="E197" s="55" t="s">
        <v>7802</v>
      </c>
      <c r="F197" s="55"/>
      <c r="G197" s="55" t="s">
        <v>7800</v>
      </c>
      <c r="H197" s="299">
        <v>85</v>
      </c>
      <c r="I197" s="59">
        <v>0.5</v>
      </c>
      <c r="J197" s="448">
        <f t="shared" si="3"/>
        <v>42.5</v>
      </c>
    </row>
    <row r="198" spans="1:10" ht="26.25">
      <c r="A198" s="55">
        <v>194</v>
      </c>
      <c r="B198" s="55" t="s">
        <v>446</v>
      </c>
      <c r="C198" s="329" t="s">
        <v>636</v>
      </c>
      <c r="D198" s="329" t="s">
        <v>4330</v>
      </c>
      <c r="E198" s="55" t="s">
        <v>7802</v>
      </c>
      <c r="F198" s="55"/>
      <c r="G198" s="55" t="s">
        <v>7800</v>
      </c>
      <c r="H198" s="299">
        <v>203</v>
      </c>
      <c r="I198" s="59">
        <v>0.5</v>
      </c>
      <c r="J198" s="448">
        <f t="shared" si="3"/>
        <v>101.5</v>
      </c>
    </row>
    <row r="199" spans="1:10" ht="15.75">
      <c r="A199" s="55">
        <v>195</v>
      </c>
      <c r="B199" s="55" t="s">
        <v>446</v>
      </c>
      <c r="C199" s="329" t="s">
        <v>637</v>
      </c>
      <c r="D199" s="329" t="s">
        <v>4331</v>
      </c>
      <c r="E199" s="55" t="s">
        <v>7802</v>
      </c>
      <c r="F199" s="55"/>
      <c r="G199" s="55" t="s">
        <v>7800</v>
      </c>
      <c r="H199" s="299">
        <v>601</v>
      </c>
      <c r="I199" s="59">
        <v>0.5</v>
      </c>
      <c r="J199" s="448">
        <f t="shared" si="3"/>
        <v>300.5</v>
      </c>
    </row>
    <row r="200" spans="1:10" ht="26.25">
      <c r="A200" s="55">
        <v>196</v>
      </c>
      <c r="B200" s="55" t="s">
        <v>446</v>
      </c>
      <c r="C200" s="329" t="s">
        <v>638</v>
      </c>
      <c r="D200" s="329" t="s">
        <v>4332</v>
      </c>
      <c r="E200" s="55" t="s">
        <v>7802</v>
      </c>
      <c r="F200" s="55"/>
      <c r="G200" s="55" t="s">
        <v>7800</v>
      </c>
      <c r="H200" s="299">
        <v>297</v>
      </c>
      <c r="I200" s="59">
        <v>0.5</v>
      </c>
      <c r="J200" s="448">
        <f t="shared" si="3"/>
        <v>148.5</v>
      </c>
    </row>
    <row r="201" spans="1:10" ht="26.25">
      <c r="A201" s="55">
        <v>197</v>
      </c>
      <c r="B201" s="55" t="s">
        <v>446</v>
      </c>
      <c r="C201" s="329" t="s">
        <v>639</v>
      </c>
      <c r="D201" s="329" t="s">
        <v>4333</v>
      </c>
      <c r="E201" s="55" t="s">
        <v>7802</v>
      </c>
      <c r="F201" s="55"/>
      <c r="G201" s="55" t="s">
        <v>7800</v>
      </c>
      <c r="H201" s="299">
        <v>133</v>
      </c>
      <c r="I201" s="59">
        <v>0.5</v>
      </c>
      <c r="J201" s="448">
        <f t="shared" si="3"/>
        <v>66.5</v>
      </c>
    </row>
    <row r="202" spans="1:10" ht="64.5">
      <c r="A202" s="55">
        <v>198</v>
      </c>
      <c r="B202" s="55" t="s">
        <v>446</v>
      </c>
      <c r="C202" s="329" t="s">
        <v>640</v>
      </c>
      <c r="D202" s="329" t="s">
        <v>4334</v>
      </c>
      <c r="E202" s="55" t="s">
        <v>7802</v>
      </c>
      <c r="F202" s="55"/>
      <c r="G202" s="55" t="s">
        <v>7800</v>
      </c>
      <c r="H202" s="299">
        <v>1176</v>
      </c>
      <c r="I202" s="59">
        <v>0.5</v>
      </c>
      <c r="J202" s="448">
        <f t="shared" si="3"/>
        <v>588</v>
      </c>
    </row>
    <row r="203" spans="1:10" ht="64.5">
      <c r="A203" s="55">
        <v>199</v>
      </c>
      <c r="B203" s="55" t="s">
        <v>446</v>
      </c>
      <c r="C203" s="329" t="s">
        <v>641</v>
      </c>
      <c r="D203" s="329" t="s">
        <v>4335</v>
      </c>
      <c r="E203" s="55" t="s">
        <v>7802</v>
      </c>
      <c r="F203" s="55"/>
      <c r="G203" s="55" t="s">
        <v>7800</v>
      </c>
      <c r="H203" s="299">
        <v>1587</v>
      </c>
      <c r="I203" s="59">
        <v>0.5</v>
      </c>
      <c r="J203" s="448">
        <f t="shared" si="3"/>
        <v>793.5</v>
      </c>
    </row>
    <row r="204" spans="1:10" ht="64.5">
      <c r="A204" s="55">
        <v>200</v>
      </c>
      <c r="B204" s="55" t="s">
        <v>446</v>
      </c>
      <c r="C204" s="329" t="s">
        <v>642</v>
      </c>
      <c r="D204" s="329" t="s">
        <v>4336</v>
      </c>
      <c r="E204" s="55" t="s">
        <v>7802</v>
      </c>
      <c r="F204" s="55"/>
      <c r="G204" s="55" t="s">
        <v>7800</v>
      </c>
      <c r="H204" s="299">
        <v>1240</v>
      </c>
      <c r="I204" s="59">
        <v>0.5</v>
      </c>
      <c r="J204" s="448">
        <f t="shared" si="3"/>
        <v>620</v>
      </c>
    </row>
    <row r="205" spans="1:10" ht="64.5">
      <c r="A205" s="55">
        <v>201</v>
      </c>
      <c r="B205" s="55" t="s">
        <v>446</v>
      </c>
      <c r="C205" s="329" t="s">
        <v>643</v>
      </c>
      <c r="D205" s="329" t="s">
        <v>4337</v>
      </c>
      <c r="E205" s="55" t="s">
        <v>7802</v>
      </c>
      <c r="F205" s="55"/>
      <c r="G205" s="55" t="s">
        <v>7800</v>
      </c>
      <c r="H205" s="299">
        <v>1648</v>
      </c>
      <c r="I205" s="59">
        <v>0.5</v>
      </c>
      <c r="J205" s="448">
        <f t="shared" si="3"/>
        <v>824</v>
      </c>
    </row>
    <row r="206" spans="1:10" ht="51.75">
      <c r="A206" s="55">
        <v>202</v>
      </c>
      <c r="B206" s="55" t="s">
        <v>446</v>
      </c>
      <c r="C206" s="329" t="s">
        <v>644</v>
      </c>
      <c r="D206" s="329" t="s">
        <v>4338</v>
      </c>
      <c r="E206" s="55" t="s">
        <v>7802</v>
      </c>
      <c r="F206" s="55"/>
      <c r="G206" s="55" t="s">
        <v>7800</v>
      </c>
      <c r="H206" s="299">
        <v>165</v>
      </c>
      <c r="I206" s="59">
        <v>0.5</v>
      </c>
      <c r="J206" s="448">
        <f t="shared" si="3"/>
        <v>82.5</v>
      </c>
    </row>
    <row r="207" spans="1:10" ht="51.75">
      <c r="A207" s="55">
        <v>203</v>
      </c>
      <c r="B207" s="55" t="s">
        <v>446</v>
      </c>
      <c r="C207" s="329" t="s">
        <v>645</v>
      </c>
      <c r="D207" s="329" t="s">
        <v>4339</v>
      </c>
      <c r="E207" s="55" t="s">
        <v>7802</v>
      </c>
      <c r="F207" s="55"/>
      <c r="G207" s="55" t="s">
        <v>7800</v>
      </c>
      <c r="H207" s="299">
        <v>186</v>
      </c>
      <c r="I207" s="59">
        <v>0.5</v>
      </c>
      <c r="J207" s="448">
        <f t="shared" si="3"/>
        <v>93</v>
      </c>
    </row>
    <row r="208" spans="1:10" ht="51.75">
      <c r="A208" s="55">
        <v>204</v>
      </c>
      <c r="B208" s="55" t="s">
        <v>446</v>
      </c>
      <c r="C208" s="329" t="s">
        <v>646</v>
      </c>
      <c r="D208" s="329" t="s">
        <v>4340</v>
      </c>
      <c r="E208" s="55" t="s">
        <v>7802</v>
      </c>
      <c r="F208" s="55"/>
      <c r="G208" s="55" t="s">
        <v>7800</v>
      </c>
      <c r="H208" s="299">
        <v>846</v>
      </c>
      <c r="I208" s="59">
        <v>0.5</v>
      </c>
      <c r="J208" s="448">
        <f t="shared" si="3"/>
        <v>423</v>
      </c>
    </row>
    <row r="209" spans="1:10" ht="26.25">
      <c r="A209" s="55">
        <v>205</v>
      </c>
      <c r="B209" s="55" t="s">
        <v>446</v>
      </c>
      <c r="C209" s="329" t="s">
        <v>647</v>
      </c>
      <c r="D209" s="329" t="s">
        <v>4341</v>
      </c>
      <c r="E209" s="55" t="s">
        <v>7802</v>
      </c>
      <c r="F209" s="55"/>
      <c r="G209" s="55" t="s">
        <v>7800</v>
      </c>
      <c r="H209" s="299">
        <v>165</v>
      </c>
      <c r="I209" s="59">
        <v>0.5</v>
      </c>
      <c r="J209" s="448">
        <f t="shared" si="3"/>
        <v>82.5</v>
      </c>
    </row>
    <row r="210" spans="1:10" ht="15.75">
      <c r="A210" s="55">
        <v>206</v>
      </c>
      <c r="B210" s="55" t="s">
        <v>446</v>
      </c>
      <c r="C210" s="329" t="s">
        <v>648</v>
      </c>
      <c r="D210" s="329" t="s">
        <v>4342</v>
      </c>
      <c r="E210" s="55" t="s">
        <v>7802</v>
      </c>
      <c r="F210" s="55"/>
      <c r="G210" s="55" t="s">
        <v>7800</v>
      </c>
      <c r="H210" s="299">
        <v>165</v>
      </c>
      <c r="I210" s="59">
        <v>0.5</v>
      </c>
      <c r="J210" s="448">
        <f t="shared" ref="J210:J273" si="4">H210*(1-I210)</f>
        <v>82.5</v>
      </c>
    </row>
    <row r="211" spans="1:10" ht="26.25">
      <c r="A211" s="55">
        <v>207</v>
      </c>
      <c r="B211" s="55" t="s">
        <v>446</v>
      </c>
      <c r="C211" s="329" t="s">
        <v>649</v>
      </c>
      <c r="D211" s="329" t="s">
        <v>4343</v>
      </c>
      <c r="E211" s="55" t="s">
        <v>7802</v>
      </c>
      <c r="F211" s="55"/>
      <c r="G211" s="55" t="s">
        <v>7800</v>
      </c>
      <c r="H211" s="299">
        <v>743</v>
      </c>
      <c r="I211" s="59">
        <v>0.5</v>
      </c>
      <c r="J211" s="448">
        <f t="shared" si="4"/>
        <v>371.5</v>
      </c>
    </row>
    <row r="212" spans="1:10" ht="26.25">
      <c r="A212" s="55">
        <v>208</v>
      </c>
      <c r="B212" s="55" t="s">
        <v>446</v>
      </c>
      <c r="C212" s="329" t="s">
        <v>650</v>
      </c>
      <c r="D212" s="329" t="s">
        <v>4344</v>
      </c>
      <c r="E212" s="55" t="s">
        <v>7802</v>
      </c>
      <c r="F212" s="55"/>
      <c r="G212" s="55" t="s">
        <v>7800</v>
      </c>
      <c r="H212" s="299">
        <v>577</v>
      </c>
      <c r="I212" s="59">
        <v>0.5</v>
      </c>
      <c r="J212" s="448">
        <f t="shared" si="4"/>
        <v>288.5</v>
      </c>
    </row>
    <row r="213" spans="1:10" ht="15.75">
      <c r="A213" s="55">
        <v>209</v>
      </c>
      <c r="B213" s="55" t="s">
        <v>446</v>
      </c>
      <c r="C213" s="329" t="s">
        <v>651</v>
      </c>
      <c r="D213" s="329" t="s">
        <v>4345</v>
      </c>
      <c r="E213" s="55" t="s">
        <v>7802</v>
      </c>
      <c r="F213" s="55"/>
      <c r="G213" s="55" t="s">
        <v>7800</v>
      </c>
      <c r="H213" s="299">
        <v>489</v>
      </c>
      <c r="I213" s="59">
        <v>0.5</v>
      </c>
      <c r="J213" s="448">
        <f t="shared" si="4"/>
        <v>244.5</v>
      </c>
    </row>
    <row r="214" spans="1:10" ht="15.75">
      <c r="A214" s="55">
        <v>210</v>
      </c>
      <c r="B214" s="55" t="s">
        <v>446</v>
      </c>
      <c r="C214" s="329" t="s">
        <v>652</v>
      </c>
      <c r="D214" s="329" t="s">
        <v>4346</v>
      </c>
      <c r="E214" s="55" t="s">
        <v>7802</v>
      </c>
      <c r="F214" s="55"/>
      <c r="G214" s="55" t="s">
        <v>7800</v>
      </c>
      <c r="H214" s="299">
        <v>743</v>
      </c>
      <c r="I214" s="59">
        <v>0.5</v>
      </c>
      <c r="J214" s="448">
        <f t="shared" si="4"/>
        <v>371.5</v>
      </c>
    </row>
    <row r="215" spans="1:10" ht="26.25">
      <c r="A215" s="55">
        <v>211</v>
      </c>
      <c r="B215" s="55" t="s">
        <v>446</v>
      </c>
      <c r="C215" s="329" t="s">
        <v>653</v>
      </c>
      <c r="D215" s="329" t="s">
        <v>4347</v>
      </c>
      <c r="E215" s="55" t="s">
        <v>7802</v>
      </c>
      <c r="F215" s="55"/>
      <c r="G215" s="55" t="s">
        <v>7800</v>
      </c>
      <c r="H215" s="299">
        <v>8659</v>
      </c>
      <c r="I215" s="59">
        <v>0.5</v>
      </c>
      <c r="J215" s="448">
        <f t="shared" si="4"/>
        <v>4329.5</v>
      </c>
    </row>
    <row r="216" spans="1:10" ht="15.75">
      <c r="A216" s="55">
        <v>212</v>
      </c>
      <c r="B216" s="55" t="s">
        <v>446</v>
      </c>
      <c r="C216" s="329" t="s">
        <v>654</v>
      </c>
      <c r="D216" s="329" t="s">
        <v>4348</v>
      </c>
      <c r="E216" s="55" t="s">
        <v>7802</v>
      </c>
      <c r="F216" s="55"/>
      <c r="G216" s="55" t="s">
        <v>7800</v>
      </c>
      <c r="H216" s="299">
        <v>1174</v>
      </c>
      <c r="I216" s="59">
        <v>0.5</v>
      </c>
      <c r="J216" s="448">
        <f t="shared" si="4"/>
        <v>587</v>
      </c>
    </row>
    <row r="217" spans="1:10" ht="15.75">
      <c r="A217" s="55">
        <v>213</v>
      </c>
      <c r="B217" s="55" t="s">
        <v>446</v>
      </c>
      <c r="C217" s="329" t="s">
        <v>655</v>
      </c>
      <c r="D217" s="329" t="s">
        <v>4349</v>
      </c>
      <c r="E217" s="55" t="s">
        <v>7802</v>
      </c>
      <c r="F217" s="55"/>
      <c r="G217" s="55" t="s">
        <v>7800</v>
      </c>
      <c r="H217" s="299">
        <v>2231</v>
      </c>
      <c r="I217" s="59">
        <v>0.5</v>
      </c>
      <c r="J217" s="448">
        <f t="shared" si="4"/>
        <v>1115.5</v>
      </c>
    </row>
    <row r="218" spans="1:10" ht="15.75">
      <c r="A218" s="55">
        <v>214</v>
      </c>
      <c r="B218" s="55" t="s">
        <v>446</v>
      </c>
      <c r="C218" s="329" t="s">
        <v>656</v>
      </c>
      <c r="D218" s="329" t="s">
        <v>4350</v>
      </c>
      <c r="E218" s="55" t="s">
        <v>7802</v>
      </c>
      <c r="F218" s="55"/>
      <c r="G218" s="55" t="s">
        <v>7800</v>
      </c>
      <c r="H218" s="299">
        <v>2001</v>
      </c>
      <c r="I218" s="59">
        <v>0.5</v>
      </c>
      <c r="J218" s="448">
        <f t="shared" si="4"/>
        <v>1000.5</v>
      </c>
    </row>
    <row r="219" spans="1:10" ht="15.75">
      <c r="A219" s="55">
        <v>215</v>
      </c>
      <c r="B219" s="55" t="s">
        <v>446</v>
      </c>
      <c r="C219" s="329" t="s">
        <v>657</v>
      </c>
      <c r="D219" s="329" t="s">
        <v>4351</v>
      </c>
      <c r="E219" s="55" t="s">
        <v>7802</v>
      </c>
      <c r="F219" s="55"/>
      <c r="G219" s="55" t="s">
        <v>7800</v>
      </c>
      <c r="H219" s="299">
        <v>2497</v>
      </c>
      <c r="I219" s="59">
        <v>0.5</v>
      </c>
      <c r="J219" s="448">
        <f t="shared" si="4"/>
        <v>1248.5</v>
      </c>
    </row>
    <row r="220" spans="1:10" ht="15.75">
      <c r="A220" s="55">
        <v>216</v>
      </c>
      <c r="B220" s="55" t="s">
        <v>446</v>
      </c>
      <c r="C220" s="329" t="s">
        <v>658</v>
      </c>
      <c r="D220" s="329" t="s">
        <v>4352</v>
      </c>
      <c r="E220" s="55" t="s">
        <v>7802</v>
      </c>
      <c r="F220" s="55"/>
      <c r="G220" s="55" t="s">
        <v>7800</v>
      </c>
      <c r="H220" s="299">
        <v>2558</v>
      </c>
      <c r="I220" s="59">
        <v>0.5</v>
      </c>
      <c r="J220" s="448">
        <f t="shared" si="4"/>
        <v>1279</v>
      </c>
    </row>
    <row r="221" spans="1:10" ht="15.75">
      <c r="A221" s="55">
        <v>217</v>
      </c>
      <c r="B221" s="55" t="s">
        <v>446</v>
      </c>
      <c r="C221" s="329" t="s">
        <v>659</v>
      </c>
      <c r="D221" s="329" t="s">
        <v>4353</v>
      </c>
      <c r="E221" s="55" t="s">
        <v>7802</v>
      </c>
      <c r="F221" s="55"/>
      <c r="G221" s="55" t="s">
        <v>7800</v>
      </c>
      <c r="H221" s="299">
        <v>2991</v>
      </c>
      <c r="I221" s="59">
        <v>0.5</v>
      </c>
      <c r="J221" s="448">
        <f t="shared" si="4"/>
        <v>1495.5</v>
      </c>
    </row>
    <row r="222" spans="1:10" ht="15.75">
      <c r="A222" s="55">
        <v>218</v>
      </c>
      <c r="B222" s="55" t="s">
        <v>446</v>
      </c>
      <c r="C222" s="329" t="s">
        <v>660</v>
      </c>
      <c r="D222" s="329" t="s">
        <v>4354</v>
      </c>
      <c r="E222" s="55" t="s">
        <v>7802</v>
      </c>
      <c r="F222" s="55"/>
      <c r="G222" s="55" t="s">
        <v>7800</v>
      </c>
      <c r="H222" s="299">
        <v>1033</v>
      </c>
      <c r="I222" s="59">
        <v>0.5</v>
      </c>
      <c r="J222" s="448">
        <f t="shared" si="4"/>
        <v>516.5</v>
      </c>
    </row>
    <row r="223" spans="1:10" ht="15.75">
      <c r="A223" s="55">
        <v>219</v>
      </c>
      <c r="B223" s="55" t="s">
        <v>446</v>
      </c>
      <c r="C223" s="329" t="s">
        <v>661</v>
      </c>
      <c r="D223" s="329" t="s">
        <v>4355</v>
      </c>
      <c r="E223" s="55" t="s">
        <v>7802</v>
      </c>
      <c r="F223" s="55"/>
      <c r="G223" s="55" t="s">
        <v>7800</v>
      </c>
      <c r="H223" s="299">
        <v>2704</v>
      </c>
      <c r="I223" s="59">
        <v>0.5</v>
      </c>
      <c r="J223" s="448">
        <f t="shared" si="4"/>
        <v>1352</v>
      </c>
    </row>
    <row r="224" spans="1:10" ht="15.75">
      <c r="A224" s="55">
        <v>220</v>
      </c>
      <c r="B224" s="55" t="s">
        <v>446</v>
      </c>
      <c r="C224" s="329" t="s">
        <v>662</v>
      </c>
      <c r="D224" s="329" t="s">
        <v>4356</v>
      </c>
      <c r="E224" s="55" t="s">
        <v>7802</v>
      </c>
      <c r="F224" s="55"/>
      <c r="G224" s="55" t="s">
        <v>7800</v>
      </c>
      <c r="H224" s="299">
        <v>650</v>
      </c>
      <c r="I224" s="59">
        <v>0.5</v>
      </c>
      <c r="J224" s="448">
        <f t="shared" si="4"/>
        <v>325</v>
      </c>
    </row>
    <row r="225" spans="1:10" ht="15.75">
      <c r="A225" s="55">
        <v>221</v>
      </c>
      <c r="B225" s="55" t="s">
        <v>446</v>
      </c>
      <c r="C225" s="329" t="s">
        <v>663</v>
      </c>
      <c r="D225" s="329" t="s">
        <v>4357</v>
      </c>
      <c r="E225" s="55" t="s">
        <v>7802</v>
      </c>
      <c r="F225" s="55"/>
      <c r="G225" s="55" t="s">
        <v>7800</v>
      </c>
      <c r="H225" s="299">
        <v>1177</v>
      </c>
      <c r="I225" s="59">
        <v>0.5</v>
      </c>
      <c r="J225" s="448">
        <f t="shared" si="4"/>
        <v>588.5</v>
      </c>
    </row>
    <row r="226" spans="1:10" ht="15.75">
      <c r="A226" s="55">
        <v>222</v>
      </c>
      <c r="B226" s="55" t="s">
        <v>446</v>
      </c>
      <c r="C226" s="329" t="s">
        <v>664</v>
      </c>
      <c r="D226" s="329" t="s">
        <v>4358</v>
      </c>
      <c r="E226" s="55" t="s">
        <v>7802</v>
      </c>
      <c r="F226" s="55"/>
      <c r="G226" s="55" t="s">
        <v>7800</v>
      </c>
      <c r="H226" s="299">
        <v>1240</v>
      </c>
      <c r="I226" s="59">
        <v>0.5</v>
      </c>
      <c r="J226" s="448">
        <f t="shared" si="4"/>
        <v>620</v>
      </c>
    </row>
    <row r="227" spans="1:10" ht="15.75">
      <c r="A227" s="55">
        <v>223</v>
      </c>
      <c r="B227" s="55" t="s">
        <v>446</v>
      </c>
      <c r="C227" s="329" t="s">
        <v>665</v>
      </c>
      <c r="D227" s="329" t="s">
        <v>4359</v>
      </c>
      <c r="E227" s="55" t="s">
        <v>7802</v>
      </c>
      <c r="F227" s="55"/>
      <c r="G227" s="55" t="s">
        <v>7800</v>
      </c>
      <c r="H227" s="299">
        <v>413</v>
      </c>
      <c r="I227" s="59">
        <v>0.5</v>
      </c>
      <c r="J227" s="448">
        <f t="shared" si="4"/>
        <v>206.5</v>
      </c>
    </row>
    <row r="228" spans="1:10" ht="39">
      <c r="A228" s="55">
        <v>224</v>
      </c>
      <c r="B228" s="55" t="s">
        <v>446</v>
      </c>
      <c r="C228" s="329" t="s">
        <v>462</v>
      </c>
      <c r="D228" s="329" t="s">
        <v>4360</v>
      </c>
      <c r="E228" s="55" t="s">
        <v>7802</v>
      </c>
      <c r="F228" s="55"/>
      <c r="G228" s="55" t="s">
        <v>7800</v>
      </c>
      <c r="H228" s="299">
        <v>881</v>
      </c>
      <c r="I228" s="59">
        <v>0.5</v>
      </c>
      <c r="J228" s="448">
        <f t="shared" si="4"/>
        <v>440.5</v>
      </c>
    </row>
    <row r="229" spans="1:10" ht="39">
      <c r="A229" s="55">
        <v>225</v>
      </c>
      <c r="B229" s="55" t="s">
        <v>446</v>
      </c>
      <c r="C229" s="329" t="s">
        <v>489</v>
      </c>
      <c r="D229" s="329" t="s">
        <v>4361</v>
      </c>
      <c r="E229" s="55" t="s">
        <v>7802</v>
      </c>
      <c r="F229" s="55"/>
      <c r="G229" s="55" t="s">
        <v>7800</v>
      </c>
      <c r="H229" s="299">
        <v>1169</v>
      </c>
      <c r="I229" s="59">
        <v>0.5</v>
      </c>
      <c r="J229" s="448">
        <f t="shared" si="4"/>
        <v>584.5</v>
      </c>
    </row>
    <row r="230" spans="1:10" ht="26.25">
      <c r="A230" s="55">
        <v>226</v>
      </c>
      <c r="B230" s="55" t="s">
        <v>446</v>
      </c>
      <c r="C230" s="329" t="s">
        <v>490</v>
      </c>
      <c r="D230" s="329" t="s">
        <v>4362</v>
      </c>
      <c r="E230" s="55" t="s">
        <v>7802</v>
      </c>
      <c r="F230" s="55"/>
      <c r="G230" s="55" t="s">
        <v>7800</v>
      </c>
      <c r="H230" s="299">
        <v>1584</v>
      </c>
      <c r="I230" s="59">
        <v>0.5</v>
      </c>
      <c r="J230" s="448">
        <f t="shared" si="4"/>
        <v>792</v>
      </c>
    </row>
    <row r="231" spans="1:10" ht="26.25">
      <c r="A231" s="55">
        <v>227</v>
      </c>
      <c r="B231" s="55" t="s">
        <v>446</v>
      </c>
      <c r="C231" s="329" t="s">
        <v>491</v>
      </c>
      <c r="D231" s="329" t="s">
        <v>4363</v>
      </c>
      <c r="E231" s="55" t="s">
        <v>7802</v>
      </c>
      <c r="F231" s="55"/>
      <c r="G231" s="55" t="s">
        <v>7800</v>
      </c>
      <c r="H231" s="299">
        <v>3039</v>
      </c>
      <c r="I231" s="59">
        <v>0.5</v>
      </c>
      <c r="J231" s="448">
        <f t="shared" si="4"/>
        <v>1519.5</v>
      </c>
    </row>
    <row r="232" spans="1:10" ht="26.25">
      <c r="A232" s="55">
        <v>228</v>
      </c>
      <c r="B232" s="55" t="s">
        <v>446</v>
      </c>
      <c r="C232" s="329" t="s">
        <v>496</v>
      </c>
      <c r="D232" s="329" t="s">
        <v>4364</v>
      </c>
      <c r="E232" s="55" t="s">
        <v>7802</v>
      </c>
      <c r="F232" s="55"/>
      <c r="G232" s="55" t="s">
        <v>7800</v>
      </c>
      <c r="H232" s="299">
        <v>640</v>
      </c>
      <c r="I232" s="59">
        <v>0.5</v>
      </c>
      <c r="J232" s="448">
        <f t="shared" si="4"/>
        <v>320</v>
      </c>
    </row>
    <row r="233" spans="1:10" ht="26.25">
      <c r="A233" s="55">
        <v>229</v>
      </c>
      <c r="B233" s="55" t="s">
        <v>446</v>
      </c>
      <c r="C233" s="329" t="s">
        <v>497</v>
      </c>
      <c r="D233" s="329" t="s">
        <v>4365</v>
      </c>
      <c r="E233" s="55" t="s">
        <v>7802</v>
      </c>
      <c r="F233" s="55"/>
      <c r="G233" s="55" t="s">
        <v>7800</v>
      </c>
      <c r="H233" s="299">
        <v>640</v>
      </c>
      <c r="I233" s="59">
        <v>0.5</v>
      </c>
      <c r="J233" s="448">
        <f t="shared" si="4"/>
        <v>320</v>
      </c>
    </row>
    <row r="234" spans="1:10" ht="39">
      <c r="A234" s="55">
        <v>230</v>
      </c>
      <c r="B234" s="55" t="s">
        <v>446</v>
      </c>
      <c r="C234" s="329" t="s">
        <v>498</v>
      </c>
      <c r="D234" s="329" t="s">
        <v>4366</v>
      </c>
      <c r="E234" s="55" t="s">
        <v>7802</v>
      </c>
      <c r="F234" s="55"/>
      <c r="G234" s="55" t="s">
        <v>7800</v>
      </c>
      <c r="H234" s="299">
        <v>154</v>
      </c>
      <c r="I234" s="59">
        <v>0.5</v>
      </c>
      <c r="J234" s="448">
        <f t="shared" si="4"/>
        <v>77</v>
      </c>
    </row>
    <row r="235" spans="1:10" ht="39">
      <c r="A235" s="55">
        <v>231</v>
      </c>
      <c r="B235" s="55" t="s">
        <v>446</v>
      </c>
      <c r="C235" s="329" t="s">
        <v>499</v>
      </c>
      <c r="D235" s="329" t="s">
        <v>4367</v>
      </c>
      <c r="E235" s="55" t="s">
        <v>7802</v>
      </c>
      <c r="F235" s="55"/>
      <c r="G235" s="55" t="s">
        <v>7800</v>
      </c>
      <c r="H235" s="299">
        <v>125</v>
      </c>
      <c r="I235" s="59">
        <v>0.5</v>
      </c>
      <c r="J235" s="448">
        <f t="shared" si="4"/>
        <v>62.5</v>
      </c>
    </row>
    <row r="236" spans="1:10" ht="39">
      <c r="A236" s="55">
        <v>232</v>
      </c>
      <c r="B236" s="55" t="s">
        <v>446</v>
      </c>
      <c r="C236" s="329" t="s">
        <v>666</v>
      </c>
      <c r="D236" s="329" t="s">
        <v>4368</v>
      </c>
      <c r="E236" s="55" t="s">
        <v>7802</v>
      </c>
      <c r="F236" s="55"/>
      <c r="G236" s="55" t="s">
        <v>7800</v>
      </c>
      <c r="H236" s="299">
        <v>640</v>
      </c>
      <c r="I236" s="59">
        <v>0.5</v>
      </c>
      <c r="J236" s="448">
        <f t="shared" si="4"/>
        <v>320</v>
      </c>
    </row>
    <row r="237" spans="1:10" ht="77.25">
      <c r="A237" s="55">
        <v>233</v>
      </c>
      <c r="B237" s="55" t="s">
        <v>446</v>
      </c>
      <c r="C237" s="329" t="s">
        <v>667</v>
      </c>
      <c r="D237" s="329" t="s">
        <v>4369</v>
      </c>
      <c r="E237" s="55" t="s">
        <v>7802</v>
      </c>
      <c r="F237" s="55"/>
      <c r="G237" s="55" t="s">
        <v>7800</v>
      </c>
      <c r="H237" s="299">
        <v>640</v>
      </c>
      <c r="I237" s="59">
        <v>0.5</v>
      </c>
      <c r="J237" s="448">
        <f t="shared" si="4"/>
        <v>320</v>
      </c>
    </row>
    <row r="238" spans="1:10" ht="26.25">
      <c r="A238" s="55">
        <v>234</v>
      </c>
      <c r="B238" s="55" t="s">
        <v>446</v>
      </c>
      <c r="C238" s="329" t="s">
        <v>668</v>
      </c>
      <c r="D238" s="329" t="s">
        <v>4370</v>
      </c>
      <c r="E238" s="55" t="s">
        <v>7802</v>
      </c>
      <c r="F238" s="55"/>
      <c r="G238" s="55" t="s">
        <v>7800</v>
      </c>
      <c r="H238" s="299">
        <v>793</v>
      </c>
      <c r="I238" s="59">
        <v>0.5</v>
      </c>
      <c r="J238" s="448">
        <f t="shared" si="4"/>
        <v>396.5</v>
      </c>
    </row>
    <row r="239" spans="1:10" ht="26.25">
      <c r="A239" s="55">
        <v>235</v>
      </c>
      <c r="B239" s="55" t="s">
        <v>446</v>
      </c>
      <c r="C239" s="329" t="s">
        <v>669</v>
      </c>
      <c r="D239" s="329" t="s">
        <v>4371</v>
      </c>
      <c r="E239" s="55" t="s">
        <v>7802</v>
      </c>
      <c r="F239" s="55"/>
      <c r="G239" s="55" t="s">
        <v>7800</v>
      </c>
      <c r="H239" s="299">
        <v>433</v>
      </c>
      <c r="I239" s="59">
        <v>0.5</v>
      </c>
      <c r="J239" s="448">
        <f t="shared" si="4"/>
        <v>216.5</v>
      </c>
    </row>
    <row r="240" spans="1:10" ht="26.25">
      <c r="A240" s="55">
        <v>236</v>
      </c>
      <c r="B240" s="55" t="s">
        <v>446</v>
      </c>
      <c r="C240" s="329" t="s">
        <v>670</v>
      </c>
      <c r="D240" s="329" t="s">
        <v>4372</v>
      </c>
      <c r="E240" s="55" t="s">
        <v>7802</v>
      </c>
      <c r="F240" s="55"/>
      <c r="G240" s="55" t="s">
        <v>7800</v>
      </c>
      <c r="H240" s="299">
        <v>413</v>
      </c>
      <c r="I240" s="59">
        <v>0.5</v>
      </c>
      <c r="J240" s="448">
        <f t="shared" si="4"/>
        <v>206.5</v>
      </c>
    </row>
    <row r="241" spans="1:10" ht="39">
      <c r="A241" s="55">
        <v>237</v>
      </c>
      <c r="B241" s="55" t="s">
        <v>446</v>
      </c>
      <c r="C241" s="329" t="s">
        <v>671</v>
      </c>
      <c r="D241" s="329" t="s">
        <v>4373</v>
      </c>
      <c r="E241" s="55" t="s">
        <v>7802</v>
      </c>
      <c r="F241" s="55"/>
      <c r="G241" s="55" t="s">
        <v>7800</v>
      </c>
      <c r="H241" s="299">
        <v>249</v>
      </c>
      <c r="I241" s="59">
        <v>0.5</v>
      </c>
      <c r="J241" s="448">
        <f t="shared" si="4"/>
        <v>124.5</v>
      </c>
    </row>
    <row r="242" spans="1:10" ht="51.75">
      <c r="A242" s="55">
        <v>238</v>
      </c>
      <c r="B242" s="55" t="s">
        <v>446</v>
      </c>
      <c r="C242" s="329" t="s">
        <v>672</v>
      </c>
      <c r="D242" s="329" t="s">
        <v>4374</v>
      </c>
      <c r="E242" s="55" t="s">
        <v>7802</v>
      </c>
      <c r="F242" s="55"/>
      <c r="G242" s="55" t="s">
        <v>7800</v>
      </c>
      <c r="H242" s="299">
        <v>105</v>
      </c>
      <c r="I242" s="59">
        <v>0.5</v>
      </c>
      <c r="J242" s="448">
        <f t="shared" si="4"/>
        <v>52.5</v>
      </c>
    </row>
    <row r="243" spans="1:10" ht="15.75">
      <c r="A243" s="55">
        <v>239</v>
      </c>
      <c r="B243" s="55" t="s">
        <v>446</v>
      </c>
      <c r="C243" s="329" t="s">
        <v>673</v>
      </c>
      <c r="D243" s="329" t="s">
        <v>673</v>
      </c>
      <c r="E243" s="55" t="s">
        <v>7802</v>
      </c>
      <c r="F243" s="55"/>
      <c r="G243" s="55" t="s">
        <v>7800</v>
      </c>
      <c r="H243" s="299">
        <v>396</v>
      </c>
      <c r="I243" s="59">
        <v>0.5</v>
      </c>
      <c r="J243" s="448">
        <f t="shared" si="4"/>
        <v>198</v>
      </c>
    </row>
    <row r="244" spans="1:10" ht="39">
      <c r="A244" s="55">
        <v>240</v>
      </c>
      <c r="B244" s="55" t="s">
        <v>446</v>
      </c>
      <c r="C244" s="329" t="s">
        <v>674</v>
      </c>
      <c r="D244" s="329" t="s">
        <v>4375</v>
      </c>
      <c r="E244" s="55" t="s">
        <v>7802</v>
      </c>
      <c r="F244" s="55"/>
      <c r="G244" s="55" t="s">
        <v>7800</v>
      </c>
      <c r="H244" s="299">
        <v>1919</v>
      </c>
      <c r="I244" s="59">
        <v>0.5</v>
      </c>
      <c r="J244" s="448">
        <f t="shared" si="4"/>
        <v>959.5</v>
      </c>
    </row>
    <row r="245" spans="1:10" ht="15.75">
      <c r="A245" s="55">
        <v>241</v>
      </c>
      <c r="B245" s="55" t="s">
        <v>446</v>
      </c>
      <c r="C245" s="329" t="s">
        <v>675</v>
      </c>
      <c r="D245" s="329" t="s">
        <v>4376</v>
      </c>
      <c r="E245" s="55" t="s">
        <v>7802</v>
      </c>
      <c r="F245" s="55"/>
      <c r="G245" s="55" t="s">
        <v>7800</v>
      </c>
      <c r="H245" s="299">
        <v>3463</v>
      </c>
      <c r="I245" s="59">
        <v>0.5</v>
      </c>
      <c r="J245" s="448">
        <f t="shared" si="4"/>
        <v>1731.5</v>
      </c>
    </row>
    <row r="246" spans="1:10" ht="15.75">
      <c r="A246" s="55">
        <v>242</v>
      </c>
      <c r="B246" s="55" t="s">
        <v>446</v>
      </c>
      <c r="C246" s="329" t="s">
        <v>676</v>
      </c>
      <c r="D246" s="329" t="s">
        <v>4377</v>
      </c>
      <c r="E246" s="55" t="s">
        <v>7802</v>
      </c>
      <c r="F246" s="55"/>
      <c r="G246" s="55" t="s">
        <v>7800</v>
      </c>
      <c r="H246" s="299">
        <v>149</v>
      </c>
      <c r="I246" s="59">
        <v>0.5</v>
      </c>
      <c r="J246" s="448">
        <f t="shared" si="4"/>
        <v>74.5</v>
      </c>
    </row>
    <row r="247" spans="1:10" ht="15.75">
      <c r="A247" s="55">
        <v>243</v>
      </c>
      <c r="B247" s="55" t="s">
        <v>446</v>
      </c>
      <c r="C247" s="329" t="s">
        <v>677</v>
      </c>
      <c r="D247" s="329" t="s">
        <v>4378</v>
      </c>
      <c r="E247" s="55" t="s">
        <v>7802</v>
      </c>
      <c r="F247" s="55"/>
      <c r="G247" s="55" t="s">
        <v>7800</v>
      </c>
      <c r="H247" s="299">
        <v>269</v>
      </c>
      <c r="I247" s="59">
        <v>0.5</v>
      </c>
      <c r="J247" s="448">
        <f t="shared" si="4"/>
        <v>134.5</v>
      </c>
    </row>
    <row r="248" spans="1:10" ht="39">
      <c r="A248" s="55">
        <v>244</v>
      </c>
      <c r="B248" s="55" t="s">
        <v>446</v>
      </c>
      <c r="C248" s="329" t="s">
        <v>678</v>
      </c>
      <c r="D248" s="329" t="s">
        <v>4379</v>
      </c>
      <c r="E248" s="55" t="s">
        <v>7802</v>
      </c>
      <c r="F248" s="55"/>
      <c r="G248" s="55" t="s">
        <v>7800</v>
      </c>
      <c r="H248" s="299">
        <v>3199</v>
      </c>
      <c r="I248" s="59">
        <v>0.5</v>
      </c>
      <c r="J248" s="448">
        <f t="shared" si="4"/>
        <v>1599.5</v>
      </c>
    </row>
    <row r="249" spans="1:10" ht="15.75">
      <c r="A249" s="55">
        <v>245</v>
      </c>
      <c r="B249" s="55" t="s">
        <v>446</v>
      </c>
      <c r="C249" s="329" t="s">
        <v>679</v>
      </c>
      <c r="D249" s="329" t="s">
        <v>4380</v>
      </c>
      <c r="E249" s="55" t="s">
        <v>7802</v>
      </c>
      <c r="F249" s="55"/>
      <c r="G249" s="55" t="s">
        <v>7800</v>
      </c>
      <c r="H249" s="299">
        <v>43</v>
      </c>
      <c r="I249" s="59">
        <v>0.5</v>
      </c>
      <c r="J249" s="448">
        <f t="shared" si="4"/>
        <v>21.5</v>
      </c>
    </row>
    <row r="250" spans="1:10" ht="15.75">
      <c r="A250" s="55">
        <v>246</v>
      </c>
      <c r="B250" s="55" t="s">
        <v>446</v>
      </c>
      <c r="C250" s="329" t="s">
        <v>680</v>
      </c>
      <c r="D250" s="329" t="s">
        <v>4381</v>
      </c>
      <c r="E250" s="55" t="s">
        <v>7802</v>
      </c>
      <c r="F250" s="55"/>
      <c r="G250" s="55" t="s">
        <v>7800</v>
      </c>
      <c r="H250" s="299">
        <v>144</v>
      </c>
      <c r="I250" s="59">
        <v>0.5</v>
      </c>
      <c r="J250" s="448">
        <f t="shared" si="4"/>
        <v>72</v>
      </c>
    </row>
    <row r="251" spans="1:10" ht="15.75">
      <c r="A251" s="55">
        <v>247</v>
      </c>
      <c r="B251" s="55" t="s">
        <v>446</v>
      </c>
      <c r="C251" s="329" t="s">
        <v>681</v>
      </c>
      <c r="D251" s="329" t="s">
        <v>4382</v>
      </c>
      <c r="E251" s="55" t="s">
        <v>7802</v>
      </c>
      <c r="F251" s="55"/>
      <c r="G251" s="55" t="s">
        <v>7800</v>
      </c>
      <c r="H251" s="299">
        <v>2163</v>
      </c>
      <c r="I251" s="59">
        <v>0.5</v>
      </c>
      <c r="J251" s="448">
        <f t="shared" si="4"/>
        <v>1081.5</v>
      </c>
    </row>
    <row r="252" spans="1:10" ht="15.75">
      <c r="A252" s="55">
        <v>248</v>
      </c>
      <c r="B252" s="55" t="s">
        <v>446</v>
      </c>
      <c r="C252" s="329" t="s">
        <v>682</v>
      </c>
      <c r="D252" s="329" t="s">
        <v>4383</v>
      </c>
      <c r="E252" s="55" t="s">
        <v>7802</v>
      </c>
      <c r="F252" s="55"/>
      <c r="G252" s="55" t="s">
        <v>7800</v>
      </c>
      <c r="H252" s="299">
        <v>190</v>
      </c>
      <c r="I252" s="59">
        <v>0.5</v>
      </c>
      <c r="J252" s="448">
        <f t="shared" si="4"/>
        <v>95</v>
      </c>
    </row>
    <row r="253" spans="1:10" ht="39">
      <c r="A253" s="55">
        <v>249</v>
      </c>
      <c r="B253" s="55" t="s">
        <v>446</v>
      </c>
      <c r="C253" s="329" t="s">
        <v>683</v>
      </c>
      <c r="D253" s="329" t="s">
        <v>4384</v>
      </c>
      <c r="E253" s="55" t="s">
        <v>7802</v>
      </c>
      <c r="F253" s="55"/>
      <c r="G253" s="55" t="s">
        <v>7800</v>
      </c>
      <c r="H253" s="299">
        <v>1443</v>
      </c>
      <c r="I253" s="59">
        <v>0.5</v>
      </c>
      <c r="J253" s="448">
        <f t="shared" si="4"/>
        <v>721.5</v>
      </c>
    </row>
    <row r="254" spans="1:10" ht="39">
      <c r="A254" s="55">
        <v>250</v>
      </c>
      <c r="B254" s="55" t="s">
        <v>446</v>
      </c>
      <c r="C254" s="329" t="s">
        <v>684</v>
      </c>
      <c r="D254" s="329" t="s">
        <v>4385</v>
      </c>
      <c r="E254" s="55" t="s">
        <v>7802</v>
      </c>
      <c r="F254" s="55"/>
      <c r="G254" s="55" t="s">
        <v>7800</v>
      </c>
      <c r="H254" s="299">
        <v>1650</v>
      </c>
      <c r="I254" s="59">
        <v>0.5</v>
      </c>
      <c r="J254" s="448">
        <f t="shared" si="4"/>
        <v>825</v>
      </c>
    </row>
    <row r="255" spans="1:10" ht="39">
      <c r="A255" s="55">
        <v>251</v>
      </c>
      <c r="B255" s="55" t="s">
        <v>446</v>
      </c>
      <c r="C255" s="329" t="s">
        <v>685</v>
      </c>
      <c r="D255" s="329" t="s">
        <v>4386</v>
      </c>
      <c r="E255" s="55" t="s">
        <v>7802</v>
      </c>
      <c r="F255" s="55"/>
      <c r="G255" s="55" t="s">
        <v>7800</v>
      </c>
      <c r="H255" s="299">
        <v>1650</v>
      </c>
      <c r="I255" s="59">
        <v>0.5</v>
      </c>
      <c r="J255" s="448">
        <f t="shared" si="4"/>
        <v>825</v>
      </c>
    </row>
    <row r="256" spans="1:10" ht="15.75">
      <c r="A256" s="55">
        <v>252</v>
      </c>
      <c r="B256" s="55" t="s">
        <v>446</v>
      </c>
      <c r="C256" s="329" t="s">
        <v>686</v>
      </c>
      <c r="D256" s="329" t="s">
        <v>686</v>
      </c>
      <c r="E256" s="55" t="s">
        <v>7802</v>
      </c>
      <c r="F256" s="55"/>
      <c r="G256" s="55" t="s">
        <v>7800</v>
      </c>
      <c r="H256" s="299">
        <v>1992</v>
      </c>
      <c r="I256" s="59">
        <v>0.5</v>
      </c>
      <c r="J256" s="448">
        <f t="shared" si="4"/>
        <v>996</v>
      </c>
    </row>
    <row r="257" spans="1:10" ht="15.75">
      <c r="A257" s="55">
        <v>253</v>
      </c>
      <c r="B257" s="55" t="s">
        <v>446</v>
      </c>
      <c r="C257" s="329" t="s">
        <v>687</v>
      </c>
      <c r="D257" s="329" t="s">
        <v>687</v>
      </c>
      <c r="E257" s="55" t="s">
        <v>7802</v>
      </c>
      <c r="F257" s="55"/>
      <c r="G257" s="55" t="s">
        <v>7800</v>
      </c>
      <c r="H257" s="299">
        <v>2403</v>
      </c>
      <c r="I257" s="59">
        <v>0.5</v>
      </c>
      <c r="J257" s="448">
        <f t="shared" si="4"/>
        <v>1201.5</v>
      </c>
    </row>
    <row r="258" spans="1:10" ht="51.75">
      <c r="A258" s="55">
        <v>254</v>
      </c>
      <c r="B258" s="55" t="s">
        <v>446</v>
      </c>
      <c r="C258" s="329" t="s">
        <v>688</v>
      </c>
      <c r="D258" s="329" t="s">
        <v>4387</v>
      </c>
      <c r="E258" s="55" t="s">
        <v>7802</v>
      </c>
      <c r="F258" s="55"/>
      <c r="G258" s="55" t="s">
        <v>7800</v>
      </c>
      <c r="H258" s="299">
        <v>34</v>
      </c>
      <c r="I258" s="59">
        <v>0.5</v>
      </c>
      <c r="J258" s="448">
        <f t="shared" si="4"/>
        <v>17</v>
      </c>
    </row>
    <row r="259" spans="1:10" ht="15.75">
      <c r="A259" s="55">
        <v>255</v>
      </c>
      <c r="B259" s="55" t="s">
        <v>446</v>
      </c>
      <c r="C259" s="329" t="s">
        <v>689</v>
      </c>
      <c r="D259" s="329" t="s">
        <v>4388</v>
      </c>
      <c r="E259" s="55" t="s">
        <v>7802</v>
      </c>
      <c r="F259" s="55"/>
      <c r="G259" s="55" t="s">
        <v>7800</v>
      </c>
      <c r="H259" s="299">
        <v>126</v>
      </c>
      <c r="I259" s="59">
        <v>0.5</v>
      </c>
      <c r="J259" s="448">
        <f t="shared" si="4"/>
        <v>63</v>
      </c>
    </row>
    <row r="260" spans="1:10" ht="15.75">
      <c r="A260" s="55">
        <v>256</v>
      </c>
      <c r="B260" s="55" t="s">
        <v>446</v>
      </c>
      <c r="C260" s="329" t="s">
        <v>690</v>
      </c>
      <c r="D260" s="329" t="s">
        <v>4389</v>
      </c>
      <c r="E260" s="55" t="s">
        <v>7802</v>
      </c>
      <c r="F260" s="55"/>
      <c r="G260" s="55" t="s">
        <v>7800</v>
      </c>
      <c r="H260" s="299">
        <v>129</v>
      </c>
      <c r="I260" s="59">
        <v>0.5</v>
      </c>
      <c r="J260" s="448">
        <f t="shared" si="4"/>
        <v>64.5</v>
      </c>
    </row>
    <row r="261" spans="1:10" ht="15.75">
      <c r="A261" s="55">
        <v>257</v>
      </c>
      <c r="B261" s="55" t="s">
        <v>446</v>
      </c>
      <c r="C261" s="329" t="s">
        <v>691</v>
      </c>
      <c r="D261" s="329" t="s">
        <v>4390</v>
      </c>
      <c r="E261" s="55" t="s">
        <v>7802</v>
      </c>
      <c r="F261" s="55"/>
      <c r="G261" s="55" t="s">
        <v>7800</v>
      </c>
      <c r="H261" s="299">
        <v>43</v>
      </c>
      <c r="I261" s="59">
        <v>0.5</v>
      </c>
      <c r="J261" s="448">
        <f t="shared" si="4"/>
        <v>21.5</v>
      </c>
    </row>
    <row r="262" spans="1:10" ht="39">
      <c r="A262" s="55">
        <v>258</v>
      </c>
      <c r="B262" s="55" t="s">
        <v>446</v>
      </c>
      <c r="C262" s="329" t="s">
        <v>692</v>
      </c>
      <c r="D262" s="329" t="s">
        <v>4391</v>
      </c>
      <c r="E262" s="55" t="s">
        <v>7802</v>
      </c>
      <c r="F262" s="55"/>
      <c r="G262" s="55" t="s">
        <v>7800</v>
      </c>
      <c r="H262" s="299">
        <v>167</v>
      </c>
      <c r="I262" s="59">
        <v>0.5</v>
      </c>
      <c r="J262" s="448">
        <f t="shared" si="4"/>
        <v>83.5</v>
      </c>
    </row>
    <row r="263" spans="1:10" ht="26.25">
      <c r="A263" s="55">
        <v>259</v>
      </c>
      <c r="B263" s="55" t="s">
        <v>446</v>
      </c>
      <c r="C263" s="329" t="s">
        <v>693</v>
      </c>
      <c r="D263" s="329" t="s">
        <v>4392</v>
      </c>
      <c r="E263" s="55" t="s">
        <v>7802</v>
      </c>
      <c r="F263" s="55"/>
      <c r="G263" s="55" t="s">
        <v>7800</v>
      </c>
      <c r="H263" s="299">
        <v>206</v>
      </c>
      <c r="I263" s="59">
        <v>0.5</v>
      </c>
      <c r="J263" s="448">
        <f t="shared" si="4"/>
        <v>103</v>
      </c>
    </row>
    <row r="264" spans="1:10" ht="39">
      <c r="A264" s="55">
        <v>260</v>
      </c>
      <c r="B264" s="55" t="s">
        <v>446</v>
      </c>
      <c r="C264" s="329" t="s">
        <v>694</v>
      </c>
      <c r="D264" s="329" t="s">
        <v>4393</v>
      </c>
      <c r="E264" s="55" t="s">
        <v>7802</v>
      </c>
      <c r="F264" s="55"/>
      <c r="G264" s="55" t="s">
        <v>7800</v>
      </c>
      <c r="H264" s="299">
        <v>106</v>
      </c>
      <c r="I264" s="59">
        <v>0.5</v>
      </c>
      <c r="J264" s="448">
        <f t="shared" si="4"/>
        <v>53</v>
      </c>
    </row>
    <row r="265" spans="1:10" ht="26.25">
      <c r="A265" s="55">
        <v>261</v>
      </c>
      <c r="B265" s="55" t="s">
        <v>446</v>
      </c>
      <c r="C265" s="329" t="s">
        <v>695</v>
      </c>
      <c r="D265" s="329" t="s">
        <v>4394</v>
      </c>
      <c r="E265" s="55" t="s">
        <v>7802</v>
      </c>
      <c r="F265" s="55"/>
      <c r="G265" s="55" t="s">
        <v>7800</v>
      </c>
      <c r="H265" s="299">
        <v>140</v>
      </c>
      <c r="I265" s="59">
        <v>0.5</v>
      </c>
      <c r="J265" s="448">
        <f t="shared" si="4"/>
        <v>70</v>
      </c>
    </row>
    <row r="266" spans="1:10" ht="15.75">
      <c r="A266" s="55">
        <v>262</v>
      </c>
      <c r="B266" s="55" t="s">
        <v>446</v>
      </c>
      <c r="C266" s="329" t="s">
        <v>696</v>
      </c>
      <c r="D266" s="329" t="s">
        <v>4395</v>
      </c>
      <c r="E266" s="55" t="s">
        <v>7802</v>
      </c>
      <c r="F266" s="55"/>
      <c r="G266" s="55" t="s">
        <v>7800</v>
      </c>
      <c r="H266" s="299">
        <v>1884</v>
      </c>
      <c r="I266" s="59">
        <v>0.5</v>
      </c>
      <c r="J266" s="448">
        <f t="shared" si="4"/>
        <v>942</v>
      </c>
    </row>
    <row r="267" spans="1:10" ht="15.75">
      <c r="A267" s="55">
        <v>263</v>
      </c>
      <c r="B267" s="55" t="s">
        <v>446</v>
      </c>
      <c r="C267" s="329" t="s">
        <v>697</v>
      </c>
      <c r="D267" s="329" t="s">
        <v>4396</v>
      </c>
      <c r="E267" s="55" t="s">
        <v>7802</v>
      </c>
      <c r="F267" s="55"/>
      <c r="G267" s="55" t="s">
        <v>7800</v>
      </c>
      <c r="H267" s="299">
        <v>291</v>
      </c>
      <c r="I267" s="59">
        <v>0.5</v>
      </c>
      <c r="J267" s="448">
        <f t="shared" si="4"/>
        <v>145.5</v>
      </c>
    </row>
    <row r="268" spans="1:10" ht="15.75">
      <c r="A268" s="55">
        <v>264</v>
      </c>
      <c r="B268" s="55" t="s">
        <v>446</v>
      </c>
      <c r="C268" s="329" t="s">
        <v>698</v>
      </c>
      <c r="D268" s="329" t="s">
        <v>4397</v>
      </c>
      <c r="E268" s="55" t="s">
        <v>7802</v>
      </c>
      <c r="F268" s="55"/>
      <c r="G268" s="55" t="s">
        <v>7800</v>
      </c>
      <c r="H268" s="299">
        <v>4317</v>
      </c>
      <c r="I268" s="59">
        <v>0.5</v>
      </c>
      <c r="J268" s="448">
        <f t="shared" si="4"/>
        <v>2158.5</v>
      </c>
    </row>
    <row r="269" spans="1:10" ht="26.25">
      <c r="A269" s="55">
        <v>265</v>
      </c>
      <c r="B269" s="55" t="s">
        <v>446</v>
      </c>
      <c r="C269" s="329" t="s">
        <v>493</v>
      </c>
      <c r="D269" s="329" t="s">
        <v>4398</v>
      </c>
      <c r="E269" s="55" t="s">
        <v>7802</v>
      </c>
      <c r="F269" s="55"/>
      <c r="G269" s="55" t="s">
        <v>7800</v>
      </c>
      <c r="H269" s="299">
        <v>60</v>
      </c>
      <c r="I269" s="59">
        <v>0.5</v>
      </c>
      <c r="J269" s="448">
        <f t="shared" si="4"/>
        <v>30</v>
      </c>
    </row>
    <row r="270" spans="1:10" ht="15.75">
      <c r="A270" s="55">
        <v>266</v>
      </c>
      <c r="B270" s="55" t="s">
        <v>446</v>
      </c>
      <c r="C270" s="329" t="s">
        <v>699</v>
      </c>
      <c r="D270" s="329" t="s">
        <v>4399</v>
      </c>
      <c r="E270" s="55" t="s">
        <v>7802</v>
      </c>
      <c r="F270" s="55"/>
      <c r="G270" s="55" t="s">
        <v>7800</v>
      </c>
      <c r="H270" s="299">
        <v>696</v>
      </c>
      <c r="I270" s="59">
        <v>0.5</v>
      </c>
      <c r="J270" s="448">
        <f t="shared" si="4"/>
        <v>348</v>
      </c>
    </row>
    <row r="271" spans="1:10" ht="15.75">
      <c r="A271" s="55">
        <v>267</v>
      </c>
      <c r="B271" s="55" t="s">
        <v>446</v>
      </c>
      <c r="C271" s="329" t="s">
        <v>700</v>
      </c>
      <c r="D271" s="329" t="s">
        <v>4400</v>
      </c>
      <c r="E271" s="55" t="s">
        <v>7802</v>
      </c>
      <c r="F271" s="55"/>
      <c r="G271" s="55" t="s">
        <v>7800</v>
      </c>
      <c r="H271" s="299">
        <v>900</v>
      </c>
      <c r="I271" s="59">
        <v>0.5</v>
      </c>
      <c r="J271" s="448">
        <f t="shared" si="4"/>
        <v>450</v>
      </c>
    </row>
    <row r="272" spans="1:10" ht="15.75">
      <c r="A272" s="55">
        <v>268</v>
      </c>
      <c r="B272" s="55" t="s">
        <v>446</v>
      </c>
      <c r="C272" s="329" t="s">
        <v>701</v>
      </c>
      <c r="D272" s="329" t="s">
        <v>4401</v>
      </c>
      <c r="E272" s="55" t="s">
        <v>7802</v>
      </c>
      <c r="F272" s="55"/>
      <c r="G272" s="55" t="s">
        <v>7800</v>
      </c>
      <c r="H272" s="299">
        <v>198</v>
      </c>
      <c r="I272" s="59">
        <v>0.5</v>
      </c>
      <c r="J272" s="448">
        <f t="shared" si="4"/>
        <v>99</v>
      </c>
    </row>
    <row r="273" spans="1:10" ht="15.75">
      <c r="A273" s="55">
        <v>269</v>
      </c>
      <c r="B273" s="55" t="s">
        <v>446</v>
      </c>
      <c r="C273" s="329" t="s">
        <v>702</v>
      </c>
      <c r="D273" s="329" t="s">
        <v>4402</v>
      </c>
      <c r="E273" s="55" t="s">
        <v>7802</v>
      </c>
      <c r="F273" s="55"/>
      <c r="G273" s="55" t="s">
        <v>7800</v>
      </c>
      <c r="H273" s="299">
        <v>517</v>
      </c>
      <c r="I273" s="59">
        <v>0.5</v>
      </c>
      <c r="J273" s="448">
        <f t="shared" si="4"/>
        <v>258.5</v>
      </c>
    </row>
    <row r="274" spans="1:10" ht="15.75">
      <c r="A274" s="55">
        <v>270</v>
      </c>
      <c r="B274" s="55" t="s">
        <v>446</v>
      </c>
      <c r="C274" s="329" t="s">
        <v>703</v>
      </c>
      <c r="D274" s="329" t="s">
        <v>4403</v>
      </c>
      <c r="E274" s="55" t="s">
        <v>7802</v>
      </c>
      <c r="F274" s="55"/>
      <c r="G274" s="55" t="s">
        <v>7800</v>
      </c>
      <c r="H274" s="299">
        <v>1719</v>
      </c>
      <c r="I274" s="59">
        <v>0.5</v>
      </c>
      <c r="J274" s="448">
        <f t="shared" ref="J274:J337" si="5">H274*(1-I274)</f>
        <v>859.5</v>
      </c>
    </row>
    <row r="275" spans="1:10" ht="51.75">
      <c r="A275" s="55">
        <v>271</v>
      </c>
      <c r="B275" s="55" t="s">
        <v>446</v>
      </c>
      <c r="C275" s="329" t="s">
        <v>704</v>
      </c>
      <c r="D275" s="329" t="s">
        <v>4404</v>
      </c>
      <c r="E275" s="55" t="s">
        <v>7802</v>
      </c>
      <c r="F275" s="55"/>
      <c r="G275" s="55" t="s">
        <v>7800</v>
      </c>
      <c r="H275" s="299">
        <v>2064</v>
      </c>
      <c r="I275" s="59">
        <v>0.5</v>
      </c>
      <c r="J275" s="448">
        <f t="shared" si="5"/>
        <v>1032</v>
      </c>
    </row>
    <row r="276" spans="1:10" ht="15.75">
      <c r="A276" s="55">
        <v>272</v>
      </c>
      <c r="B276" s="55" t="s">
        <v>446</v>
      </c>
      <c r="C276" s="329" t="s">
        <v>705</v>
      </c>
      <c r="D276" s="329" t="s">
        <v>4405</v>
      </c>
      <c r="E276" s="55" t="s">
        <v>7802</v>
      </c>
      <c r="F276" s="55"/>
      <c r="G276" s="55" t="s">
        <v>7800</v>
      </c>
      <c r="H276" s="299">
        <v>1617</v>
      </c>
      <c r="I276" s="59">
        <v>0.5</v>
      </c>
      <c r="J276" s="448">
        <f t="shared" si="5"/>
        <v>808.5</v>
      </c>
    </row>
    <row r="277" spans="1:10" ht="26.25">
      <c r="A277" s="55">
        <v>273</v>
      </c>
      <c r="B277" s="55" t="s">
        <v>446</v>
      </c>
      <c r="C277" s="329" t="s">
        <v>706</v>
      </c>
      <c r="D277" s="329" t="s">
        <v>4406</v>
      </c>
      <c r="E277" s="55" t="s">
        <v>7802</v>
      </c>
      <c r="F277" s="55"/>
      <c r="G277" s="55" t="s">
        <v>7800</v>
      </c>
      <c r="H277" s="299">
        <v>1033</v>
      </c>
      <c r="I277" s="59">
        <v>0.5</v>
      </c>
      <c r="J277" s="448">
        <f t="shared" si="5"/>
        <v>516.5</v>
      </c>
    </row>
    <row r="278" spans="1:10" ht="39">
      <c r="A278" s="55">
        <v>274</v>
      </c>
      <c r="B278" s="55" t="s">
        <v>446</v>
      </c>
      <c r="C278" s="329" t="s">
        <v>707</v>
      </c>
      <c r="D278" s="329" t="s">
        <v>4407</v>
      </c>
      <c r="E278" s="55" t="s">
        <v>7802</v>
      </c>
      <c r="F278" s="55"/>
      <c r="G278" s="55" t="s">
        <v>7800</v>
      </c>
      <c r="H278" s="299">
        <v>1597</v>
      </c>
      <c r="I278" s="59">
        <v>0.5</v>
      </c>
      <c r="J278" s="448">
        <f t="shared" si="5"/>
        <v>798.5</v>
      </c>
    </row>
    <row r="279" spans="1:10" ht="39">
      <c r="A279" s="55">
        <v>275</v>
      </c>
      <c r="B279" s="55" t="s">
        <v>446</v>
      </c>
      <c r="C279" s="329" t="s">
        <v>708</v>
      </c>
      <c r="D279" s="329" t="s">
        <v>4408</v>
      </c>
      <c r="E279" s="55" t="s">
        <v>7802</v>
      </c>
      <c r="F279" s="55"/>
      <c r="G279" s="55" t="s">
        <v>7800</v>
      </c>
      <c r="H279" s="299">
        <v>3507</v>
      </c>
      <c r="I279" s="59">
        <v>0.5</v>
      </c>
      <c r="J279" s="448">
        <f t="shared" si="5"/>
        <v>1753.5</v>
      </c>
    </row>
    <row r="280" spans="1:10" ht="39">
      <c r="A280" s="55">
        <v>276</v>
      </c>
      <c r="B280" s="55" t="s">
        <v>446</v>
      </c>
      <c r="C280" s="329" t="s">
        <v>709</v>
      </c>
      <c r="D280" s="329" t="s">
        <v>4409</v>
      </c>
      <c r="E280" s="55" t="s">
        <v>7802</v>
      </c>
      <c r="F280" s="55"/>
      <c r="G280" s="55" t="s">
        <v>7800</v>
      </c>
      <c r="H280" s="299">
        <v>1587</v>
      </c>
      <c r="I280" s="59">
        <v>0.5</v>
      </c>
      <c r="J280" s="448">
        <f t="shared" si="5"/>
        <v>793.5</v>
      </c>
    </row>
    <row r="281" spans="1:10" ht="39">
      <c r="A281" s="55">
        <v>277</v>
      </c>
      <c r="B281" s="55" t="s">
        <v>446</v>
      </c>
      <c r="C281" s="329" t="s">
        <v>710</v>
      </c>
      <c r="D281" s="329" t="s">
        <v>4410</v>
      </c>
      <c r="E281" s="55" t="s">
        <v>7802</v>
      </c>
      <c r="F281" s="55"/>
      <c r="G281" s="55" t="s">
        <v>7800</v>
      </c>
      <c r="H281" s="299">
        <v>1443</v>
      </c>
      <c r="I281" s="59">
        <v>0.5</v>
      </c>
      <c r="J281" s="448">
        <f t="shared" si="5"/>
        <v>721.5</v>
      </c>
    </row>
    <row r="282" spans="1:10" ht="15.75">
      <c r="A282" s="55">
        <v>278</v>
      </c>
      <c r="B282" s="55" t="s">
        <v>446</v>
      </c>
      <c r="C282" s="329" t="s">
        <v>711</v>
      </c>
      <c r="D282" s="329" t="s">
        <v>4411</v>
      </c>
      <c r="E282" s="55" t="s">
        <v>7802</v>
      </c>
      <c r="F282" s="55"/>
      <c r="G282" s="55" t="s">
        <v>7800</v>
      </c>
      <c r="H282" s="299">
        <v>935</v>
      </c>
      <c r="I282" s="59">
        <v>0.5</v>
      </c>
      <c r="J282" s="448">
        <f t="shared" si="5"/>
        <v>467.5</v>
      </c>
    </row>
    <row r="283" spans="1:10" ht="15.75">
      <c r="A283" s="55">
        <v>279</v>
      </c>
      <c r="B283" s="55" t="s">
        <v>446</v>
      </c>
      <c r="C283" s="329" t="s">
        <v>712</v>
      </c>
      <c r="D283" s="329" t="s">
        <v>4412</v>
      </c>
      <c r="E283" s="55" t="s">
        <v>7802</v>
      </c>
      <c r="F283" s="55"/>
      <c r="G283" s="55" t="s">
        <v>7800</v>
      </c>
      <c r="H283" s="299">
        <v>548</v>
      </c>
      <c r="I283" s="59">
        <v>0.5</v>
      </c>
      <c r="J283" s="448">
        <f t="shared" si="5"/>
        <v>274</v>
      </c>
    </row>
    <row r="284" spans="1:10" ht="15.75">
      <c r="A284" s="55">
        <v>280</v>
      </c>
      <c r="B284" s="55" t="s">
        <v>446</v>
      </c>
      <c r="C284" s="329" t="s">
        <v>713</v>
      </c>
      <c r="D284" s="329" t="s">
        <v>4413</v>
      </c>
      <c r="E284" s="55" t="s">
        <v>7802</v>
      </c>
      <c r="F284" s="55"/>
      <c r="G284" s="55" t="s">
        <v>7800</v>
      </c>
      <c r="H284" s="299">
        <v>729</v>
      </c>
      <c r="I284" s="59">
        <v>0.5</v>
      </c>
      <c r="J284" s="448">
        <f t="shared" si="5"/>
        <v>364.5</v>
      </c>
    </row>
    <row r="285" spans="1:10" ht="15.75">
      <c r="A285" s="55">
        <v>281</v>
      </c>
      <c r="B285" s="55" t="s">
        <v>446</v>
      </c>
      <c r="C285" s="329" t="s">
        <v>714</v>
      </c>
      <c r="D285" s="329" t="s">
        <v>4414</v>
      </c>
      <c r="E285" s="55" t="s">
        <v>7802</v>
      </c>
      <c r="F285" s="55"/>
      <c r="G285" s="55" t="s">
        <v>7800</v>
      </c>
      <c r="H285" s="299">
        <v>986</v>
      </c>
      <c r="I285" s="59">
        <v>0.5</v>
      </c>
      <c r="J285" s="448">
        <f t="shared" si="5"/>
        <v>493</v>
      </c>
    </row>
    <row r="286" spans="1:10" ht="15.75">
      <c r="A286" s="55">
        <v>282</v>
      </c>
      <c r="B286" s="55" t="s">
        <v>446</v>
      </c>
      <c r="C286" s="329" t="s">
        <v>715</v>
      </c>
      <c r="D286" s="329" t="s">
        <v>4415</v>
      </c>
      <c r="E286" s="55" t="s">
        <v>7802</v>
      </c>
      <c r="F286" s="55"/>
      <c r="G286" s="55" t="s">
        <v>7800</v>
      </c>
      <c r="H286" s="299">
        <v>12009</v>
      </c>
      <c r="I286" s="59">
        <v>0.5</v>
      </c>
      <c r="J286" s="448">
        <f t="shared" si="5"/>
        <v>6004.5</v>
      </c>
    </row>
    <row r="287" spans="1:10" ht="15.75">
      <c r="A287" s="55">
        <v>283</v>
      </c>
      <c r="B287" s="55" t="s">
        <v>446</v>
      </c>
      <c r="C287" s="329" t="s">
        <v>716</v>
      </c>
      <c r="D287" s="329" t="s">
        <v>4416</v>
      </c>
      <c r="E287" s="55" t="s">
        <v>7802</v>
      </c>
      <c r="F287" s="55"/>
      <c r="G287" s="55" t="s">
        <v>7800</v>
      </c>
      <c r="H287" s="299">
        <v>400</v>
      </c>
      <c r="I287" s="59">
        <v>0.5</v>
      </c>
      <c r="J287" s="448">
        <f t="shared" si="5"/>
        <v>200</v>
      </c>
    </row>
    <row r="288" spans="1:10" ht="15.75">
      <c r="A288" s="55">
        <v>284</v>
      </c>
      <c r="B288" s="55" t="s">
        <v>446</v>
      </c>
      <c r="C288" s="329" t="s">
        <v>717</v>
      </c>
      <c r="D288" s="329" t="s">
        <v>4417</v>
      </c>
      <c r="E288" s="55" t="s">
        <v>7802</v>
      </c>
      <c r="F288" s="55"/>
      <c r="G288" s="55" t="s">
        <v>7800</v>
      </c>
      <c r="H288" s="299">
        <v>200</v>
      </c>
      <c r="I288" s="59">
        <v>0.5</v>
      </c>
      <c r="J288" s="448">
        <f t="shared" si="5"/>
        <v>100</v>
      </c>
    </row>
    <row r="289" spans="1:10" ht="39">
      <c r="A289" s="55">
        <v>285</v>
      </c>
      <c r="B289" s="55" t="s">
        <v>446</v>
      </c>
      <c r="C289" s="329" t="s">
        <v>718</v>
      </c>
      <c r="D289" s="329" t="s">
        <v>4418</v>
      </c>
      <c r="E289" s="55" t="s">
        <v>7802</v>
      </c>
      <c r="F289" s="55"/>
      <c r="G289" s="55" t="s">
        <v>7800</v>
      </c>
      <c r="H289" s="299">
        <v>1443</v>
      </c>
      <c r="I289" s="59">
        <v>0.5</v>
      </c>
      <c r="J289" s="448">
        <f t="shared" si="5"/>
        <v>721.5</v>
      </c>
    </row>
    <row r="290" spans="1:10" ht="15.75">
      <c r="A290" s="55">
        <v>286</v>
      </c>
      <c r="B290" s="55" t="s">
        <v>446</v>
      </c>
      <c r="C290" s="329" t="s">
        <v>719</v>
      </c>
      <c r="D290" s="329" t="s">
        <v>4419</v>
      </c>
      <c r="E290" s="55" t="s">
        <v>7802</v>
      </c>
      <c r="F290" s="55"/>
      <c r="G290" s="55" t="s">
        <v>7800</v>
      </c>
      <c r="H290" s="299">
        <v>317</v>
      </c>
      <c r="I290" s="59">
        <v>0.5</v>
      </c>
      <c r="J290" s="448">
        <f t="shared" si="5"/>
        <v>158.5</v>
      </c>
    </row>
    <row r="291" spans="1:10" ht="39">
      <c r="A291" s="55">
        <v>287</v>
      </c>
      <c r="B291" s="55" t="s">
        <v>446</v>
      </c>
      <c r="C291" s="329" t="s">
        <v>720</v>
      </c>
      <c r="D291" s="329" t="s">
        <v>4420</v>
      </c>
      <c r="E291" s="55" t="s">
        <v>7802</v>
      </c>
      <c r="F291" s="55"/>
      <c r="G291" s="55" t="s">
        <v>7800</v>
      </c>
      <c r="H291" s="299">
        <v>1341</v>
      </c>
      <c r="I291" s="59">
        <v>0.5</v>
      </c>
      <c r="J291" s="448">
        <f t="shared" si="5"/>
        <v>670.5</v>
      </c>
    </row>
    <row r="292" spans="1:10" ht="26.25">
      <c r="A292" s="55">
        <v>288</v>
      </c>
      <c r="B292" s="55" t="s">
        <v>446</v>
      </c>
      <c r="C292" s="329" t="s">
        <v>721</v>
      </c>
      <c r="D292" s="329" t="s">
        <v>4421</v>
      </c>
      <c r="E292" s="55" t="s">
        <v>7802</v>
      </c>
      <c r="F292" s="55"/>
      <c r="G292" s="55" t="s">
        <v>7800</v>
      </c>
      <c r="H292" s="299">
        <v>289</v>
      </c>
      <c r="I292" s="59">
        <v>0.5</v>
      </c>
      <c r="J292" s="448">
        <f t="shared" si="5"/>
        <v>144.5</v>
      </c>
    </row>
    <row r="293" spans="1:10" ht="39">
      <c r="A293" s="55">
        <v>289</v>
      </c>
      <c r="B293" s="55" t="s">
        <v>446</v>
      </c>
      <c r="C293" s="329" t="s">
        <v>722</v>
      </c>
      <c r="D293" s="329" t="s">
        <v>4422</v>
      </c>
      <c r="E293" s="55" t="s">
        <v>7802</v>
      </c>
      <c r="F293" s="55"/>
      <c r="G293" s="55" t="s">
        <v>7800</v>
      </c>
      <c r="H293" s="299">
        <v>374</v>
      </c>
      <c r="I293" s="59">
        <v>0.5</v>
      </c>
      <c r="J293" s="448">
        <f t="shared" si="5"/>
        <v>187</v>
      </c>
    </row>
    <row r="294" spans="1:10" ht="39">
      <c r="A294" s="55">
        <v>290</v>
      </c>
      <c r="B294" s="55" t="s">
        <v>446</v>
      </c>
      <c r="C294" s="329" t="s">
        <v>723</v>
      </c>
      <c r="D294" s="329" t="s">
        <v>4423</v>
      </c>
      <c r="E294" s="55" t="s">
        <v>7802</v>
      </c>
      <c r="F294" s="55"/>
      <c r="G294" s="55" t="s">
        <v>7800</v>
      </c>
      <c r="H294" s="299">
        <v>301</v>
      </c>
      <c r="I294" s="59">
        <v>0.5</v>
      </c>
      <c r="J294" s="448">
        <f t="shared" si="5"/>
        <v>150.5</v>
      </c>
    </row>
    <row r="295" spans="1:10" ht="39">
      <c r="A295" s="55">
        <v>291</v>
      </c>
      <c r="B295" s="55" t="s">
        <v>446</v>
      </c>
      <c r="C295" s="329" t="s">
        <v>724</v>
      </c>
      <c r="D295" s="329" t="s">
        <v>4424</v>
      </c>
      <c r="E295" s="55" t="s">
        <v>7802</v>
      </c>
      <c r="F295" s="55"/>
      <c r="G295" s="55" t="s">
        <v>7800</v>
      </c>
      <c r="H295" s="299">
        <v>447</v>
      </c>
      <c r="I295" s="59">
        <v>0.5</v>
      </c>
      <c r="J295" s="448">
        <f t="shared" si="5"/>
        <v>223.5</v>
      </c>
    </row>
    <row r="296" spans="1:10" ht="39">
      <c r="A296" s="55">
        <v>292</v>
      </c>
      <c r="B296" s="55" t="s">
        <v>446</v>
      </c>
      <c r="C296" s="329" t="s">
        <v>725</v>
      </c>
      <c r="D296" s="329" t="s">
        <v>4425</v>
      </c>
      <c r="E296" s="55" t="s">
        <v>7802</v>
      </c>
      <c r="F296" s="55"/>
      <c r="G296" s="55" t="s">
        <v>7800</v>
      </c>
      <c r="H296" s="299">
        <v>443</v>
      </c>
      <c r="I296" s="59">
        <v>0.5</v>
      </c>
      <c r="J296" s="448">
        <f t="shared" si="5"/>
        <v>221.5</v>
      </c>
    </row>
    <row r="297" spans="1:10" ht="26.25">
      <c r="A297" s="55">
        <v>293</v>
      </c>
      <c r="B297" s="55" t="s">
        <v>446</v>
      </c>
      <c r="C297" s="329" t="s">
        <v>726</v>
      </c>
      <c r="D297" s="329" t="s">
        <v>4426</v>
      </c>
      <c r="E297" s="55" t="s">
        <v>7802</v>
      </c>
      <c r="F297" s="55"/>
      <c r="G297" s="55" t="s">
        <v>7800</v>
      </c>
      <c r="H297" s="299">
        <v>171</v>
      </c>
      <c r="I297" s="59">
        <v>0.5</v>
      </c>
      <c r="J297" s="448">
        <f t="shared" si="5"/>
        <v>85.5</v>
      </c>
    </row>
    <row r="298" spans="1:10" ht="39">
      <c r="A298" s="55">
        <v>294</v>
      </c>
      <c r="B298" s="55" t="s">
        <v>446</v>
      </c>
      <c r="C298" s="329" t="s">
        <v>727</v>
      </c>
      <c r="D298" s="329" t="s">
        <v>4427</v>
      </c>
      <c r="E298" s="55" t="s">
        <v>7802</v>
      </c>
      <c r="F298" s="55"/>
      <c r="G298" s="55" t="s">
        <v>7800</v>
      </c>
      <c r="H298" s="299">
        <v>277</v>
      </c>
      <c r="I298" s="59">
        <v>0.5</v>
      </c>
      <c r="J298" s="448">
        <f t="shared" si="5"/>
        <v>138.5</v>
      </c>
    </row>
    <row r="299" spans="1:10" ht="26.25">
      <c r="A299" s="55">
        <v>295</v>
      </c>
      <c r="B299" s="55" t="s">
        <v>446</v>
      </c>
      <c r="C299" s="329" t="s">
        <v>728</v>
      </c>
      <c r="D299" s="329" t="s">
        <v>4428</v>
      </c>
      <c r="E299" s="55" t="s">
        <v>7802</v>
      </c>
      <c r="F299" s="55"/>
      <c r="G299" s="55" t="s">
        <v>7800</v>
      </c>
      <c r="H299" s="299">
        <v>76</v>
      </c>
      <c r="I299" s="59">
        <v>0.5</v>
      </c>
      <c r="J299" s="448">
        <f t="shared" si="5"/>
        <v>38</v>
      </c>
    </row>
    <row r="300" spans="1:10" ht="26.25">
      <c r="A300" s="55">
        <v>296</v>
      </c>
      <c r="B300" s="55" t="s">
        <v>446</v>
      </c>
      <c r="C300" s="329" t="s">
        <v>729</v>
      </c>
      <c r="D300" s="329" t="s">
        <v>4429</v>
      </c>
      <c r="E300" s="55" t="s">
        <v>7802</v>
      </c>
      <c r="F300" s="55"/>
      <c r="G300" s="55" t="s">
        <v>7800</v>
      </c>
      <c r="H300" s="299">
        <v>120</v>
      </c>
      <c r="I300" s="59">
        <v>0.5</v>
      </c>
      <c r="J300" s="448">
        <f t="shared" si="5"/>
        <v>60</v>
      </c>
    </row>
    <row r="301" spans="1:10" ht="26.25">
      <c r="A301" s="55">
        <v>297</v>
      </c>
      <c r="B301" s="55" t="s">
        <v>446</v>
      </c>
      <c r="C301" s="329" t="s">
        <v>730</v>
      </c>
      <c r="D301" s="329" t="s">
        <v>4430</v>
      </c>
      <c r="E301" s="55" t="s">
        <v>7802</v>
      </c>
      <c r="F301" s="55"/>
      <c r="G301" s="55" t="s">
        <v>7800</v>
      </c>
      <c r="H301" s="299">
        <v>160</v>
      </c>
      <c r="I301" s="59">
        <v>0.5</v>
      </c>
      <c r="J301" s="448">
        <f t="shared" si="5"/>
        <v>80</v>
      </c>
    </row>
    <row r="302" spans="1:10" ht="26.25">
      <c r="A302" s="55">
        <v>298</v>
      </c>
      <c r="B302" s="55" t="s">
        <v>446</v>
      </c>
      <c r="C302" s="329" t="s">
        <v>731</v>
      </c>
      <c r="D302" s="329" t="s">
        <v>4431</v>
      </c>
      <c r="E302" s="55" t="s">
        <v>7802</v>
      </c>
      <c r="F302" s="55"/>
      <c r="G302" s="55" t="s">
        <v>7800</v>
      </c>
      <c r="H302" s="299">
        <v>268</v>
      </c>
      <c r="I302" s="59">
        <v>0.5</v>
      </c>
      <c r="J302" s="448">
        <f t="shared" si="5"/>
        <v>134</v>
      </c>
    </row>
    <row r="303" spans="1:10" ht="26.25">
      <c r="A303" s="55">
        <v>299</v>
      </c>
      <c r="B303" s="55" t="s">
        <v>446</v>
      </c>
      <c r="C303" s="329" t="s">
        <v>732</v>
      </c>
      <c r="D303" s="329" t="s">
        <v>4432</v>
      </c>
      <c r="E303" s="55" t="s">
        <v>7802</v>
      </c>
      <c r="F303" s="55"/>
      <c r="G303" s="55" t="s">
        <v>7800</v>
      </c>
      <c r="H303" s="299">
        <v>237</v>
      </c>
      <c r="I303" s="59">
        <v>0.5</v>
      </c>
      <c r="J303" s="448">
        <f t="shared" si="5"/>
        <v>118.5</v>
      </c>
    </row>
    <row r="304" spans="1:10" ht="39">
      <c r="A304" s="55">
        <v>300</v>
      </c>
      <c r="B304" s="55" t="s">
        <v>446</v>
      </c>
      <c r="C304" s="329" t="s">
        <v>733</v>
      </c>
      <c r="D304" s="329" t="s">
        <v>4433</v>
      </c>
      <c r="E304" s="55" t="s">
        <v>7802</v>
      </c>
      <c r="F304" s="55"/>
      <c r="G304" s="55" t="s">
        <v>7800</v>
      </c>
      <c r="H304" s="299">
        <v>188</v>
      </c>
      <c r="I304" s="59">
        <v>0.5</v>
      </c>
      <c r="J304" s="448">
        <f t="shared" si="5"/>
        <v>94</v>
      </c>
    </row>
    <row r="305" spans="1:10" ht="26.25">
      <c r="A305" s="55">
        <v>301</v>
      </c>
      <c r="B305" s="55" t="s">
        <v>446</v>
      </c>
      <c r="C305" s="329" t="s">
        <v>734</v>
      </c>
      <c r="D305" s="329" t="s">
        <v>4434</v>
      </c>
      <c r="E305" s="55" t="s">
        <v>7802</v>
      </c>
      <c r="F305" s="55"/>
      <c r="G305" s="55" t="s">
        <v>7800</v>
      </c>
      <c r="H305" s="299">
        <v>280</v>
      </c>
      <c r="I305" s="59">
        <v>0.5</v>
      </c>
      <c r="J305" s="448">
        <f t="shared" si="5"/>
        <v>140</v>
      </c>
    </row>
    <row r="306" spans="1:10" ht="26.25">
      <c r="A306" s="55">
        <v>302</v>
      </c>
      <c r="B306" s="55" t="s">
        <v>446</v>
      </c>
      <c r="C306" s="329" t="s">
        <v>735</v>
      </c>
      <c r="D306" s="329" t="s">
        <v>4435</v>
      </c>
      <c r="E306" s="55" t="s">
        <v>7802</v>
      </c>
      <c r="F306" s="55"/>
      <c r="G306" s="55" t="s">
        <v>7800</v>
      </c>
      <c r="H306" s="299">
        <v>87</v>
      </c>
      <c r="I306" s="59">
        <v>0.5</v>
      </c>
      <c r="J306" s="448">
        <f t="shared" si="5"/>
        <v>43.5</v>
      </c>
    </row>
    <row r="307" spans="1:10" ht="26.25">
      <c r="A307" s="55">
        <v>303</v>
      </c>
      <c r="B307" s="55" t="s">
        <v>446</v>
      </c>
      <c r="C307" s="329" t="s">
        <v>736</v>
      </c>
      <c r="D307" s="329" t="s">
        <v>4436</v>
      </c>
      <c r="E307" s="55" t="s">
        <v>7802</v>
      </c>
      <c r="F307" s="55"/>
      <c r="G307" s="55" t="s">
        <v>7800</v>
      </c>
      <c r="H307" s="299">
        <v>9143</v>
      </c>
      <c r="I307" s="59">
        <v>0.5</v>
      </c>
      <c r="J307" s="448">
        <f t="shared" si="5"/>
        <v>4571.5</v>
      </c>
    </row>
    <row r="308" spans="1:10" ht="26.25">
      <c r="A308" s="55">
        <v>304</v>
      </c>
      <c r="B308" s="55" t="s">
        <v>446</v>
      </c>
      <c r="C308" s="329" t="s">
        <v>737</v>
      </c>
      <c r="D308" s="329" t="s">
        <v>4437</v>
      </c>
      <c r="E308" s="55" t="s">
        <v>7802</v>
      </c>
      <c r="F308" s="55"/>
      <c r="G308" s="55" t="s">
        <v>7800</v>
      </c>
      <c r="H308" s="299">
        <v>9298</v>
      </c>
      <c r="I308" s="59">
        <v>0.5</v>
      </c>
      <c r="J308" s="448">
        <f t="shared" si="5"/>
        <v>4649</v>
      </c>
    </row>
    <row r="309" spans="1:10" ht="39">
      <c r="A309" s="55">
        <v>305</v>
      </c>
      <c r="B309" s="55" t="s">
        <v>446</v>
      </c>
      <c r="C309" s="329" t="s">
        <v>738</v>
      </c>
      <c r="D309" s="329" t="s">
        <v>4438</v>
      </c>
      <c r="E309" s="55" t="s">
        <v>7802</v>
      </c>
      <c r="F309" s="55"/>
      <c r="G309" s="55" t="s">
        <v>7800</v>
      </c>
      <c r="H309" s="299">
        <v>1650</v>
      </c>
      <c r="I309" s="59">
        <v>0.5</v>
      </c>
      <c r="J309" s="448">
        <f t="shared" si="5"/>
        <v>825</v>
      </c>
    </row>
    <row r="310" spans="1:10" ht="15.75">
      <c r="A310" s="55">
        <v>306</v>
      </c>
      <c r="B310" s="55" t="s">
        <v>446</v>
      </c>
      <c r="C310" s="329" t="s">
        <v>739</v>
      </c>
      <c r="D310" s="329" t="s">
        <v>4439</v>
      </c>
      <c r="E310" s="55" t="s">
        <v>7802</v>
      </c>
      <c r="F310" s="55"/>
      <c r="G310" s="55" t="s">
        <v>7800</v>
      </c>
      <c r="H310" s="299">
        <v>5055</v>
      </c>
      <c r="I310" s="59">
        <v>0.5</v>
      </c>
      <c r="J310" s="448">
        <f t="shared" si="5"/>
        <v>2527.5</v>
      </c>
    </row>
    <row r="311" spans="1:10" ht="39">
      <c r="A311" s="55">
        <v>307</v>
      </c>
      <c r="B311" s="55" t="s">
        <v>446</v>
      </c>
      <c r="C311" s="329" t="s">
        <v>740</v>
      </c>
      <c r="D311" s="329" t="s">
        <v>4440</v>
      </c>
      <c r="E311" s="55" t="s">
        <v>7802</v>
      </c>
      <c r="F311" s="55"/>
      <c r="G311" s="55" t="s">
        <v>7800</v>
      </c>
      <c r="H311" s="299">
        <v>3609</v>
      </c>
      <c r="I311" s="59">
        <v>0.5</v>
      </c>
      <c r="J311" s="448">
        <f t="shared" si="5"/>
        <v>1804.5</v>
      </c>
    </row>
    <row r="312" spans="1:10" ht="15.75">
      <c r="A312" s="55">
        <v>308</v>
      </c>
      <c r="B312" s="55" t="s">
        <v>446</v>
      </c>
      <c r="C312" s="329" t="s">
        <v>741</v>
      </c>
      <c r="D312" s="329" t="s">
        <v>4441</v>
      </c>
      <c r="E312" s="55" t="s">
        <v>7802</v>
      </c>
      <c r="F312" s="55"/>
      <c r="G312" s="55" t="s">
        <v>7800</v>
      </c>
      <c r="H312" s="299">
        <v>1340</v>
      </c>
      <c r="I312" s="59">
        <v>0.5</v>
      </c>
      <c r="J312" s="448">
        <f t="shared" si="5"/>
        <v>670</v>
      </c>
    </row>
    <row r="313" spans="1:10" ht="15.75">
      <c r="A313" s="55">
        <v>309</v>
      </c>
      <c r="B313" s="55" t="s">
        <v>446</v>
      </c>
      <c r="C313" s="329" t="s">
        <v>742</v>
      </c>
      <c r="D313" s="329" t="s">
        <v>4442</v>
      </c>
      <c r="E313" s="55" t="s">
        <v>7802</v>
      </c>
      <c r="F313" s="55"/>
      <c r="G313" s="55" t="s">
        <v>7800</v>
      </c>
      <c r="H313" s="299">
        <v>476</v>
      </c>
      <c r="I313" s="59">
        <v>0.5</v>
      </c>
      <c r="J313" s="448">
        <f t="shared" si="5"/>
        <v>238</v>
      </c>
    </row>
    <row r="314" spans="1:10" ht="15.75">
      <c r="A314" s="55">
        <v>310</v>
      </c>
      <c r="B314" s="55" t="s">
        <v>446</v>
      </c>
      <c r="C314" s="329" t="s">
        <v>743</v>
      </c>
      <c r="D314" s="329" t="s">
        <v>4443</v>
      </c>
      <c r="E314" s="55" t="s">
        <v>7802</v>
      </c>
      <c r="F314" s="55"/>
      <c r="G314" s="55" t="s">
        <v>7800</v>
      </c>
      <c r="H314" s="299">
        <v>584</v>
      </c>
      <c r="I314" s="59">
        <v>0.5</v>
      </c>
      <c r="J314" s="448">
        <f t="shared" si="5"/>
        <v>292</v>
      </c>
    </row>
    <row r="315" spans="1:10" ht="15.75">
      <c r="A315" s="55">
        <v>311</v>
      </c>
      <c r="B315" s="55" t="s">
        <v>446</v>
      </c>
      <c r="C315" s="329" t="s">
        <v>744</v>
      </c>
      <c r="D315" s="329" t="s">
        <v>4444</v>
      </c>
      <c r="E315" s="55" t="s">
        <v>7802</v>
      </c>
      <c r="F315" s="55"/>
      <c r="G315" s="55" t="s">
        <v>7800</v>
      </c>
      <c r="H315" s="299">
        <v>288</v>
      </c>
      <c r="I315" s="59">
        <v>0.5</v>
      </c>
      <c r="J315" s="448">
        <f t="shared" si="5"/>
        <v>144</v>
      </c>
    </row>
    <row r="316" spans="1:10" ht="15.75">
      <c r="A316" s="55">
        <v>312</v>
      </c>
      <c r="B316" s="55" t="s">
        <v>446</v>
      </c>
      <c r="C316" s="329" t="s">
        <v>745</v>
      </c>
      <c r="D316" s="329" t="s">
        <v>4445</v>
      </c>
      <c r="E316" s="55" t="s">
        <v>7802</v>
      </c>
      <c r="F316" s="55"/>
      <c r="G316" s="55" t="s">
        <v>7800</v>
      </c>
      <c r="H316" s="299">
        <v>288</v>
      </c>
      <c r="I316" s="59">
        <v>0.5</v>
      </c>
      <c r="J316" s="448">
        <f t="shared" si="5"/>
        <v>144</v>
      </c>
    </row>
    <row r="317" spans="1:10" ht="15.75">
      <c r="A317" s="55">
        <v>313</v>
      </c>
      <c r="B317" s="55" t="s">
        <v>446</v>
      </c>
      <c r="C317" s="329" t="s">
        <v>746</v>
      </c>
      <c r="D317" s="329" t="s">
        <v>4446</v>
      </c>
      <c r="E317" s="55" t="s">
        <v>7802</v>
      </c>
      <c r="F317" s="55"/>
      <c r="G317" s="55" t="s">
        <v>7800</v>
      </c>
      <c r="H317" s="299">
        <v>536</v>
      </c>
      <c r="I317" s="59">
        <v>0.5</v>
      </c>
      <c r="J317" s="448">
        <f t="shared" si="5"/>
        <v>268</v>
      </c>
    </row>
    <row r="318" spans="1:10" ht="15.75">
      <c r="A318" s="55">
        <v>314</v>
      </c>
      <c r="B318" s="55" t="s">
        <v>446</v>
      </c>
      <c r="C318" s="329" t="s">
        <v>747</v>
      </c>
      <c r="D318" s="329" t="s">
        <v>4447</v>
      </c>
      <c r="E318" s="55" t="s">
        <v>7802</v>
      </c>
      <c r="F318" s="55"/>
      <c r="G318" s="55" t="s">
        <v>7800</v>
      </c>
      <c r="H318" s="299">
        <v>536</v>
      </c>
      <c r="I318" s="59">
        <v>0.5</v>
      </c>
      <c r="J318" s="448">
        <f t="shared" si="5"/>
        <v>268</v>
      </c>
    </row>
    <row r="319" spans="1:10" ht="15.75">
      <c r="A319" s="55">
        <v>315</v>
      </c>
      <c r="B319" s="55" t="s">
        <v>446</v>
      </c>
      <c r="C319" s="329" t="s">
        <v>748</v>
      </c>
      <c r="D319" s="329" t="s">
        <v>4448</v>
      </c>
      <c r="E319" s="55" t="s">
        <v>7802</v>
      </c>
      <c r="F319" s="55"/>
      <c r="G319" s="55" t="s">
        <v>7800</v>
      </c>
      <c r="H319" s="299">
        <v>60</v>
      </c>
      <c r="I319" s="59">
        <v>0.5</v>
      </c>
      <c r="J319" s="448">
        <f t="shared" si="5"/>
        <v>30</v>
      </c>
    </row>
    <row r="320" spans="1:10" ht="15.75">
      <c r="A320" s="55">
        <v>316</v>
      </c>
      <c r="B320" s="55" t="s">
        <v>446</v>
      </c>
      <c r="C320" s="329" t="s">
        <v>749</v>
      </c>
      <c r="D320" s="329" t="s">
        <v>4449</v>
      </c>
      <c r="E320" s="55" t="s">
        <v>7802</v>
      </c>
      <c r="F320" s="55"/>
      <c r="G320" s="55" t="s">
        <v>7800</v>
      </c>
      <c r="H320" s="299">
        <v>60</v>
      </c>
      <c r="I320" s="59">
        <v>0.5</v>
      </c>
      <c r="J320" s="448">
        <f t="shared" si="5"/>
        <v>30</v>
      </c>
    </row>
    <row r="321" spans="1:10" ht="15.75">
      <c r="A321" s="55">
        <v>317</v>
      </c>
      <c r="B321" s="55" t="s">
        <v>446</v>
      </c>
      <c r="C321" s="329" t="s">
        <v>750</v>
      </c>
      <c r="D321" s="329" t="s">
        <v>4450</v>
      </c>
      <c r="E321" s="55" t="s">
        <v>7802</v>
      </c>
      <c r="F321" s="55"/>
      <c r="G321" s="55" t="s">
        <v>7800</v>
      </c>
      <c r="H321" s="299">
        <v>128</v>
      </c>
      <c r="I321" s="59">
        <v>0.5</v>
      </c>
      <c r="J321" s="448">
        <f t="shared" si="5"/>
        <v>64</v>
      </c>
    </row>
    <row r="322" spans="1:10" ht="15.75">
      <c r="A322" s="55">
        <v>318</v>
      </c>
      <c r="B322" s="55" t="s">
        <v>446</v>
      </c>
      <c r="C322" s="329" t="s">
        <v>751</v>
      </c>
      <c r="D322" s="329" t="s">
        <v>4451</v>
      </c>
      <c r="E322" s="55" t="s">
        <v>7802</v>
      </c>
      <c r="F322" s="55"/>
      <c r="G322" s="55" t="s">
        <v>7800</v>
      </c>
      <c r="H322" s="299">
        <v>1620</v>
      </c>
      <c r="I322" s="59">
        <v>0.5</v>
      </c>
      <c r="J322" s="448">
        <f t="shared" si="5"/>
        <v>810</v>
      </c>
    </row>
    <row r="323" spans="1:10" ht="15.75">
      <c r="A323" s="55">
        <v>319</v>
      </c>
      <c r="B323" s="55" t="s">
        <v>446</v>
      </c>
      <c r="C323" s="329" t="s">
        <v>752</v>
      </c>
      <c r="D323" s="329" t="s">
        <v>4452</v>
      </c>
      <c r="E323" s="55" t="s">
        <v>7802</v>
      </c>
      <c r="F323" s="55"/>
      <c r="G323" s="55" t="s">
        <v>7800</v>
      </c>
      <c r="H323" s="299">
        <v>1620</v>
      </c>
      <c r="I323" s="59">
        <v>0.5</v>
      </c>
      <c r="J323" s="448">
        <f t="shared" si="5"/>
        <v>810</v>
      </c>
    </row>
    <row r="324" spans="1:10" ht="15.75">
      <c r="A324" s="55">
        <v>320</v>
      </c>
      <c r="B324" s="55" t="s">
        <v>446</v>
      </c>
      <c r="C324" s="329" t="s">
        <v>753</v>
      </c>
      <c r="D324" s="329" t="s">
        <v>4453</v>
      </c>
      <c r="E324" s="55" t="s">
        <v>7802</v>
      </c>
      <c r="F324" s="55"/>
      <c r="G324" s="55" t="s">
        <v>7800</v>
      </c>
      <c r="H324" s="299">
        <v>1904</v>
      </c>
      <c r="I324" s="59">
        <v>0.5</v>
      </c>
      <c r="J324" s="448">
        <f t="shared" si="5"/>
        <v>952</v>
      </c>
    </row>
    <row r="325" spans="1:10" ht="15.75">
      <c r="A325" s="55">
        <v>321</v>
      </c>
      <c r="B325" s="55" t="s">
        <v>446</v>
      </c>
      <c r="C325" s="329" t="s">
        <v>754</v>
      </c>
      <c r="D325" s="329" t="s">
        <v>4454</v>
      </c>
      <c r="E325" s="55" t="s">
        <v>7802</v>
      </c>
      <c r="F325" s="55"/>
      <c r="G325" s="55" t="s">
        <v>7800</v>
      </c>
      <c r="H325" s="299">
        <v>1904</v>
      </c>
      <c r="I325" s="59">
        <v>0.5</v>
      </c>
      <c r="J325" s="448">
        <f t="shared" si="5"/>
        <v>952</v>
      </c>
    </row>
    <row r="326" spans="1:10" ht="26.25">
      <c r="A326" s="55">
        <v>322</v>
      </c>
      <c r="B326" s="55" t="s">
        <v>446</v>
      </c>
      <c r="C326" s="329" t="s">
        <v>755</v>
      </c>
      <c r="D326" s="329" t="s">
        <v>4455</v>
      </c>
      <c r="E326" s="55" t="s">
        <v>7802</v>
      </c>
      <c r="F326" s="55"/>
      <c r="G326" s="55" t="s">
        <v>7800</v>
      </c>
      <c r="H326" s="299">
        <v>2064</v>
      </c>
      <c r="I326" s="59">
        <v>0.5</v>
      </c>
      <c r="J326" s="448">
        <f t="shared" si="5"/>
        <v>1032</v>
      </c>
    </row>
    <row r="327" spans="1:10" ht="26.25">
      <c r="A327" s="55">
        <v>323</v>
      </c>
      <c r="B327" s="55" t="s">
        <v>446</v>
      </c>
      <c r="C327" s="329" t="s">
        <v>756</v>
      </c>
      <c r="D327" s="329" t="s">
        <v>4456</v>
      </c>
      <c r="E327" s="55" t="s">
        <v>7802</v>
      </c>
      <c r="F327" s="55"/>
      <c r="G327" s="55" t="s">
        <v>7800</v>
      </c>
      <c r="H327" s="299">
        <v>4390</v>
      </c>
      <c r="I327" s="59">
        <v>0.5</v>
      </c>
      <c r="J327" s="448">
        <f t="shared" si="5"/>
        <v>2195</v>
      </c>
    </row>
    <row r="328" spans="1:10" ht="26.25">
      <c r="A328" s="55">
        <v>324</v>
      </c>
      <c r="B328" s="55" t="s">
        <v>446</v>
      </c>
      <c r="C328" s="329" t="s">
        <v>757</v>
      </c>
      <c r="D328" s="329" t="s">
        <v>4457</v>
      </c>
      <c r="E328" s="55" t="s">
        <v>7802</v>
      </c>
      <c r="F328" s="55"/>
      <c r="G328" s="55" t="s">
        <v>7800</v>
      </c>
      <c r="H328" s="299">
        <v>2466</v>
      </c>
      <c r="I328" s="59">
        <v>0.5</v>
      </c>
      <c r="J328" s="448">
        <f t="shared" si="5"/>
        <v>1233</v>
      </c>
    </row>
    <row r="329" spans="1:10" ht="26.25">
      <c r="A329" s="55">
        <v>325</v>
      </c>
      <c r="B329" s="55" t="s">
        <v>446</v>
      </c>
      <c r="C329" s="329" t="s">
        <v>758</v>
      </c>
      <c r="D329" s="329" t="s">
        <v>4458</v>
      </c>
      <c r="E329" s="55" t="s">
        <v>7802</v>
      </c>
      <c r="F329" s="55"/>
      <c r="G329" s="55" t="s">
        <v>7800</v>
      </c>
      <c r="H329" s="299">
        <v>4755</v>
      </c>
      <c r="I329" s="59">
        <v>0.5</v>
      </c>
      <c r="J329" s="448">
        <f t="shared" si="5"/>
        <v>2377.5</v>
      </c>
    </row>
    <row r="330" spans="1:10" ht="26.25">
      <c r="A330" s="55">
        <v>326</v>
      </c>
      <c r="B330" s="55" t="s">
        <v>446</v>
      </c>
      <c r="C330" s="329" t="s">
        <v>759</v>
      </c>
      <c r="D330" s="329" t="s">
        <v>4459</v>
      </c>
      <c r="E330" s="55" t="s">
        <v>7802</v>
      </c>
      <c r="F330" s="55"/>
      <c r="G330" s="55" t="s">
        <v>7800</v>
      </c>
      <c r="H330" s="299">
        <v>1215</v>
      </c>
      <c r="I330" s="59">
        <v>0.5</v>
      </c>
      <c r="J330" s="448">
        <f t="shared" si="5"/>
        <v>607.5</v>
      </c>
    </row>
    <row r="331" spans="1:10" ht="26.25">
      <c r="A331" s="55">
        <v>327</v>
      </c>
      <c r="B331" s="55" t="s">
        <v>446</v>
      </c>
      <c r="C331" s="329" t="s">
        <v>760</v>
      </c>
      <c r="D331" s="329" t="s">
        <v>4460</v>
      </c>
      <c r="E331" s="55" t="s">
        <v>7802</v>
      </c>
      <c r="F331" s="55"/>
      <c r="G331" s="55" t="s">
        <v>7800</v>
      </c>
      <c r="H331" s="299">
        <v>1617</v>
      </c>
      <c r="I331" s="59">
        <v>0.5</v>
      </c>
      <c r="J331" s="448">
        <f t="shared" si="5"/>
        <v>808.5</v>
      </c>
    </row>
    <row r="332" spans="1:10" ht="26.25">
      <c r="A332" s="55">
        <v>328</v>
      </c>
      <c r="B332" s="55" t="s">
        <v>446</v>
      </c>
      <c r="C332" s="329" t="s">
        <v>761</v>
      </c>
      <c r="D332" s="329" t="s">
        <v>4461</v>
      </c>
      <c r="E332" s="55" t="s">
        <v>7802</v>
      </c>
      <c r="F332" s="55"/>
      <c r="G332" s="55" t="s">
        <v>7800</v>
      </c>
      <c r="H332" s="299">
        <v>2369</v>
      </c>
      <c r="I332" s="59">
        <v>0.5</v>
      </c>
      <c r="J332" s="448">
        <f t="shared" si="5"/>
        <v>1184.5</v>
      </c>
    </row>
    <row r="333" spans="1:10" ht="26.25">
      <c r="A333" s="55">
        <v>329</v>
      </c>
      <c r="B333" s="55" t="s">
        <v>446</v>
      </c>
      <c r="C333" s="329" t="s">
        <v>762</v>
      </c>
      <c r="D333" s="329" t="s">
        <v>4462</v>
      </c>
      <c r="E333" s="55" t="s">
        <v>7802</v>
      </c>
      <c r="F333" s="55"/>
      <c r="G333" s="55" t="s">
        <v>7800</v>
      </c>
      <c r="H333" s="299">
        <v>4653</v>
      </c>
      <c r="I333" s="59">
        <v>0.5</v>
      </c>
      <c r="J333" s="448">
        <f t="shared" si="5"/>
        <v>2326.5</v>
      </c>
    </row>
    <row r="334" spans="1:10" ht="26.25">
      <c r="A334" s="55">
        <v>330</v>
      </c>
      <c r="B334" s="55" t="s">
        <v>446</v>
      </c>
      <c r="C334" s="329" t="s">
        <v>763</v>
      </c>
      <c r="D334" s="329" t="s">
        <v>4463</v>
      </c>
      <c r="E334" s="55" t="s">
        <v>7802</v>
      </c>
      <c r="F334" s="55"/>
      <c r="G334" s="55" t="s">
        <v>7800</v>
      </c>
      <c r="H334" s="299">
        <v>2794</v>
      </c>
      <c r="I334" s="59">
        <v>0.5</v>
      </c>
      <c r="J334" s="448">
        <f t="shared" si="5"/>
        <v>1397</v>
      </c>
    </row>
    <row r="335" spans="1:10" ht="26.25">
      <c r="A335" s="55">
        <v>331</v>
      </c>
      <c r="B335" s="55" t="s">
        <v>446</v>
      </c>
      <c r="C335" s="329" t="s">
        <v>764</v>
      </c>
      <c r="D335" s="329" t="s">
        <v>4464</v>
      </c>
      <c r="E335" s="55" t="s">
        <v>7802</v>
      </c>
      <c r="F335" s="55"/>
      <c r="G335" s="55" t="s">
        <v>7800</v>
      </c>
      <c r="H335" s="299">
        <v>5056</v>
      </c>
      <c r="I335" s="59">
        <v>0.5</v>
      </c>
      <c r="J335" s="448">
        <f t="shared" si="5"/>
        <v>2528</v>
      </c>
    </row>
    <row r="336" spans="1:10" ht="26.25">
      <c r="A336" s="55">
        <v>332</v>
      </c>
      <c r="B336" s="55" t="s">
        <v>446</v>
      </c>
      <c r="C336" s="329" t="s">
        <v>765</v>
      </c>
      <c r="D336" s="329" t="s">
        <v>4465</v>
      </c>
      <c r="E336" s="55" t="s">
        <v>7802</v>
      </c>
      <c r="F336" s="55"/>
      <c r="G336" s="55" t="s">
        <v>7800</v>
      </c>
      <c r="H336" s="299">
        <v>366</v>
      </c>
      <c r="I336" s="59">
        <v>0.5</v>
      </c>
      <c r="J336" s="448">
        <f t="shared" si="5"/>
        <v>183</v>
      </c>
    </row>
    <row r="337" spans="1:10" ht="26.25">
      <c r="A337" s="55">
        <v>333</v>
      </c>
      <c r="B337" s="55" t="s">
        <v>446</v>
      </c>
      <c r="C337" s="329" t="s">
        <v>766</v>
      </c>
      <c r="D337" s="329" t="s">
        <v>4466</v>
      </c>
      <c r="E337" s="55" t="s">
        <v>7802</v>
      </c>
      <c r="F337" s="55"/>
      <c r="G337" s="55" t="s">
        <v>7800</v>
      </c>
      <c r="H337" s="299">
        <v>366</v>
      </c>
      <c r="I337" s="59">
        <v>0.5</v>
      </c>
      <c r="J337" s="448">
        <f t="shared" si="5"/>
        <v>183</v>
      </c>
    </row>
    <row r="338" spans="1:10" ht="26.25">
      <c r="A338" s="55">
        <v>334</v>
      </c>
      <c r="B338" s="55" t="s">
        <v>446</v>
      </c>
      <c r="C338" s="329" t="s">
        <v>767</v>
      </c>
      <c r="D338" s="329" t="s">
        <v>4467</v>
      </c>
      <c r="E338" s="55" t="s">
        <v>7802</v>
      </c>
      <c r="F338" s="55"/>
      <c r="G338" s="55" t="s">
        <v>7800</v>
      </c>
      <c r="H338" s="299">
        <v>671</v>
      </c>
      <c r="I338" s="59">
        <v>0.5</v>
      </c>
      <c r="J338" s="448">
        <f t="shared" ref="J338:J401" si="6">H338*(1-I338)</f>
        <v>335.5</v>
      </c>
    </row>
    <row r="339" spans="1:10" ht="26.25">
      <c r="A339" s="55">
        <v>335</v>
      </c>
      <c r="B339" s="55" t="s">
        <v>446</v>
      </c>
      <c r="C339" s="329" t="s">
        <v>768</v>
      </c>
      <c r="D339" s="329" t="s">
        <v>4468</v>
      </c>
      <c r="E339" s="55" t="s">
        <v>7802</v>
      </c>
      <c r="F339" s="55"/>
      <c r="G339" s="55" t="s">
        <v>7800</v>
      </c>
      <c r="H339" s="299">
        <v>671</v>
      </c>
      <c r="I339" s="59">
        <v>0.5</v>
      </c>
      <c r="J339" s="448">
        <f t="shared" si="6"/>
        <v>335.5</v>
      </c>
    </row>
    <row r="340" spans="1:10" ht="26.25">
      <c r="A340" s="55">
        <v>336</v>
      </c>
      <c r="B340" s="55" t="s">
        <v>446</v>
      </c>
      <c r="C340" s="329" t="s">
        <v>769</v>
      </c>
      <c r="D340" s="329" t="s">
        <v>4469</v>
      </c>
      <c r="E340" s="55" t="s">
        <v>7802</v>
      </c>
      <c r="F340" s="55"/>
      <c r="G340" s="55" t="s">
        <v>7800</v>
      </c>
      <c r="H340" s="299">
        <v>730</v>
      </c>
      <c r="I340" s="59">
        <v>0.5</v>
      </c>
      <c r="J340" s="448">
        <f t="shared" si="6"/>
        <v>365</v>
      </c>
    </row>
    <row r="341" spans="1:10" ht="26.25">
      <c r="A341" s="55">
        <v>337</v>
      </c>
      <c r="B341" s="55" t="s">
        <v>446</v>
      </c>
      <c r="C341" s="329" t="s">
        <v>770</v>
      </c>
      <c r="D341" s="329" t="s">
        <v>4470</v>
      </c>
      <c r="E341" s="55" t="s">
        <v>7802</v>
      </c>
      <c r="F341" s="55"/>
      <c r="G341" s="55" t="s">
        <v>7800</v>
      </c>
      <c r="H341" s="299">
        <v>730</v>
      </c>
      <c r="I341" s="59">
        <v>0.5</v>
      </c>
      <c r="J341" s="448">
        <f t="shared" si="6"/>
        <v>365</v>
      </c>
    </row>
    <row r="342" spans="1:10" ht="15.75">
      <c r="A342" s="55">
        <v>338</v>
      </c>
      <c r="B342" s="55" t="s">
        <v>446</v>
      </c>
      <c r="C342" s="329" t="s">
        <v>771</v>
      </c>
      <c r="D342" s="329" t="s">
        <v>4471</v>
      </c>
      <c r="E342" s="55" t="s">
        <v>7802</v>
      </c>
      <c r="F342" s="55"/>
      <c r="G342" s="55" t="s">
        <v>7800</v>
      </c>
      <c r="H342" s="299">
        <v>1514</v>
      </c>
      <c r="I342" s="59">
        <v>0.5</v>
      </c>
      <c r="J342" s="448">
        <f t="shared" si="6"/>
        <v>757</v>
      </c>
    </row>
    <row r="343" spans="1:10" ht="15.75">
      <c r="A343" s="55">
        <v>339</v>
      </c>
      <c r="B343" s="55" t="s">
        <v>446</v>
      </c>
      <c r="C343" s="329" t="s">
        <v>772</v>
      </c>
      <c r="D343" s="329" t="s">
        <v>4472</v>
      </c>
      <c r="E343" s="55" t="s">
        <v>7802</v>
      </c>
      <c r="F343" s="55"/>
      <c r="G343" s="55" t="s">
        <v>7800</v>
      </c>
      <c r="H343" s="299">
        <v>1514</v>
      </c>
      <c r="I343" s="59">
        <v>0.5</v>
      </c>
      <c r="J343" s="448">
        <f t="shared" si="6"/>
        <v>757</v>
      </c>
    </row>
    <row r="344" spans="1:10" ht="15.75">
      <c r="A344" s="55">
        <v>340</v>
      </c>
      <c r="B344" s="55" t="s">
        <v>446</v>
      </c>
      <c r="C344" s="329" t="s">
        <v>773</v>
      </c>
      <c r="D344" s="329" t="s">
        <v>4473</v>
      </c>
      <c r="E344" s="55" t="s">
        <v>7802</v>
      </c>
      <c r="F344" s="55"/>
      <c r="G344" s="55" t="s">
        <v>7800</v>
      </c>
      <c r="H344" s="299">
        <v>1215</v>
      </c>
      <c r="I344" s="59">
        <v>0.5</v>
      </c>
      <c r="J344" s="448">
        <f t="shared" si="6"/>
        <v>607.5</v>
      </c>
    </row>
    <row r="345" spans="1:10" ht="15.75">
      <c r="A345" s="55">
        <v>341</v>
      </c>
      <c r="B345" s="55" t="s">
        <v>446</v>
      </c>
      <c r="C345" s="329" t="s">
        <v>774</v>
      </c>
      <c r="D345" s="329" t="s">
        <v>4474</v>
      </c>
      <c r="E345" s="55" t="s">
        <v>7802</v>
      </c>
      <c r="F345" s="55"/>
      <c r="G345" s="55" t="s">
        <v>7800</v>
      </c>
      <c r="H345" s="299">
        <v>1617</v>
      </c>
      <c r="I345" s="59">
        <v>0.5</v>
      </c>
      <c r="J345" s="448">
        <f t="shared" si="6"/>
        <v>808.5</v>
      </c>
    </row>
    <row r="346" spans="1:10" ht="15.75">
      <c r="A346" s="55">
        <v>342</v>
      </c>
      <c r="B346" s="55" t="s">
        <v>446</v>
      </c>
      <c r="C346" s="329" t="s">
        <v>775</v>
      </c>
      <c r="D346" s="329" t="s">
        <v>4475</v>
      </c>
      <c r="E346" s="55" t="s">
        <v>7802</v>
      </c>
      <c r="F346" s="55"/>
      <c r="G346" s="55" t="s">
        <v>7800</v>
      </c>
      <c r="H346" s="299">
        <v>1215</v>
      </c>
      <c r="I346" s="59">
        <v>0.5</v>
      </c>
      <c r="J346" s="448">
        <f t="shared" si="6"/>
        <v>607.5</v>
      </c>
    </row>
    <row r="347" spans="1:10" ht="15.75">
      <c r="A347" s="55">
        <v>343</v>
      </c>
      <c r="B347" s="55" t="s">
        <v>446</v>
      </c>
      <c r="C347" s="329" t="s">
        <v>776</v>
      </c>
      <c r="D347" s="329" t="s">
        <v>4476</v>
      </c>
      <c r="E347" s="55" t="s">
        <v>7802</v>
      </c>
      <c r="F347" s="55"/>
      <c r="G347" s="55" t="s">
        <v>7800</v>
      </c>
      <c r="H347" s="299">
        <v>3408</v>
      </c>
      <c r="I347" s="59">
        <v>0.5</v>
      </c>
      <c r="J347" s="448">
        <f t="shared" si="6"/>
        <v>1704</v>
      </c>
    </row>
    <row r="348" spans="1:10" ht="15.75">
      <c r="A348" s="55">
        <v>344</v>
      </c>
      <c r="B348" s="55" t="s">
        <v>446</v>
      </c>
      <c r="C348" s="329" t="s">
        <v>777</v>
      </c>
      <c r="D348" s="329" t="s">
        <v>4477</v>
      </c>
      <c r="E348" s="55" t="s">
        <v>7802</v>
      </c>
      <c r="F348" s="55"/>
      <c r="G348" s="55" t="s">
        <v>7800</v>
      </c>
      <c r="H348" s="299">
        <v>203</v>
      </c>
      <c r="I348" s="59">
        <v>0.5</v>
      </c>
      <c r="J348" s="448">
        <f t="shared" si="6"/>
        <v>101.5</v>
      </c>
    </row>
    <row r="349" spans="1:10" ht="15.75">
      <c r="A349" s="55">
        <v>345</v>
      </c>
      <c r="B349" s="55" t="s">
        <v>446</v>
      </c>
      <c r="C349" s="329" t="s">
        <v>778</v>
      </c>
      <c r="D349" s="329" t="s">
        <v>4478</v>
      </c>
      <c r="E349" s="55" t="s">
        <v>7802</v>
      </c>
      <c r="F349" s="55"/>
      <c r="G349" s="55" t="s">
        <v>7800</v>
      </c>
      <c r="H349" s="299">
        <v>203</v>
      </c>
      <c r="I349" s="59">
        <v>0.5</v>
      </c>
      <c r="J349" s="448">
        <f t="shared" si="6"/>
        <v>101.5</v>
      </c>
    </row>
    <row r="350" spans="1:10" ht="15.75">
      <c r="A350" s="55">
        <v>346</v>
      </c>
      <c r="B350" s="55" t="s">
        <v>446</v>
      </c>
      <c r="C350" s="329" t="s">
        <v>779</v>
      </c>
      <c r="D350" s="329" t="s">
        <v>4479</v>
      </c>
      <c r="E350" s="55" t="s">
        <v>7802</v>
      </c>
      <c r="F350" s="55"/>
      <c r="G350" s="55" t="s">
        <v>7800</v>
      </c>
      <c r="H350" s="299">
        <v>408</v>
      </c>
      <c r="I350" s="59">
        <v>0.5</v>
      </c>
      <c r="J350" s="448">
        <f t="shared" si="6"/>
        <v>204</v>
      </c>
    </row>
    <row r="351" spans="1:10" ht="15.75">
      <c r="A351" s="55">
        <v>347</v>
      </c>
      <c r="B351" s="55" t="s">
        <v>446</v>
      </c>
      <c r="C351" s="329" t="s">
        <v>780</v>
      </c>
      <c r="D351" s="329" t="s">
        <v>4480</v>
      </c>
      <c r="E351" s="55" t="s">
        <v>7802</v>
      </c>
      <c r="F351" s="55"/>
      <c r="G351" s="55" t="s">
        <v>7800</v>
      </c>
      <c r="H351" s="299">
        <v>408</v>
      </c>
      <c r="I351" s="59">
        <v>0.5</v>
      </c>
      <c r="J351" s="448">
        <f t="shared" si="6"/>
        <v>204</v>
      </c>
    </row>
    <row r="352" spans="1:10" ht="15.75">
      <c r="A352" s="55">
        <v>348</v>
      </c>
      <c r="B352" s="55" t="s">
        <v>446</v>
      </c>
      <c r="C352" s="329" t="s">
        <v>781</v>
      </c>
      <c r="D352" s="329" t="s">
        <v>4481</v>
      </c>
      <c r="E352" s="55" t="s">
        <v>7802</v>
      </c>
      <c r="F352" s="55"/>
      <c r="G352" s="55" t="s">
        <v>7800</v>
      </c>
      <c r="H352" s="299">
        <v>81</v>
      </c>
      <c r="I352" s="59">
        <v>0.5</v>
      </c>
      <c r="J352" s="448">
        <f t="shared" si="6"/>
        <v>40.5</v>
      </c>
    </row>
    <row r="353" spans="1:10" ht="15.75">
      <c r="A353" s="55">
        <v>349</v>
      </c>
      <c r="B353" s="55" t="s">
        <v>446</v>
      </c>
      <c r="C353" s="329" t="s">
        <v>782</v>
      </c>
      <c r="D353" s="329" t="s">
        <v>4482</v>
      </c>
      <c r="E353" s="55" t="s">
        <v>7802</v>
      </c>
      <c r="F353" s="55"/>
      <c r="G353" s="55" t="s">
        <v>7800</v>
      </c>
      <c r="H353" s="299">
        <v>81</v>
      </c>
      <c r="I353" s="59">
        <v>0.5</v>
      </c>
      <c r="J353" s="448">
        <f t="shared" si="6"/>
        <v>40.5</v>
      </c>
    </row>
    <row r="354" spans="1:10" ht="15.75">
      <c r="A354" s="55">
        <v>350</v>
      </c>
      <c r="B354" s="55" t="s">
        <v>446</v>
      </c>
      <c r="C354" s="329" t="s">
        <v>783</v>
      </c>
      <c r="D354" s="329" t="s">
        <v>4483</v>
      </c>
      <c r="E354" s="55" t="s">
        <v>7802</v>
      </c>
      <c r="F354" s="55"/>
      <c r="G354" s="55" t="s">
        <v>7800</v>
      </c>
      <c r="H354" s="299">
        <v>247</v>
      </c>
      <c r="I354" s="59">
        <v>0.5</v>
      </c>
      <c r="J354" s="448">
        <f t="shared" si="6"/>
        <v>123.5</v>
      </c>
    </row>
    <row r="355" spans="1:10" ht="15.75">
      <c r="A355" s="55">
        <v>351</v>
      </c>
      <c r="B355" s="55" t="s">
        <v>446</v>
      </c>
      <c r="C355" s="329" t="s">
        <v>784</v>
      </c>
      <c r="D355" s="329" t="s">
        <v>4484</v>
      </c>
      <c r="E355" s="55" t="s">
        <v>7802</v>
      </c>
      <c r="F355" s="55"/>
      <c r="G355" s="55" t="s">
        <v>7800</v>
      </c>
      <c r="H355" s="299">
        <v>247</v>
      </c>
      <c r="I355" s="59">
        <v>0.5</v>
      </c>
      <c r="J355" s="448">
        <f t="shared" si="6"/>
        <v>123.5</v>
      </c>
    </row>
    <row r="356" spans="1:10" ht="15.75">
      <c r="A356" s="55">
        <v>352</v>
      </c>
      <c r="B356" s="55" t="s">
        <v>446</v>
      </c>
      <c r="C356" s="329" t="s">
        <v>785</v>
      </c>
      <c r="D356" s="329" t="s">
        <v>4485</v>
      </c>
      <c r="E356" s="55" t="s">
        <v>7802</v>
      </c>
      <c r="F356" s="55"/>
      <c r="G356" s="55" t="s">
        <v>7800</v>
      </c>
      <c r="H356" s="299">
        <v>305</v>
      </c>
      <c r="I356" s="59">
        <v>0.5</v>
      </c>
      <c r="J356" s="448">
        <f t="shared" si="6"/>
        <v>152.5</v>
      </c>
    </row>
    <row r="357" spans="1:10" ht="15.75">
      <c r="A357" s="55">
        <v>353</v>
      </c>
      <c r="B357" s="55" t="s">
        <v>446</v>
      </c>
      <c r="C357" s="329" t="s">
        <v>786</v>
      </c>
      <c r="D357" s="329" t="s">
        <v>4486</v>
      </c>
      <c r="E357" s="55" t="s">
        <v>7802</v>
      </c>
      <c r="F357" s="55"/>
      <c r="G357" s="55" t="s">
        <v>7800</v>
      </c>
      <c r="H357" s="299">
        <v>305</v>
      </c>
      <c r="I357" s="59">
        <v>0.5</v>
      </c>
      <c r="J357" s="448">
        <f t="shared" si="6"/>
        <v>152.5</v>
      </c>
    </row>
    <row r="358" spans="1:10" ht="15.75">
      <c r="A358" s="55">
        <v>354</v>
      </c>
      <c r="B358" s="55" t="s">
        <v>446</v>
      </c>
      <c r="C358" s="329" t="s">
        <v>787</v>
      </c>
      <c r="D358" s="329" t="s">
        <v>4487</v>
      </c>
      <c r="E358" s="55" t="s">
        <v>7802</v>
      </c>
      <c r="F358" s="55"/>
      <c r="G358" s="55" t="s">
        <v>7800</v>
      </c>
      <c r="H358" s="299">
        <v>144</v>
      </c>
      <c r="I358" s="59">
        <v>0.5</v>
      </c>
      <c r="J358" s="448">
        <f t="shared" si="6"/>
        <v>72</v>
      </c>
    </row>
    <row r="359" spans="1:10" ht="15.75">
      <c r="A359" s="55">
        <v>355</v>
      </c>
      <c r="B359" s="55" t="s">
        <v>446</v>
      </c>
      <c r="C359" s="329" t="s">
        <v>788</v>
      </c>
      <c r="D359" s="329" t="s">
        <v>4488</v>
      </c>
      <c r="E359" s="55" t="s">
        <v>7802</v>
      </c>
      <c r="F359" s="55"/>
      <c r="G359" s="55" t="s">
        <v>7800</v>
      </c>
      <c r="H359" s="299">
        <v>144</v>
      </c>
      <c r="I359" s="59">
        <v>0.5</v>
      </c>
      <c r="J359" s="448">
        <f t="shared" si="6"/>
        <v>72</v>
      </c>
    </row>
    <row r="360" spans="1:10" ht="15.75">
      <c r="A360" s="55">
        <v>356</v>
      </c>
      <c r="B360" s="55" t="s">
        <v>446</v>
      </c>
      <c r="C360" s="329" t="s">
        <v>789</v>
      </c>
      <c r="D360" s="329" t="s">
        <v>4489</v>
      </c>
      <c r="E360" s="55" t="s">
        <v>7802</v>
      </c>
      <c r="F360" s="55"/>
      <c r="G360" s="55" t="s">
        <v>7800</v>
      </c>
      <c r="H360" s="299">
        <v>73</v>
      </c>
      <c r="I360" s="59">
        <v>0.5</v>
      </c>
      <c r="J360" s="448">
        <f t="shared" si="6"/>
        <v>36.5</v>
      </c>
    </row>
    <row r="361" spans="1:10" ht="15.75">
      <c r="A361" s="55">
        <v>357</v>
      </c>
      <c r="B361" s="55" t="s">
        <v>446</v>
      </c>
      <c r="C361" s="329" t="s">
        <v>790</v>
      </c>
      <c r="D361" s="329" t="s">
        <v>4490</v>
      </c>
      <c r="E361" s="55" t="s">
        <v>7802</v>
      </c>
      <c r="F361" s="55"/>
      <c r="G361" s="55" t="s">
        <v>7800</v>
      </c>
      <c r="H361" s="299">
        <v>123</v>
      </c>
      <c r="I361" s="59">
        <v>0.5</v>
      </c>
      <c r="J361" s="448">
        <f t="shared" si="6"/>
        <v>61.5</v>
      </c>
    </row>
    <row r="362" spans="1:10" ht="15.75">
      <c r="A362" s="55">
        <v>358</v>
      </c>
      <c r="B362" s="55" t="s">
        <v>446</v>
      </c>
      <c r="C362" s="329" t="s">
        <v>791</v>
      </c>
      <c r="D362" s="329" t="s">
        <v>4491</v>
      </c>
      <c r="E362" s="55" t="s">
        <v>7802</v>
      </c>
      <c r="F362" s="55"/>
      <c r="G362" s="55" t="s">
        <v>7800</v>
      </c>
      <c r="H362" s="299">
        <v>203</v>
      </c>
      <c r="I362" s="59">
        <v>0.5</v>
      </c>
      <c r="J362" s="448">
        <f t="shared" si="6"/>
        <v>101.5</v>
      </c>
    </row>
    <row r="363" spans="1:10" ht="15.75">
      <c r="A363" s="55">
        <v>359</v>
      </c>
      <c r="B363" s="55" t="s">
        <v>446</v>
      </c>
      <c r="C363" s="329" t="s">
        <v>792</v>
      </c>
      <c r="D363" s="329" t="s">
        <v>4492</v>
      </c>
      <c r="E363" s="55" t="s">
        <v>7802</v>
      </c>
      <c r="F363" s="55"/>
      <c r="G363" s="55" t="s">
        <v>7800</v>
      </c>
      <c r="H363" s="299">
        <v>203</v>
      </c>
      <c r="I363" s="59">
        <v>0.5</v>
      </c>
      <c r="J363" s="448">
        <f t="shared" si="6"/>
        <v>101.5</v>
      </c>
    </row>
    <row r="364" spans="1:10" ht="15.75">
      <c r="A364" s="55">
        <v>360</v>
      </c>
      <c r="B364" s="55" t="s">
        <v>446</v>
      </c>
      <c r="C364" s="329" t="s">
        <v>793</v>
      </c>
      <c r="D364" s="329" t="s">
        <v>4493</v>
      </c>
      <c r="E364" s="55" t="s">
        <v>7802</v>
      </c>
      <c r="F364" s="55"/>
      <c r="G364" s="55" t="s">
        <v>7800</v>
      </c>
      <c r="H364" s="299">
        <v>326</v>
      </c>
      <c r="I364" s="59">
        <v>0.5</v>
      </c>
      <c r="J364" s="448">
        <f t="shared" si="6"/>
        <v>163</v>
      </c>
    </row>
    <row r="365" spans="1:10" ht="15.75">
      <c r="A365" s="55">
        <v>361</v>
      </c>
      <c r="B365" s="55" t="s">
        <v>446</v>
      </c>
      <c r="C365" s="329" t="s">
        <v>794</v>
      </c>
      <c r="D365" s="329" t="s">
        <v>4494</v>
      </c>
      <c r="E365" s="55" t="s">
        <v>7802</v>
      </c>
      <c r="F365" s="55"/>
      <c r="G365" s="55" t="s">
        <v>7800</v>
      </c>
      <c r="H365" s="299">
        <v>326</v>
      </c>
      <c r="I365" s="59">
        <v>0.5</v>
      </c>
      <c r="J365" s="448">
        <f t="shared" si="6"/>
        <v>163</v>
      </c>
    </row>
    <row r="366" spans="1:10" ht="15.75">
      <c r="A366" s="55">
        <v>362</v>
      </c>
      <c r="B366" s="55" t="s">
        <v>446</v>
      </c>
      <c r="C366" s="329" t="s">
        <v>795</v>
      </c>
      <c r="D366" s="329" t="s">
        <v>4495</v>
      </c>
      <c r="E366" s="55" t="s">
        <v>7802</v>
      </c>
      <c r="F366" s="55"/>
      <c r="G366" s="55" t="s">
        <v>7800</v>
      </c>
      <c r="H366" s="299">
        <v>42</v>
      </c>
      <c r="I366" s="59">
        <v>0.5</v>
      </c>
      <c r="J366" s="448">
        <f t="shared" si="6"/>
        <v>21</v>
      </c>
    </row>
    <row r="367" spans="1:10" ht="15.75">
      <c r="A367" s="55">
        <v>363</v>
      </c>
      <c r="B367" s="55" t="s">
        <v>446</v>
      </c>
      <c r="C367" s="329" t="s">
        <v>796</v>
      </c>
      <c r="D367" s="329" t="s">
        <v>4496</v>
      </c>
      <c r="E367" s="55" t="s">
        <v>7802</v>
      </c>
      <c r="F367" s="55"/>
      <c r="G367" s="55" t="s">
        <v>7800</v>
      </c>
      <c r="H367" s="299">
        <v>425</v>
      </c>
      <c r="I367" s="59">
        <v>0.5</v>
      </c>
      <c r="J367" s="448">
        <f t="shared" si="6"/>
        <v>212.5</v>
      </c>
    </row>
    <row r="368" spans="1:10" ht="15.75">
      <c r="A368" s="55">
        <v>364</v>
      </c>
      <c r="B368" s="55" t="s">
        <v>446</v>
      </c>
      <c r="C368" s="329" t="s">
        <v>797</v>
      </c>
      <c r="D368" s="329" t="s">
        <v>4497</v>
      </c>
      <c r="E368" s="55" t="s">
        <v>7802</v>
      </c>
      <c r="F368" s="55"/>
      <c r="G368" s="55" t="s">
        <v>7800</v>
      </c>
      <c r="H368" s="299">
        <v>811</v>
      </c>
      <c r="I368" s="59">
        <v>0.5</v>
      </c>
      <c r="J368" s="448">
        <f t="shared" si="6"/>
        <v>405.5</v>
      </c>
    </row>
    <row r="369" spans="1:10" ht="15.75">
      <c r="A369" s="55">
        <v>365</v>
      </c>
      <c r="B369" s="55" t="s">
        <v>446</v>
      </c>
      <c r="C369" s="329" t="s">
        <v>798</v>
      </c>
      <c r="D369" s="329" t="s">
        <v>4498</v>
      </c>
      <c r="E369" s="55" t="s">
        <v>7802</v>
      </c>
      <c r="F369" s="55"/>
      <c r="G369" s="55" t="s">
        <v>7800</v>
      </c>
      <c r="H369" s="299">
        <v>408</v>
      </c>
      <c r="I369" s="59">
        <v>0.5</v>
      </c>
      <c r="J369" s="448">
        <f t="shared" si="6"/>
        <v>204</v>
      </c>
    </row>
    <row r="370" spans="1:10" ht="15.75">
      <c r="A370" s="55">
        <v>366</v>
      </c>
      <c r="B370" s="55" t="s">
        <v>446</v>
      </c>
      <c r="C370" s="329" t="s">
        <v>799</v>
      </c>
      <c r="D370" s="329" t="s">
        <v>4499</v>
      </c>
      <c r="E370" s="55" t="s">
        <v>7802</v>
      </c>
      <c r="F370" s="55"/>
      <c r="G370" s="55" t="s">
        <v>7800</v>
      </c>
      <c r="H370" s="299">
        <v>326</v>
      </c>
      <c r="I370" s="59">
        <v>0.5</v>
      </c>
      <c r="J370" s="448">
        <f t="shared" si="6"/>
        <v>163</v>
      </c>
    </row>
    <row r="371" spans="1:10" ht="15.75">
      <c r="A371" s="55">
        <v>367</v>
      </c>
      <c r="B371" s="55" t="s">
        <v>446</v>
      </c>
      <c r="C371" s="329" t="s">
        <v>800</v>
      </c>
      <c r="D371" s="329" t="s">
        <v>4500</v>
      </c>
      <c r="E371" s="55" t="s">
        <v>7802</v>
      </c>
      <c r="F371" s="55"/>
      <c r="G371" s="55" t="s">
        <v>7800</v>
      </c>
      <c r="H371" s="299">
        <v>244</v>
      </c>
      <c r="I371" s="59">
        <v>0.5</v>
      </c>
      <c r="J371" s="448">
        <f t="shared" si="6"/>
        <v>122</v>
      </c>
    </row>
    <row r="372" spans="1:10" ht="15.75">
      <c r="A372" s="55">
        <v>368</v>
      </c>
      <c r="B372" s="55" t="s">
        <v>446</v>
      </c>
      <c r="C372" s="329" t="s">
        <v>801</v>
      </c>
      <c r="D372" s="329" t="s">
        <v>4501</v>
      </c>
      <c r="E372" s="55" t="s">
        <v>7802</v>
      </c>
      <c r="F372" s="55"/>
      <c r="G372" s="55" t="s">
        <v>7800</v>
      </c>
      <c r="H372" s="299">
        <v>1215</v>
      </c>
      <c r="I372" s="59">
        <v>0.5</v>
      </c>
      <c r="J372" s="448">
        <f t="shared" si="6"/>
        <v>607.5</v>
      </c>
    </row>
    <row r="373" spans="1:10" ht="15.75">
      <c r="A373" s="55">
        <v>369</v>
      </c>
      <c r="B373" s="55" t="s">
        <v>446</v>
      </c>
      <c r="C373" s="329" t="s">
        <v>802</v>
      </c>
      <c r="D373" s="329" t="s">
        <v>4502</v>
      </c>
      <c r="E373" s="55" t="s">
        <v>7802</v>
      </c>
      <c r="F373" s="55"/>
      <c r="G373" s="55" t="s">
        <v>7800</v>
      </c>
      <c r="H373" s="299">
        <v>952</v>
      </c>
      <c r="I373" s="59">
        <v>0.5</v>
      </c>
      <c r="J373" s="448">
        <f t="shared" si="6"/>
        <v>476</v>
      </c>
    </row>
    <row r="374" spans="1:10" ht="15.75">
      <c r="A374" s="55">
        <v>370</v>
      </c>
      <c r="B374" s="55" t="s">
        <v>446</v>
      </c>
      <c r="C374" s="329" t="s">
        <v>803</v>
      </c>
      <c r="D374" s="329" t="s">
        <v>4503</v>
      </c>
      <c r="E374" s="55" t="s">
        <v>7802</v>
      </c>
      <c r="F374" s="55"/>
      <c r="G374" s="55" t="s">
        <v>7800</v>
      </c>
      <c r="H374" s="299">
        <v>952</v>
      </c>
      <c r="I374" s="59">
        <v>0.5</v>
      </c>
      <c r="J374" s="448">
        <f t="shared" si="6"/>
        <v>476</v>
      </c>
    </row>
    <row r="375" spans="1:10" ht="15.75">
      <c r="A375" s="55">
        <v>371</v>
      </c>
      <c r="B375" s="55" t="s">
        <v>446</v>
      </c>
      <c r="C375" s="329" t="s">
        <v>804</v>
      </c>
      <c r="D375" s="329" t="s">
        <v>4504</v>
      </c>
      <c r="E375" s="55" t="s">
        <v>7802</v>
      </c>
      <c r="F375" s="55"/>
      <c r="G375" s="55" t="s">
        <v>7800</v>
      </c>
      <c r="H375" s="299">
        <v>1096</v>
      </c>
      <c r="I375" s="59">
        <v>0.5</v>
      </c>
      <c r="J375" s="448">
        <f t="shared" si="6"/>
        <v>548</v>
      </c>
    </row>
    <row r="376" spans="1:10" ht="15.75">
      <c r="A376" s="55">
        <v>372</v>
      </c>
      <c r="B376" s="55" t="s">
        <v>446</v>
      </c>
      <c r="C376" s="329" t="s">
        <v>805</v>
      </c>
      <c r="D376" s="329" t="s">
        <v>4505</v>
      </c>
      <c r="E376" s="55" t="s">
        <v>7802</v>
      </c>
      <c r="F376" s="55"/>
      <c r="G376" s="55" t="s">
        <v>7800</v>
      </c>
      <c r="H376" s="299">
        <v>1096</v>
      </c>
      <c r="I376" s="59">
        <v>0.5</v>
      </c>
      <c r="J376" s="448">
        <f t="shared" si="6"/>
        <v>548</v>
      </c>
    </row>
    <row r="377" spans="1:10" ht="15.75">
      <c r="A377" s="55">
        <v>373</v>
      </c>
      <c r="B377" s="55" t="s">
        <v>446</v>
      </c>
      <c r="C377" s="329" t="s">
        <v>806</v>
      </c>
      <c r="D377" s="329" t="s">
        <v>4506</v>
      </c>
      <c r="E377" s="55" t="s">
        <v>7802</v>
      </c>
      <c r="F377" s="55"/>
      <c r="G377" s="55" t="s">
        <v>7800</v>
      </c>
      <c r="H377" s="299">
        <v>408</v>
      </c>
      <c r="I377" s="59">
        <v>0.5</v>
      </c>
      <c r="J377" s="448">
        <f t="shared" si="6"/>
        <v>204</v>
      </c>
    </row>
    <row r="378" spans="1:10" ht="15.75">
      <c r="A378" s="55">
        <v>374</v>
      </c>
      <c r="B378" s="55" t="s">
        <v>446</v>
      </c>
      <c r="C378" s="329" t="s">
        <v>807</v>
      </c>
      <c r="D378" s="329" t="s">
        <v>4507</v>
      </c>
      <c r="E378" s="55" t="s">
        <v>7802</v>
      </c>
      <c r="F378" s="55"/>
      <c r="G378" s="55" t="s">
        <v>7800</v>
      </c>
      <c r="H378" s="299">
        <v>1192</v>
      </c>
      <c r="I378" s="59">
        <v>0.5</v>
      </c>
      <c r="J378" s="448">
        <f t="shared" si="6"/>
        <v>596</v>
      </c>
    </row>
    <row r="379" spans="1:10" ht="15.75">
      <c r="A379" s="55">
        <v>375</v>
      </c>
      <c r="B379" s="55" t="s">
        <v>446</v>
      </c>
      <c r="C379" s="329" t="s">
        <v>808</v>
      </c>
      <c r="D379" s="329" t="s">
        <v>4508</v>
      </c>
      <c r="E379" s="55" t="s">
        <v>7802</v>
      </c>
      <c r="F379" s="55"/>
      <c r="G379" s="55" t="s">
        <v>7800</v>
      </c>
      <c r="H379" s="299">
        <v>673</v>
      </c>
      <c r="I379" s="59">
        <v>0.5</v>
      </c>
      <c r="J379" s="448">
        <f t="shared" si="6"/>
        <v>336.5</v>
      </c>
    </row>
    <row r="380" spans="1:10" ht="15.75">
      <c r="A380" s="55">
        <v>376</v>
      </c>
      <c r="B380" s="55" t="s">
        <v>446</v>
      </c>
      <c r="C380" s="329" t="s">
        <v>809</v>
      </c>
      <c r="D380" s="329" t="s">
        <v>4509</v>
      </c>
      <c r="E380" s="55" t="s">
        <v>7802</v>
      </c>
      <c r="F380" s="55"/>
      <c r="G380" s="55" t="s">
        <v>7800</v>
      </c>
      <c r="H380" s="299">
        <v>883</v>
      </c>
      <c r="I380" s="59">
        <v>0.5</v>
      </c>
      <c r="J380" s="448">
        <f t="shared" si="6"/>
        <v>441.5</v>
      </c>
    </row>
    <row r="381" spans="1:10" ht="15.75">
      <c r="A381" s="55">
        <v>377</v>
      </c>
      <c r="B381" s="55" t="s">
        <v>446</v>
      </c>
      <c r="C381" s="329" t="s">
        <v>810</v>
      </c>
      <c r="D381" s="329" t="s">
        <v>4510</v>
      </c>
      <c r="E381" s="55" t="s">
        <v>7802</v>
      </c>
      <c r="F381" s="55"/>
      <c r="G381" s="55" t="s">
        <v>7800</v>
      </c>
      <c r="H381" s="299">
        <v>883</v>
      </c>
      <c r="I381" s="59">
        <v>0.5</v>
      </c>
      <c r="J381" s="448">
        <f t="shared" si="6"/>
        <v>441.5</v>
      </c>
    </row>
    <row r="382" spans="1:10" ht="15.75">
      <c r="A382" s="55">
        <v>378</v>
      </c>
      <c r="B382" s="55" t="s">
        <v>446</v>
      </c>
      <c r="C382" s="329" t="s">
        <v>811</v>
      </c>
      <c r="D382" s="329" t="s">
        <v>4511</v>
      </c>
      <c r="E382" s="55" t="s">
        <v>7802</v>
      </c>
      <c r="F382" s="55"/>
      <c r="G382" s="55" t="s">
        <v>7800</v>
      </c>
      <c r="H382" s="299">
        <v>1400</v>
      </c>
      <c r="I382" s="59">
        <v>0.5</v>
      </c>
      <c r="J382" s="448">
        <f t="shared" si="6"/>
        <v>700</v>
      </c>
    </row>
    <row r="383" spans="1:10" ht="15.75">
      <c r="A383" s="55">
        <v>379</v>
      </c>
      <c r="B383" s="55" t="s">
        <v>446</v>
      </c>
      <c r="C383" s="329" t="s">
        <v>812</v>
      </c>
      <c r="D383" s="329" t="s">
        <v>4512</v>
      </c>
      <c r="E383" s="55" t="s">
        <v>7802</v>
      </c>
      <c r="F383" s="55"/>
      <c r="G383" s="55" t="s">
        <v>7800</v>
      </c>
      <c r="H383" s="299">
        <v>1400</v>
      </c>
      <c r="I383" s="59">
        <v>0.5</v>
      </c>
      <c r="J383" s="448">
        <f t="shared" si="6"/>
        <v>700</v>
      </c>
    </row>
    <row r="384" spans="1:10" ht="15.75">
      <c r="A384" s="55">
        <v>380</v>
      </c>
      <c r="B384" s="55" t="s">
        <v>446</v>
      </c>
      <c r="C384" s="329" t="s">
        <v>813</v>
      </c>
      <c r="D384" s="329" t="s">
        <v>4513</v>
      </c>
      <c r="E384" s="55" t="s">
        <v>7802</v>
      </c>
      <c r="F384" s="55"/>
      <c r="G384" s="55" t="s">
        <v>7800</v>
      </c>
      <c r="H384" s="299">
        <v>675</v>
      </c>
      <c r="I384" s="59">
        <v>0.5</v>
      </c>
      <c r="J384" s="448">
        <f t="shared" si="6"/>
        <v>337.5</v>
      </c>
    </row>
    <row r="385" spans="1:10" ht="15.75">
      <c r="A385" s="55">
        <v>381</v>
      </c>
      <c r="B385" s="55" t="s">
        <v>446</v>
      </c>
      <c r="C385" s="329" t="s">
        <v>814</v>
      </c>
      <c r="D385" s="329" t="s">
        <v>4514</v>
      </c>
      <c r="E385" s="55" t="s">
        <v>7802</v>
      </c>
      <c r="F385" s="55"/>
      <c r="G385" s="55" t="s">
        <v>7800</v>
      </c>
      <c r="H385" s="299">
        <v>139</v>
      </c>
      <c r="I385" s="59">
        <v>0.5</v>
      </c>
      <c r="J385" s="448">
        <f t="shared" si="6"/>
        <v>69.5</v>
      </c>
    </row>
    <row r="386" spans="1:10" ht="15.75">
      <c r="A386" s="55">
        <v>382</v>
      </c>
      <c r="B386" s="55" t="s">
        <v>446</v>
      </c>
      <c r="C386" s="329" t="s">
        <v>815</v>
      </c>
      <c r="D386" s="329" t="s">
        <v>4515</v>
      </c>
      <c r="E386" s="55" t="s">
        <v>7802</v>
      </c>
      <c r="F386" s="55"/>
      <c r="G386" s="55" t="s">
        <v>7800</v>
      </c>
      <c r="H386" s="299">
        <v>331</v>
      </c>
      <c r="I386" s="59">
        <v>0.5</v>
      </c>
      <c r="J386" s="448">
        <f t="shared" si="6"/>
        <v>165.5</v>
      </c>
    </row>
    <row r="387" spans="1:10" ht="15.75">
      <c r="A387" s="55">
        <v>383</v>
      </c>
      <c r="B387" s="55" t="s">
        <v>446</v>
      </c>
      <c r="C387" s="329" t="s">
        <v>816</v>
      </c>
      <c r="D387" s="329" t="s">
        <v>4516</v>
      </c>
      <c r="E387" s="55" t="s">
        <v>7802</v>
      </c>
      <c r="F387" s="55"/>
      <c r="G387" s="55" t="s">
        <v>7800</v>
      </c>
      <c r="H387" s="299">
        <v>416</v>
      </c>
      <c r="I387" s="59">
        <v>0.5</v>
      </c>
      <c r="J387" s="448">
        <f t="shared" si="6"/>
        <v>208</v>
      </c>
    </row>
    <row r="388" spans="1:10" ht="15.75">
      <c r="A388" s="55">
        <v>384</v>
      </c>
      <c r="B388" s="55" t="s">
        <v>446</v>
      </c>
      <c r="C388" s="329" t="s">
        <v>817</v>
      </c>
      <c r="D388" s="329" t="s">
        <v>4517</v>
      </c>
      <c r="E388" s="55" t="s">
        <v>7802</v>
      </c>
      <c r="F388" s="55"/>
      <c r="G388" s="55" t="s">
        <v>7800</v>
      </c>
      <c r="H388" s="299">
        <v>4162</v>
      </c>
      <c r="I388" s="59">
        <v>0.5</v>
      </c>
      <c r="J388" s="448">
        <f t="shared" si="6"/>
        <v>2081</v>
      </c>
    </row>
    <row r="389" spans="1:10" ht="15.75">
      <c r="A389" s="55">
        <v>385</v>
      </c>
      <c r="B389" s="55" t="s">
        <v>446</v>
      </c>
      <c r="C389" s="329" t="s">
        <v>818</v>
      </c>
      <c r="D389" s="329" t="s">
        <v>4518</v>
      </c>
      <c r="E389" s="55" t="s">
        <v>7802</v>
      </c>
      <c r="F389" s="55"/>
      <c r="G389" s="55" t="s">
        <v>7800</v>
      </c>
      <c r="H389" s="299">
        <v>4578</v>
      </c>
      <c r="I389" s="59">
        <v>0.5</v>
      </c>
      <c r="J389" s="448">
        <f t="shared" si="6"/>
        <v>2289</v>
      </c>
    </row>
    <row r="390" spans="1:10" ht="26.25">
      <c r="A390" s="55">
        <v>386</v>
      </c>
      <c r="B390" s="55" t="s">
        <v>446</v>
      </c>
      <c r="C390" s="329" t="s">
        <v>819</v>
      </c>
      <c r="D390" s="329" t="s">
        <v>4519</v>
      </c>
      <c r="E390" s="55" t="s">
        <v>7802</v>
      </c>
      <c r="F390" s="55"/>
      <c r="G390" s="55" t="s">
        <v>7800</v>
      </c>
      <c r="H390" s="299">
        <v>5712</v>
      </c>
      <c r="I390" s="59">
        <v>0.5</v>
      </c>
      <c r="J390" s="448">
        <f t="shared" si="6"/>
        <v>2856</v>
      </c>
    </row>
    <row r="391" spans="1:10" ht="15.75">
      <c r="A391" s="55">
        <v>387</v>
      </c>
      <c r="B391" s="55" t="s">
        <v>446</v>
      </c>
      <c r="C391" s="329" t="s">
        <v>820</v>
      </c>
      <c r="D391" s="329" t="s">
        <v>4520</v>
      </c>
      <c r="E391" s="55" t="s">
        <v>7802</v>
      </c>
      <c r="F391" s="55"/>
      <c r="G391" s="55" t="s">
        <v>7800</v>
      </c>
      <c r="H391" s="299">
        <v>137</v>
      </c>
      <c r="I391" s="59">
        <v>0.5</v>
      </c>
      <c r="J391" s="448">
        <f t="shared" si="6"/>
        <v>68.5</v>
      </c>
    </row>
    <row r="392" spans="1:10" ht="64.5">
      <c r="A392" s="55">
        <v>388</v>
      </c>
      <c r="B392" s="55" t="s">
        <v>446</v>
      </c>
      <c r="C392" s="329" t="s">
        <v>821</v>
      </c>
      <c r="D392" s="329" t="s">
        <v>4521</v>
      </c>
      <c r="E392" s="55" t="s">
        <v>7802</v>
      </c>
      <c r="F392" s="55"/>
      <c r="G392" s="55" t="s">
        <v>7800</v>
      </c>
      <c r="H392" s="299">
        <v>7733</v>
      </c>
      <c r="I392" s="59">
        <v>0.5</v>
      </c>
      <c r="J392" s="448">
        <f t="shared" si="6"/>
        <v>3866.5</v>
      </c>
    </row>
    <row r="393" spans="1:10" ht="51.75">
      <c r="A393" s="55">
        <v>389</v>
      </c>
      <c r="B393" s="55" t="s">
        <v>446</v>
      </c>
      <c r="C393" s="329" t="s">
        <v>822</v>
      </c>
      <c r="D393" s="329" t="s">
        <v>4522</v>
      </c>
      <c r="E393" s="55" t="s">
        <v>7802</v>
      </c>
      <c r="F393" s="55"/>
      <c r="G393" s="55" t="s">
        <v>7800</v>
      </c>
      <c r="H393" s="299">
        <v>1202</v>
      </c>
      <c r="I393" s="59">
        <v>0.5</v>
      </c>
      <c r="J393" s="448">
        <f t="shared" si="6"/>
        <v>601</v>
      </c>
    </row>
    <row r="394" spans="1:10" ht="39">
      <c r="A394" s="55">
        <v>390</v>
      </c>
      <c r="B394" s="55" t="s">
        <v>446</v>
      </c>
      <c r="C394" s="329" t="s">
        <v>823</v>
      </c>
      <c r="D394" s="329" t="s">
        <v>4523</v>
      </c>
      <c r="E394" s="55" t="s">
        <v>7802</v>
      </c>
      <c r="F394" s="55"/>
      <c r="G394" s="55" t="s">
        <v>7800</v>
      </c>
      <c r="H394" s="299">
        <v>1202</v>
      </c>
      <c r="I394" s="59">
        <v>0.5</v>
      </c>
      <c r="J394" s="448">
        <f t="shared" si="6"/>
        <v>601</v>
      </c>
    </row>
    <row r="395" spans="1:10" ht="51.75">
      <c r="A395" s="55">
        <v>391</v>
      </c>
      <c r="B395" s="55" t="s">
        <v>446</v>
      </c>
      <c r="C395" s="329" t="s">
        <v>824</v>
      </c>
      <c r="D395" s="329" t="s">
        <v>4524</v>
      </c>
      <c r="E395" s="55" t="s">
        <v>7802</v>
      </c>
      <c r="F395" s="55"/>
      <c r="G395" s="55" t="s">
        <v>7800</v>
      </c>
      <c r="H395" s="299">
        <v>2404</v>
      </c>
      <c r="I395" s="59">
        <v>0.5</v>
      </c>
      <c r="J395" s="448">
        <f t="shared" si="6"/>
        <v>1202</v>
      </c>
    </row>
    <row r="396" spans="1:10" ht="64.5">
      <c r="A396" s="55">
        <v>392</v>
      </c>
      <c r="B396" s="55" t="s">
        <v>446</v>
      </c>
      <c r="C396" s="329" t="s">
        <v>825</v>
      </c>
      <c r="D396" s="329" t="s">
        <v>4525</v>
      </c>
      <c r="E396" s="55" t="s">
        <v>7802</v>
      </c>
      <c r="F396" s="55"/>
      <c r="G396" s="55" t="s">
        <v>7800</v>
      </c>
      <c r="H396" s="299">
        <v>1601</v>
      </c>
      <c r="I396" s="59">
        <v>0.5</v>
      </c>
      <c r="J396" s="448">
        <f t="shared" si="6"/>
        <v>800.5</v>
      </c>
    </row>
    <row r="397" spans="1:10" ht="51.75">
      <c r="A397" s="55">
        <v>393</v>
      </c>
      <c r="B397" s="55" t="s">
        <v>446</v>
      </c>
      <c r="C397" s="329" t="s">
        <v>826</v>
      </c>
      <c r="D397" s="329" t="s">
        <v>4526</v>
      </c>
      <c r="E397" s="55" t="s">
        <v>7802</v>
      </c>
      <c r="F397" s="55"/>
      <c r="G397" s="55" t="s">
        <v>7800</v>
      </c>
      <c r="H397" s="299">
        <v>2005</v>
      </c>
      <c r="I397" s="59">
        <v>0.5</v>
      </c>
      <c r="J397" s="448">
        <f t="shared" si="6"/>
        <v>1002.5</v>
      </c>
    </row>
    <row r="398" spans="1:10" ht="51.75">
      <c r="A398" s="55">
        <v>394</v>
      </c>
      <c r="B398" s="55" t="s">
        <v>446</v>
      </c>
      <c r="C398" s="329" t="s">
        <v>827</v>
      </c>
      <c r="D398" s="329" t="s">
        <v>4527</v>
      </c>
      <c r="E398" s="55" t="s">
        <v>7802</v>
      </c>
      <c r="F398" s="55"/>
      <c r="G398" s="55" t="s">
        <v>7800</v>
      </c>
      <c r="H398" s="299">
        <v>2005</v>
      </c>
      <c r="I398" s="59">
        <v>0.5</v>
      </c>
      <c r="J398" s="448">
        <f t="shared" si="6"/>
        <v>1002.5</v>
      </c>
    </row>
    <row r="399" spans="1:10" ht="51.75">
      <c r="A399" s="55">
        <v>395</v>
      </c>
      <c r="B399" s="55" t="s">
        <v>446</v>
      </c>
      <c r="C399" s="329" t="s">
        <v>828</v>
      </c>
      <c r="D399" s="329" t="s">
        <v>4528</v>
      </c>
      <c r="E399" s="55" t="s">
        <v>7802</v>
      </c>
      <c r="F399" s="55"/>
      <c r="G399" s="55" t="s">
        <v>7800</v>
      </c>
      <c r="H399" s="299">
        <v>500</v>
      </c>
      <c r="I399" s="59">
        <v>0.5</v>
      </c>
      <c r="J399" s="448">
        <f t="shared" si="6"/>
        <v>250</v>
      </c>
    </row>
    <row r="400" spans="1:10" ht="39">
      <c r="A400" s="55">
        <v>396</v>
      </c>
      <c r="B400" s="55" t="s">
        <v>446</v>
      </c>
      <c r="C400" s="329" t="s">
        <v>829</v>
      </c>
      <c r="D400" s="329" t="s">
        <v>4529</v>
      </c>
      <c r="E400" s="55" t="s">
        <v>7802</v>
      </c>
      <c r="F400" s="55"/>
      <c r="G400" s="55" t="s">
        <v>7800</v>
      </c>
      <c r="H400" s="299">
        <v>588</v>
      </c>
      <c r="I400" s="59">
        <v>0.5</v>
      </c>
      <c r="J400" s="448">
        <f t="shared" si="6"/>
        <v>294</v>
      </c>
    </row>
    <row r="401" spans="1:10" ht="39">
      <c r="A401" s="55">
        <v>397</v>
      </c>
      <c r="B401" s="55" t="s">
        <v>446</v>
      </c>
      <c r="C401" s="329" t="s">
        <v>830</v>
      </c>
      <c r="D401" s="329" t="s">
        <v>4530</v>
      </c>
      <c r="E401" s="55" t="s">
        <v>7802</v>
      </c>
      <c r="F401" s="55"/>
      <c r="G401" s="55" t="s">
        <v>7800</v>
      </c>
      <c r="H401" s="299">
        <v>588</v>
      </c>
      <c r="I401" s="59">
        <v>0.5</v>
      </c>
      <c r="J401" s="448">
        <f t="shared" si="6"/>
        <v>294</v>
      </c>
    </row>
    <row r="402" spans="1:10" ht="39">
      <c r="A402" s="55">
        <v>398</v>
      </c>
      <c r="B402" s="55" t="s">
        <v>446</v>
      </c>
      <c r="C402" s="329" t="s">
        <v>831</v>
      </c>
      <c r="D402" s="329" t="s">
        <v>4531</v>
      </c>
      <c r="E402" s="55" t="s">
        <v>7802</v>
      </c>
      <c r="F402" s="55"/>
      <c r="G402" s="55" t="s">
        <v>7800</v>
      </c>
      <c r="H402" s="299">
        <v>298</v>
      </c>
      <c r="I402" s="59">
        <v>0.5</v>
      </c>
      <c r="J402" s="448">
        <f t="shared" ref="J402:J465" si="7">H402*(1-I402)</f>
        <v>149</v>
      </c>
    </row>
    <row r="403" spans="1:10" ht="39">
      <c r="A403" s="55">
        <v>399</v>
      </c>
      <c r="B403" s="55" t="s">
        <v>446</v>
      </c>
      <c r="C403" s="329" t="s">
        <v>832</v>
      </c>
      <c r="D403" s="329" t="s">
        <v>4532</v>
      </c>
      <c r="E403" s="55" t="s">
        <v>7802</v>
      </c>
      <c r="F403" s="55"/>
      <c r="G403" s="55" t="s">
        <v>7800</v>
      </c>
      <c r="H403" s="299">
        <v>298</v>
      </c>
      <c r="I403" s="59">
        <v>0.5</v>
      </c>
      <c r="J403" s="448">
        <f t="shared" si="7"/>
        <v>149</v>
      </c>
    </row>
    <row r="404" spans="1:10" ht="39">
      <c r="A404" s="55">
        <v>400</v>
      </c>
      <c r="B404" s="55" t="s">
        <v>446</v>
      </c>
      <c r="C404" s="329" t="s">
        <v>833</v>
      </c>
      <c r="D404" s="329" t="s">
        <v>4533</v>
      </c>
      <c r="E404" s="55" t="s">
        <v>7802</v>
      </c>
      <c r="F404" s="55"/>
      <c r="G404" s="55" t="s">
        <v>7800</v>
      </c>
      <c r="H404" s="299">
        <v>122</v>
      </c>
      <c r="I404" s="59">
        <v>0.5</v>
      </c>
      <c r="J404" s="448">
        <f t="shared" si="7"/>
        <v>61</v>
      </c>
    </row>
    <row r="405" spans="1:10" ht="39">
      <c r="A405" s="55">
        <v>401</v>
      </c>
      <c r="B405" s="55" t="s">
        <v>446</v>
      </c>
      <c r="C405" s="329" t="s">
        <v>834</v>
      </c>
      <c r="D405" s="329" t="s">
        <v>4534</v>
      </c>
      <c r="E405" s="55" t="s">
        <v>7802</v>
      </c>
      <c r="F405" s="55"/>
      <c r="G405" s="55" t="s">
        <v>7800</v>
      </c>
      <c r="H405" s="299">
        <v>122</v>
      </c>
      <c r="I405" s="59">
        <v>0.5</v>
      </c>
      <c r="J405" s="448">
        <f t="shared" si="7"/>
        <v>61</v>
      </c>
    </row>
    <row r="406" spans="1:10" ht="39">
      <c r="A406" s="55">
        <v>402</v>
      </c>
      <c r="B406" s="55" t="s">
        <v>446</v>
      </c>
      <c r="C406" s="329" t="s">
        <v>835</v>
      </c>
      <c r="D406" s="329" t="s">
        <v>4535</v>
      </c>
      <c r="E406" s="55" t="s">
        <v>7802</v>
      </c>
      <c r="F406" s="55"/>
      <c r="G406" s="55" t="s">
        <v>7800</v>
      </c>
      <c r="H406" s="299">
        <v>639</v>
      </c>
      <c r="I406" s="59">
        <v>0.5</v>
      </c>
      <c r="J406" s="448">
        <f t="shared" si="7"/>
        <v>319.5</v>
      </c>
    </row>
    <row r="407" spans="1:10" ht="26.25">
      <c r="A407" s="55">
        <v>403</v>
      </c>
      <c r="B407" s="55" t="s">
        <v>446</v>
      </c>
      <c r="C407" s="329" t="s">
        <v>501</v>
      </c>
      <c r="D407" s="329" t="s">
        <v>4536</v>
      </c>
      <c r="E407" s="55" t="s">
        <v>7802</v>
      </c>
      <c r="F407" s="55"/>
      <c r="G407" s="55" t="s">
        <v>7800</v>
      </c>
      <c r="H407" s="299">
        <v>164</v>
      </c>
      <c r="I407" s="59">
        <v>0.5</v>
      </c>
      <c r="J407" s="448">
        <f t="shared" si="7"/>
        <v>82</v>
      </c>
    </row>
    <row r="408" spans="1:10" ht="39">
      <c r="A408" s="55">
        <v>404</v>
      </c>
      <c r="B408" s="55" t="s">
        <v>446</v>
      </c>
      <c r="C408" s="329" t="s">
        <v>836</v>
      </c>
      <c r="D408" s="329" t="s">
        <v>4537</v>
      </c>
      <c r="E408" s="55" t="s">
        <v>7802</v>
      </c>
      <c r="F408" s="55"/>
      <c r="G408" s="55" t="s">
        <v>7800</v>
      </c>
      <c r="H408" s="299">
        <v>429</v>
      </c>
      <c r="I408" s="59">
        <v>0.5</v>
      </c>
      <c r="J408" s="448">
        <f t="shared" si="7"/>
        <v>214.5</v>
      </c>
    </row>
    <row r="409" spans="1:10" ht="39">
      <c r="A409" s="55">
        <v>405</v>
      </c>
      <c r="B409" s="55" t="s">
        <v>446</v>
      </c>
      <c r="C409" s="329" t="s">
        <v>837</v>
      </c>
      <c r="D409" s="329" t="s">
        <v>4538</v>
      </c>
      <c r="E409" s="55" t="s">
        <v>7802</v>
      </c>
      <c r="F409" s="55"/>
      <c r="G409" s="55" t="s">
        <v>7800</v>
      </c>
      <c r="H409" s="299">
        <v>429</v>
      </c>
      <c r="I409" s="59">
        <v>0.5</v>
      </c>
      <c r="J409" s="448">
        <f t="shared" si="7"/>
        <v>214.5</v>
      </c>
    </row>
    <row r="410" spans="1:10" ht="39">
      <c r="A410" s="55">
        <v>406</v>
      </c>
      <c r="B410" s="55" t="s">
        <v>446</v>
      </c>
      <c r="C410" s="329" t="s">
        <v>838</v>
      </c>
      <c r="D410" s="329" t="s">
        <v>4539</v>
      </c>
      <c r="E410" s="55" t="s">
        <v>7802</v>
      </c>
      <c r="F410" s="55"/>
      <c r="G410" s="55" t="s">
        <v>7800</v>
      </c>
      <c r="H410" s="299">
        <v>1000</v>
      </c>
      <c r="I410" s="59">
        <v>0.5</v>
      </c>
      <c r="J410" s="448">
        <f t="shared" si="7"/>
        <v>500</v>
      </c>
    </row>
    <row r="411" spans="1:10" ht="64.5">
      <c r="A411" s="55">
        <v>407</v>
      </c>
      <c r="B411" s="55" t="s">
        <v>446</v>
      </c>
      <c r="C411" s="329" t="s">
        <v>839</v>
      </c>
      <c r="D411" s="329" t="s">
        <v>4540</v>
      </c>
      <c r="E411" s="55" t="s">
        <v>7802</v>
      </c>
      <c r="F411" s="55"/>
      <c r="G411" s="55" t="s">
        <v>7800</v>
      </c>
      <c r="H411" s="299">
        <v>1282</v>
      </c>
      <c r="I411" s="59">
        <v>0.5</v>
      </c>
      <c r="J411" s="448">
        <f t="shared" si="7"/>
        <v>641</v>
      </c>
    </row>
    <row r="412" spans="1:10" ht="39">
      <c r="A412" s="55">
        <v>408</v>
      </c>
      <c r="B412" s="55" t="s">
        <v>446</v>
      </c>
      <c r="C412" s="329" t="s">
        <v>840</v>
      </c>
      <c r="D412" s="329" t="s">
        <v>4541</v>
      </c>
      <c r="E412" s="55" t="s">
        <v>7802</v>
      </c>
      <c r="F412" s="55"/>
      <c r="G412" s="55" t="s">
        <v>7800</v>
      </c>
      <c r="H412" s="299">
        <v>925</v>
      </c>
      <c r="I412" s="59">
        <v>0.5</v>
      </c>
      <c r="J412" s="448">
        <f t="shared" si="7"/>
        <v>462.5</v>
      </c>
    </row>
    <row r="413" spans="1:10" ht="39">
      <c r="A413" s="55">
        <v>409</v>
      </c>
      <c r="B413" s="55" t="s">
        <v>446</v>
      </c>
      <c r="C413" s="329" t="s">
        <v>841</v>
      </c>
      <c r="D413" s="329" t="s">
        <v>4542</v>
      </c>
      <c r="E413" s="55" t="s">
        <v>7802</v>
      </c>
      <c r="F413" s="55"/>
      <c r="G413" s="55" t="s">
        <v>7800</v>
      </c>
      <c r="H413" s="299">
        <v>3301</v>
      </c>
      <c r="I413" s="59">
        <v>0.5</v>
      </c>
      <c r="J413" s="448">
        <f t="shared" si="7"/>
        <v>1650.5</v>
      </c>
    </row>
    <row r="414" spans="1:10" ht="39">
      <c r="A414" s="55">
        <v>410</v>
      </c>
      <c r="B414" s="55" t="s">
        <v>446</v>
      </c>
      <c r="C414" s="329" t="s">
        <v>842</v>
      </c>
      <c r="D414" s="329" t="s">
        <v>4543</v>
      </c>
      <c r="E414" s="55" t="s">
        <v>7802</v>
      </c>
      <c r="F414" s="55"/>
      <c r="G414" s="55" t="s">
        <v>7800</v>
      </c>
      <c r="H414" s="299">
        <v>3301</v>
      </c>
      <c r="I414" s="59">
        <v>0.5</v>
      </c>
      <c r="J414" s="448">
        <f t="shared" si="7"/>
        <v>1650.5</v>
      </c>
    </row>
    <row r="415" spans="1:10" ht="51.75">
      <c r="A415" s="55">
        <v>411</v>
      </c>
      <c r="B415" s="55" t="s">
        <v>446</v>
      </c>
      <c r="C415" s="329" t="s">
        <v>843</v>
      </c>
      <c r="D415" s="329" t="s">
        <v>4544</v>
      </c>
      <c r="E415" s="55" t="s">
        <v>7802</v>
      </c>
      <c r="F415" s="55"/>
      <c r="G415" s="55" t="s">
        <v>7800</v>
      </c>
      <c r="H415" s="299">
        <v>601</v>
      </c>
      <c r="I415" s="59">
        <v>0.5</v>
      </c>
      <c r="J415" s="448">
        <f t="shared" si="7"/>
        <v>300.5</v>
      </c>
    </row>
    <row r="416" spans="1:10" ht="51.75">
      <c r="A416" s="55">
        <v>412</v>
      </c>
      <c r="B416" s="55" t="s">
        <v>446</v>
      </c>
      <c r="C416" s="329" t="s">
        <v>844</v>
      </c>
      <c r="D416" s="329" t="s">
        <v>4545</v>
      </c>
      <c r="E416" s="55" t="s">
        <v>7802</v>
      </c>
      <c r="F416" s="55"/>
      <c r="G416" s="55" t="s">
        <v>7800</v>
      </c>
      <c r="H416" s="299">
        <v>1202</v>
      </c>
      <c r="I416" s="59">
        <v>0.5</v>
      </c>
      <c r="J416" s="448">
        <f t="shared" si="7"/>
        <v>601</v>
      </c>
    </row>
    <row r="417" spans="1:10" ht="51.75">
      <c r="A417" s="55">
        <v>413</v>
      </c>
      <c r="B417" s="55" t="s">
        <v>446</v>
      </c>
      <c r="C417" s="329" t="s">
        <v>845</v>
      </c>
      <c r="D417" s="329" t="s">
        <v>4546</v>
      </c>
      <c r="E417" s="55" t="s">
        <v>7802</v>
      </c>
      <c r="F417" s="55"/>
      <c r="G417" s="55" t="s">
        <v>7800</v>
      </c>
      <c r="H417" s="299">
        <v>2005</v>
      </c>
      <c r="I417" s="59">
        <v>0.5</v>
      </c>
      <c r="J417" s="448">
        <f t="shared" si="7"/>
        <v>1002.5</v>
      </c>
    </row>
    <row r="418" spans="1:10" ht="64.5">
      <c r="A418" s="55">
        <v>414</v>
      </c>
      <c r="B418" s="55" t="s">
        <v>446</v>
      </c>
      <c r="C418" s="329" t="s">
        <v>846</v>
      </c>
      <c r="D418" s="329" t="s">
        <v>4547</v>
      </c>
      <c r="E418" s="55" t="s">
        <v>7802</v>
      </c>
      <c r="F418" s="55"/>
      <c r="G418" s="55" t="s">
        <v>7800</v>
      </c>
      <c r="H418" s="299">
        <v>601</v>
      </c>
      <c r="I418" s="59">
        <v>0.5</v>
      </c>
      <c r="J418" s="448">
        <f t="shared" si="7"/>
        <v>300.5</v>
      </c>
    </row>
    <row r="419" spans="1:10" ht="64.5">
      <c r="A419" s="55">
        <v>415</v>
      </c>
      <c r="B419" s="55" t="s">
        <v>446</v>
      </c>
      <c r="C419" s="329" t="s">
        <v>847</v>
      </c>
      <c r="D419" s="329" t="s">
        <v>4548</v>
      </c>
      <c r="E419" s="55" t="s">
        <v>7802</v>
      </c>
      <c r="F419" s="55"/>
      <c r="G419" s="55" t="s">
        <v>7800</v>
      </c>
      <c r="H419" s="299">
        <v>2005</v>
      </c>
      <c r="I419" s="59">
        <v>0.5</v>
      </c>
      <c r="J419" s="448">
        <f t="shared" si="7"/>
        <v>1002.5</v>
      </c>
    </row>
    <row r="420" spans="1:10" ht="51.75">
      <c r="A420" s="55">
        <v>416</v>
      </c>
      <c r="B420" s="55" t="s">
        <v>446</v>
      </c>
      <c r="C420" s="329" t="s">
        <v>848</v>
      </c>
      <c r="D420" s="329" t="s">
        <v>4549</v>
      </c>
      <c r="E420" s="55" t="s">
        <v>7802</v>
      </c>
      <c r="F420" s="55"/>
      <c r="G420" s="55" t="s">
        <v>7800</v>
      </c>
      <c r="H420" s="299">
        <v>803</v>
      </c>
      <c r="I420" s="59">
        <v>0.5</v>
      </c>
      <c r="J420" s="448">
        <f t="shared" si="7"/>
        <v>401.5</v>
      </c>
    </row>
    <row r="421" spans="1:10" ht="39">
      <c r="A421" s="55">
        <v>417</v>
      </c>
      <c r="B421" s="55" t="s">
        <v>446</v>
      </c>
      <c r="C421" s="329" t="s">
        <v>849</v>
      </c>
      <c r="D421" s="329" t="s">
        <v>4550</v>
      </c>
      <c r="E421" s="55" t="s">
        <v>7802</v>
      </c>
      <c r="F421" s="55"/>
      <c r="G421" s="55" t="s">
        <v>7800</v>
      </c>
      <c r="H421" s="299">
        <v>3620</v>
      </c>
      <c r="I421" s="59">
        <v>0.5</v>
      </c>
      <c r="J421" s="448">
        <f t="shared" si="7"/>
        <v>1810</v>
      </c>
    </row>
    <row r="422" spans="1:10" ht="39">
      <c r="A422" s="55">
        <v>418</v>
      </c>
      <c r="B422" s="55" t="s">
        <v>446</v>
      </c>
      <c r="C422" s="329" t="s">
        <v>850</v>
      </c>
      <c r="D422" s="329" t="s">
        <v>4551</v>
      </c>
      <c r="E422" s="55" t="s">
        <v>7802</v>
      </c>
      <c r="F422" s="55"/>
      <c r="G422" s="55" t="s">
        <v>7800</v>
      </c>
      <c r="H422" s="299">
        <v>3620</v>
      </c>
      <c r="I422" s="59">
        <v>0.5</v>
      </c>
      <c r="J422" s="448">
        <f t="shared" si="7"/>
        <v>1810</v>
      </c>
    </row>
    <row r="423" spans="1:10" ht="39">
      <c r="A423" s="55">
        <v>419</v>
      </c>
      <c r="B423" s="55" t="s">
        <v>446</v>
      </c>
      <c r="C423" s="329" t="s">
        <v>851</v>
      </c>
      <c r="D423" s="329" t="s">
        <v>4552</v>
      </c>
      <c r="E423" s="55" t="s">
        <v>7802</v>
      </c>
      <c r="F423" s="55"/>
      <c r="G423" s="55" t="s">
        <v>7800</v>
      </c>
      <c r="H423" s="299">
        <v>2556</v>
      </c>
      <c r="I423" s="59">
        <v>0.5</v>
      </c>
      <c r="J423" s="448">
        <f t="shared" si="7"/>
        <v>1278</v>
      </c>
    </row>
    <row r="424" spans="1:10" ht="39">
      <c r="A424" s="55">
        <v>420</v>
      </c>
      <c r="B424" s="55" t="s">
        <v>446</v>
      </c>
      <c r="C424" s="329" t="s">
        <v>852</v>
      </c>
      <c r="D424" s="329" t="s">
        <v>4553</v>
      </c>
      <c r="E424" s="55" t="s">
        <v>7802</v>
      </c>
      <c r="F424" s="55"/>
      <c r="G424" s="55" t="s">
        <v>7800</v>
      </c>
      <c r="H424" s="299">
        <v>668</v>
      </c>
      <c r="I424" s="59">
        <v>0.5</v>
      </c>
      <c r="J424" s="448">
        <f t="shared" si="7"/>
        <v>334</v>
      </c>
    </row>
    <row r="425" spans="1:10" ht="39">
      <c r="A425" s="55">
        <v>421</v>
      </c>
      <c r="B425" s="55" t="s">
        <v>446</v>
      </c>
      <c r="C425" s="329" t="s">
        <v>853</v>
      </c>
      <c r="D425" s="329" t="s">
        <v>4554</v>
      </c>
      <c r="E425" s="55" t="s">
        <v>7802</v>
      </c>
      <c r="F425" s="55"/>
      <c r="G425" s="55" t="s">
        <v>7800</v>
      </c>
      <c r="H425" s="299">
        <v>668</v>
      </c>
      <c r="I425" s="59">
        <v>0.5</v>
      </c>
      <c r="J425" s="448">
        <f t="shared" si="7"/>
        <v>334</v>
      </c>
    </row>
    <row r="426" spans="1:10" ht="26.25">
      <c r="A426" s="55">
        <v>422</v>
      </c>
      <c r="B426" s="55" t="s">
        <v>446</v>
      </c>
      <c r="C426" s="329" t="s">
        <v>502</v>
      </c>
      <c r="D426" s="329" t="s">
        <v>4555</v>
      </c>
      <c r="E426" s="55" t="s">
        <v>7802</v>
      </c>
      <c r="F426" s="55"/>
      <c r="G426" s="55" t="s">
        <v>7800</v>
      </c>
      <c r="H426" s="299">
        <v>156</v>
      </c>
      <c r="I426" s="59">
        <v>0.5</v>
      </c>
      <c r="J426" s="448">
        <f t="shared" si="7"/>
        <v>78</v>
      </c>
    </row>
    <row r="427" spans="1:10" ht="39">
      <c r="A427" s="55">
        <v>423</v>
      </c>
      <c r="B427" s="55" t="s">
        <v>446</v>
      </c>
      <c r="C427" s="329" t="s">
        <v>476</v>
      </c>
      <c r="D427" s="329" t="s">
        <v>4556</v>
      </c>
      <c r="E427" s="55" t="s">
        <v>7802</v>
      </c>
      <c r="F427" s="55"/>
      <c r="G427" s="55" t="s">
        <v>7800</v>
      </c>
      <c r="H427" s="299">
        <v>408</v>
      </c>
      <c r="I427" s="59">
        <v>0.5</v>
      </c>
      <c r="J427" s="448">
        <f t="shared" si="7"/>
        <v>204</v>
      </c>
    </row>
    <row r="428" spans="1:10" ht="15.75">
      <c r="A428" s="55">
        <v>424</v>
      </c>
      <c r="B428" s="55" t="s">
        <v>446</v>
      </c>
      <c r="C428" s="329" t="s">
        <v>854</v>
      </c>
      <c r="D428" s="329" t="s">
        <v>4557</v>
      </c>
      <c r="E428" s="55" t="s">
        <v>7802</v>
      </c>
      <c r="F428" s="55"/>
      <c r="G428" s="55" t="s">
        <v>7800</v>
      </c>
      <c r="H428" s="299">
        <v>171</v>
      </c>
      <c r="I428" s="59">
        <v>0.5</v>
      </c>
      <c r="J428" s="448">
        <f t="shared" si="7"/>
        <v>85.5</v>
      </c>
    </row>
    <row r="429" spans="1:10" ht="15.75">
      <c r="A429" s="55">
        <v>425</v>
      </c>
      <c r="B429" s="55" t="s">
        <v>446</v>
      </c>
      <c r="C429" s="329" t="s">
        <v>855</v>
      </c>
      <c r="D429" s="329" t="s">
        <v>4558</v>
      </c>
      <c r="E429" s="55" t="s">
        <v>7802</v>
      </c>
      <c r="F429" s="55"/>
      <c r="G429" s="55" t="s">
        <v>7800</v>
      </c>
      <c r="H429" s="299">
        <v>1456</v>
      </c>
      <c r="I429" s="59">
        <v>0.5</v>
      </c>
      <c r="J429" s="448">
        <f t="shared" si="7"/>
        <v>728</v>
      </c>
    </row>
    <row r="430" spans="1:10" ht="15.75">
      <c r="A430" s="55">
        <v>426</v>
      </c>
      <c r="B430" s="55" t="s">
        <v>446</v>
      </c>
      <c r="C430" s="329" t="s">
        <v>856</v>
      </c>
      <c r="D430" s="329" t="s">
        <v>4559</v>
      </c>
      <c r="E430" s="55" t="s">
        <v>7802</v>
      </c>
      <c r="F430" s="55"/>
      <c r="G430" s="55" t="s">
        <v>7800</v>
      </c>
      <c r="H430" s="299">
        <v>1215</v>
      </c>
      <c r="I430" s="59">
        <v>0.5</v>
      </c>
      <c r="J430" s="448">
        <f t="shared" si="7"/>
        <v>607.5</v>
      </c>
    </row>
    <row r="431" spans="1:10" ht="15.75">
      <c r="A431" s="55">
        <v>427</v>
      </c>
      <c r="B431" s="55" t="s">
        <v>446</v>
      </c>
      <c r="C431" s="329" t="s">
        <v>857</v>
      </c>
      <c r="D431" s="329" t="s">
        <v>4560</v>
      </c>
      <c r="E431" s="55" t="s">
        <v>7802</v>
      </c>
      <c r="F431" s="55"/>
      <c r="G431" s="55" t="s">
        <v>7800</v>
      </c>
      <c r="H431" s="299">
        <v>366</v>
      </c>
      <c r="I431" s="59">
        <v>0.5</v>
      </c>
      <c r="J431" s="448">
        <f t="shared" si="7"/>
        <v>183</v>
      </c>
    </row>
    <row r="432" spans="1:10" ht="15.75">
      <c r="A432" s="55">
        <v>428</v>
      </c>
      <c r="B432" s="55" t="s">
        <v>446</v>
      </c>
      <c r="C432" s="329" t="s">
        <v>858</v>
      </c>
      <c r="D432" s="329" t="s">
        <v>4561</v>
      </c>
      <c r="E432" s="55" t="s">
        <v>7802</v>
      </c>
      <c r="F432" s="55"/>
      <c r="G432" s="55" t="s">
        <v>7800</v>
      </c>
      <c r="H432" s="299">
        <v>366</v>
      </c>
      <c r="I432" s="59">
        <v>0.5</v>
      </c>
      <c r="J432" s="448">
        <f t="shared" si="7"/>
        <v>183</v>
      </c>
    </row>
    <row r="433" spans="1:10" ht="15.75">
      <c r="A433" s="55">
        <v>429</v>
      </c>
      <c r="B433" s="55" t="s">
        <v>446</v>
      </c>
      <c r="C433" s="329" t="s">
        <v>859</v>
      </c>
      <c r="D433" s="329" t="s">
        <v>4562</v>
      </c>
      <c r="E433" s="55" t="s">
        <v>7802</v>
      </c>
      <c r="F433" s="55"/>
      <c r="G433" s="55" t="s">
        <v>7800</v>
      </c>
      <c r="H433" s="299">
        <v>834</v>
      </c>
      <c r="I433" s="59">
        <v>0.5</v>
      </c>
      <c r="J433" s="448">
        <f t="shared" si="7"/>
        <v>417</v>
      </c>
    </row>
    <row r="434" spans="1:10" ht="15.75">
      <c r="A434" s="55">
        <v>430</v>
      </c>
      <c r="B434" s="55" t="s">
        <v>446</v>
      </c>
      <c r="C434" s="329" t="s">
        <v>860</v>
      </c>
      <c r="D434" s="329" t="s">
        <v>4563</v>
      </c>
      <c r="E434" s="55" t="s">
        <v>7802</v>
      </c>
      <c r="F434" s="55"/>
      <c r="G434" s="55" t="s">
        <v>7800</v>
      </c>
      <c r="H434" s="299">
        <v>834</v>
      </c>
      <c r="I434" s="59">
        <v>0.5</v>
      </c>
      <c r="J434" s="448">
        <f t="shared" si="7"/>
        <v>417</v>
      </c>
    </row>
    <row r="435" spans="1:10" ht="15.75">
      <c r="A435" s="55">
        <v>431</v>
      </c>
      <c r="B435" s="55" t="s">
        <v>446</v>
      </c>
      <c r="C435" s="329" t="s">
        <v>861</v>
      </c>
      <c r="D435" s="329" t="s">
        <v>4564</v>
      </c>
      <c r="E435" s="55" t="s">
        <v>7802</v>
      </c>
      <c r="F435" s="55"/>
      <c r="G435" s="55" t="s">
        <v>7800</v>
      </c>
      <c r="H435" s="299">
        <v>165</v>
      </c>
      <c r="I435" s="59">
        <v>0.5</v>
      </c>
      <c r="J435" s="448">
        <f t="shared" si="7"/>
        <v>82.5</v>
      </c>
    </row>
    <row r="436" spans="1:10" ht="15.75">
      <c r="A436" s="55">
        <v>432</v>
      </c>
      <c r="B436" s="55" t="s">
        <v>446</v>
      </c>
      <c r="C436" s="329" t="s">
        <v>862</v>
      </c>
      <c r="D436" s="329" t="s">
        <v>4565</v>
      </c>
      <c r="E436" s="55" t="s">
        <v>7802</v>
      </c>
      <c r="F436" s="55"/>
      <c r="G436" s="55" t="s">
        <v>7800</v>
      </c>
      <c r="H436" s="299">
        <v>165</v>
      </c>
      <c r="I436" s="59">
        <v>0.5</v>
      </c>
      <c r="J436" s="448">
        <f t="shared" si="7"/>
        <v>82.5</v>
      </c>
    </row>
    <row r="437" spans="1:10" ht="15.75">
      <c r="A437" s="55">
        <v>433</v>
      </c>
      <c r="B437" s="55" t="s">
        <v>446</v>
      </c>
      <c r="C437" s="329" t="s">
        <v>863</v>
      </c>
      <c r="D437" s="329" t="s">
        <v>4566</v>
      </c>
      <c r="E437" s="55" t="s">
        <v>7802</v>
      </c>
      <c r="F437" s="55"/>
      <c r="G437" s="55" t="s">
        <v>7800</v>
      </c>
      <c r="H437" s="299">
        <v>102</v>
      </c>
      <c r="I437" s="59">
        <v>0.5</v>
      </c>
      <c r="J437" s="448">
        <f t="shared" si="7"/>
        <v>51</v>
      </c>
    </row>
    <row r="438" spans="1:10" ht="15.75">
      <c r="A438" s="55">
        <v>434</v>
      </c>
      <c r="B438" s="55" t="s">
        <v>446</v>
      </c>
      <c r="C438" s="329" t="s">
        <v>864</v>
      </c>
      <c r="D438" s="329" t="s">
        <v>4567</v>
      </c>
      <c r="E438" s="55" t="s">
        <v>7802</v>
      </c>
      <c r="F438" s="55"/>
      <c r="G438" s="55" t="s">
        <v>7800</v>
      </c>
      <c r="H438" s="299">
        <v>42</v>
      </c>
      <c r="I438" s="59">
        <v>0.5</v>
      </c>
      <c r="J438" s="448">
        <f t="shared" si="7"/>
        <v>21</v>
      </c>
    </row>
    <row r="439" spans="1:10" ht="15.75">
      <c r="A439" s="55">
        <v>435</v>
      </c>
      <c r="B439" s="55" t="s">
        <v>446</v>
      </c>
      <c r="C439" s="329" t="s">
        <v>865</v>
      </c>
      <c r="D439" s="329" t="s">
        <v>4568</v>
      </c>
      <c r="E439" s="55" t="s">
        <v>7802</v>
      </c>
      <c r="F439" s="55"/>
      <c r="G439" s="55" t="s">
        <v>7800</v>
      </c>
      <c r="H439" s="299">
        <v>42</v>
      </c>
      <c r="I439" s="59">
        <v>0.5</v>
      </c>
      <c r="J439" s="448">
        <f t="shared" si="7"/>
        <v>21</v>
      </c>
    </row>
    <row r="440" spans="1:10" ht="15.75">
      <c r="A440" s="55">
        <v>436</v>
      </c>
      <c r="B440" s="55" t="s">
        <v>446</v>
      </c>
      <c r="C440" s="329" t="s">
        <v>866</v>
      </c>
      <c r="D440" s="329" t="s">
        <v>4569</v>
      </c>
      <c r="E440" s="55" t="s">
        <v>7802</v>
      </c>
      <c r="F440" s="55"/>
      <c r="G440" s="55" t="s">
        <v>7800</v>
      </c>
      <c r="H440" s="299">
        <v>336</v>
      </c>
      <c r="I440" s="59">
        <v>0.5</v>
      </c>
      <c r="J440" s="448">
        <f t="shared" si="7"/>
        <v>168</v>
      </c>
    </row>
    <row r="441" spans="1:10" ht="15.75">
      <c r="A441" s="55">
        <v>437</v>
      </c>
      <c r="B441" s="55" t="s">
        <v>446</v>
      </c>
      <c r="C441" s="329" t="s">
        <v>867</v>
      </c>
      <c r="D441" s="329" t="s">
        <v>4570</v>
      </c>
      <c r="E441" s="55" t="s">
        <v>7802</v>
      </c>
      <c r="F441" s="55"/>
      <c r="G441" s="55" t="s">
        <v>7800</v>
      </c>
      <c r="H441" s="299">
        <v>208</v>
      </c>
      <c r="I441" s="59">
        <v>0.5</v>
      </c>
      <c r="J441" s="448">
        <f t="shared" si="7"/>
        <v>104</v>
      </c>
    </row>
    <row r="442" spans="1:10" ht="15.75">
      <c r="A442" s="55">
        <v>438</v>
      </c>
      <c r="B442" s="55" t="s">
        <v>446</v>
      </c>
      <c r="C442" s="329" t="s">
        <v>868</v>
      </c>
      <c r="D442" s="329" t="s">
        <v>4571</v>
      </c>
      <c r="E442" s="55" t="s">
        <v>7802</v>
      </c>
      <c r="F442" s="55"/>
      <c r="G442" s="55" t="s">
        <v>7800</v>
      </c>
      <c r="H442" s="299">
        <v>148</v>
      </c>
      <c r="I442" s="59">
        <v>0.5</v>
      </c>
      <c r="J442" s="448">
        <f t="shared" si="7"/>
        <v>74</v>
      </c>
    </row>
    <row r="443" spans="1:10" ht="15.75">
      <c r="A443" s="55">
        <v>439</v>
      </c>
      <c r="B443" s="55" t="s">
        <v>446</v>
      </c>
      <c r="C443" s="329" t="s">
        <v>869</v>
      </c>
      <c r="D443" s="329" t="s">
        <v>4572</v>
      </c>
      <c r="E443" s="55" t="s">
        <v>7802</v>
      </c>
      <c r="F443" s="55"/>
      <c r="G443" s="55" t="s">
        <v>7800</v>
      </c>
      <c r="H443" s="299">
        <v>136</v>
      </c>
      <c r="I443" s="59">
        <v>0.5</v>
      </c>
      <c r="J443" s="448">
        <f t="shared" si="7"/>
        <v>68</v>
      </c>
    </row>
    <row r="444" spans="1:10" ht="15.75">
      <c r="A444" s="55">
        <v>440</v>
      </c>
      <c r="B444" s="55" t="s">
        <v>446</v>
      </c>
      <c r="C444" s="329" t="s">
        <v>870</v>
      </c>
      <c r="D444" s="329" t="s">
        <v>4573</v>
      </c>
      <c r="E444" s="55" t="s">
        <v>7802</v>
      </c>
      <c r="F444" s="55"/>
      <c r="G444" s="55" t="s">
        <v>7800</v>
      </c>
      <c r="H444" s="299">
        <v>132</v>
      </c>
      <c r="I444" s="59">
        <v>0.5</v>
      </c>
      <c r="J444" s="448">
        <f t="shared" si="7"/>
        <v>66</v>
      </c>
    </row>
    <row r="445" spans="1:10" ht="15.75">
      <c r="A445" s="55">
        <v>441</v>
      </c>
      <c r="B445" s="55" t="s">
        <v>446</v>
      </c>
      <c r="C445" s="329" t="s">
        <v>871</v>
      </c>
      <c r="D445" s="329" t="s">
        <v>4574</v>
      </c>
      <c r="E445" s="55" t="s">
        <v>7802</v>
      </c>
      <c r="F445" s="55"/>
      <c r="G445" s="55" t="s">
        <v>7800</v>
      </c>
      <c r="H445" s="299">
        <v>374</v>
      </c>
      <c r="I445" s="59">
        <v>0.5</v>
      </c>
      <c r="J445" s="448">
        <f t="shared" si="7"/>
        <v>187</v>
      </c>
    </row>
    <row r="446" spans="1:10" ht="15.75">
      <c r="A446" s="55">
        <v>442</v>
      </c>
      <c r="B446" s="55" t="s">
        <v>446</v>
      </c>
      <c r="C446" s="329" t="s">
        <v>872</v>
      </c>
      <c r="D446" s="329" t="s">
        <v>4575</v>
      </c>
      <c r="E446" s="55" t="s">
        <v>7802</v>
      </c>
      <c r="F446" s="55"/>
      <c r="G446" s="55" t="s">
        <v>7800</v>
      </c>
      <c r="H446" s="299">
        <v>17</v>
      </c>
      <c r="I446" s="59">
        <v>0.5</v>
      </c>
      <c r="J446" s="448">
        <f t="shared" si="7"/>
        <v>8.5</v>
      </c>
    </row>
    <row r="447" spans="1:10" ht="15.75">
      <c r="A447" s="55">
        <v>443</v>
      </c>
      <c r="B447" s="55" t="s">
        <v>446</v>
      </c>
      <c r="C447" s="329" t="s">
        <v>873</v>
      </c>
      <c r="D447" s="329" t="s">
        <v>4576</v>
      </c>
      <c r="E447" s="55" t="s">
        <v>7802</v>
      </c>
      <c r="F447" s="55"/>
      <c r="G447" s="55" t="s">
        <v>7800</v>
      </c>
      <c r="H447" s="299">
        <v>21</v>
      </c>
      <c r="I447" s="59">
        <v>0.5</v>
      </c>
      <c r="J447" s="448">
        <f t="shared" si="7"/>
        <v>10.5</v>
      </c>
    </row>
    <row r="448" spans="1:10" ht="26.25">
      <c r="A448" s="55">
        <v>444</v>
      </c>
      <c r="B448" s="55" t="s">
        <v>446</v>
      </c>
      <c r="C448" s="329" t="s">
        <v>874</v>
      </c>
      <c r="D448" s="329" t="s">
        <v>4577</v>
      </c>
      <c r="E448" s="55" t="s">
        <v>7802</v>
      </c>
      <c r="F448" s="55"/>
      <c r="G448" s="55" t="s">
        <v>7800</v>
      </c>
      <c r="H448" s="299">
        <v>341</v>
      </c>
      <c r="I448" s="59">
        <v>0.5</v>
      </c>
      <c r="J448" s="448">
        <f t="shared" si="7"/>
        <v>170.5</v>
      </c>
    </row>
    <row r="449" spans="1:10" ht="15.75">
      <c r="A449" s="55">
        <v>445</v>
      </c>
      <c r="B449" s="55" t="s">
        <v>446</v>
      </c>
      <c r="C449" s="329" t="s">
        <v>875</v>
      </c>
      <c r="D449" s="329" t="s">
        <v>4578</v>
      </c>
      <c r="E449" s="55" t="s">
        <v>7802</v>
      </c>
      <c r="F449" s="55"/>
      <c r="G449" s="55" t="s">
        <v>7800</v>
      </c>
      <c r="H449" s="299">
        <v>140</v>
      </c>
      <c r="I449" s="59">
        <v>0.5</v>
      </c>
      <c r="J449" s="448">
        <f t="shared" si="7"/>
        <v>70</v>
      </c>
    </row>
    <row r="450" spans="1:10" ht="15.75">
      <c r="A450" s="55">
        <v>446</v>
      </c>
      <c r="B450" s="55" t="s">
        <v>446</v>
      </c>
      <c r="C450" s="329" t="s">
        <v>876</v>
      </c>
      <c r="D450" s="329" t="s">
        <v>4579</v>
      </c>
      <c r="E450" s="55" t="s">
        <v>7802</v>
      </c>
      <c r="F450" s="55"/>
      <c r="G450" s="55" t="s">
        <v>7800</v>
      </c>
      <c r="H450" s="299">
        <v>165</v>
      </c>
      <c r="I450" s="59">
        <v>0.5</v>
      </c>
      <c r="J450" s="448">
        <f t="shared" si="7"/>
        <v>82.5</v>
      </c>
    </row>
    <row r="451" spans="1:10" ht="15.75">
      <c r="A451" s="55">
        <v>447</v>
      </c>
      <c r="B451" s="55" t="s">
        <v>446</v>
      </c>
      <c r="C451" s="329" t="s">
        <v>877</v>
      </c>
      <c r="D451" s="329" t="s">
        <v>4580</v>
      </c>
      <c r="E451" s="55" t="s">
        <v>7802</v>
      </c>
      <c r="F451" s="55"/>
      <c r="G451" s="55" t="s">
        <v>7800</v>
      </c>
      <c r="H451" s="299">
        <v>157</v>
      </c>
      <c r="I451" s="59">
        <v>0.5</v>
      </c>
      <c r="J451" s="448">
        <f t="shared" si="7"/>
        <v>78.5</v>
      </c>
    </row>
    <row r="452" spans="1:10" ht="15.75">
      <c r="A452" s="55">
        <v>448</v>
      </c>
      <c r="B452" s="55" t="s">
        <v>446</v>
      </c>
      <c r="C452" s="329" t="s">
        <v>878</v>
      </c>
      <c r="D452" s="329" t="s">
        <v>4581</v>
      </c>
      <c r="E452" s="55" t="s">
        <v>7802</v>
      </c>
      <c r="F452" s="55"/>
      <c r="G452" s="55" t="s">
        <v>7800</v>
      </c>
      <c r="H452" s="299">
        <v>185</v>
      </c>
      <c r="I452" s="59">
        <v>0.5</v>
      </c>
      <c r="J452" s="448">
        <f t="shared" si="7"/>
        <v>92.5</v>
      </c>
    </row>
    <row r="453" spans="1:10" ht="15.75">
      <c r="A453" s="55">
        <v>449</v>
      </c>
      <c r="B453" s="55" t="s">
        <v>446</v>
      </c>
      <c r="C453" s="329" t="s">
        <v>879</v>
      </c>
      <c r="D453" s="329" t="s">
        <v>4582</v>
      </c>
      <c r="E453" s="55" t="s">
        <v>7802</v>
      </c>
      <c r="F453" s="55"/>
      <c r="G453" s="55" t="s">
        <v>7800</v>
      </c>
      <c r="H453" s="299">
        <v>16</v>
      </c>
      <c r="I453" s="59">
        <v>0.5</v>
      </c>
      <c r="J453" s="448">
        <f t="shared" si="7"/>
        <v>8</v>
      </c>
    </row>
    <row r="454" spans="1:10" ht="15.75">
      <c r="A454" s="55">
        <v>450</v>
      </c>
      <c r="B454" s="55" t="s">
        <v>446</v>
      </c>
      <c r="C454" s="329" t="s">
        <v>880</v>
      </c>
      <c r="D454" s="329" t="s">
        <v>4583</v>
      </c>
      <c r="E454" s="55" t="s">
        <v>7802</v>
      </c>
      <c r="F454" s="55"/>
      <c r="G454" s="55" t="s">
        <v>7800</v>
      </c>
      <c r="H454" s="299">
        <v>283</v>
      </c>
      <c r="I454" s="59">
        <v>0.5</v>
      </c>
      <c r="J454" s="448">
        <f t="shared" si="7"/>
        <v>141.5</v>
      </c>
    </row>
    <row r="455" spans="1:10" ht="15.75">
      <c r="A455" s="55">
        <v>451</v>
      </c>
      <c r="B455" s="55" t="s">
        <v>446</v>
      </c>
      <c r="C455" s="329" t="s">
        <v>881</v>
      </c>
      <c r="D455" s="329" t="s">
        <v>4584</v>
      </c>
      <c r="E455" s="55" t="s">
        <v>7802</v>
      </c>
      <c r="F455" s="55"/>
      <c r="G455" s="55" t="s">
        <v>7800</v>
      </c>
      <c r="H455" s="299">
        <v>34</v>
      </c>
      <c r="I455" s="59">
        <v>0.5</v>
      </c>
      <c r="J455" s="448">
        <f t="shared" si="7"/>
        <v>17</v>
      </c>
    </row>
    <row r="456" spans="1:10" ht="15.75">
      <c r="A456" s="55">
        <v>452</v>
      </c>
      <c r="B456" s="55" t="s">
        <v>446</v>
      </c>
      <c r="C456" s="329" t="s">
        <v>882</v>
      </c>
      <c r="D456" s="329" t="s">
        <v>4585</v>
      </c>
      <c r="E456" s="55" t="s">
        <v>7802</v>
      </c>
      <c r="F456" s="55"/>
      <c r="G456" s="55" t="s">
        <v>7800</v>
      </c>
      <c r="H456" s="299">
        <v>102</v>
      </c>
      <c r="I456" s="59">
        <v>0.5</v>
      </c>
      <c r="J456" s="448">
        <f t="shared" si="7"/>
        <v>51</v>
      </c>
    </row>
    <row r="457" spans="1:10" ht="15.75">
      <c r="A457" s="55">
        <v>453</v>
      </c>
      <c r="B457" s="55" t="s">
        <v>446</v>
      </c>
      <c r="C457" s="329" t="s">
        <v>883</v>
      </c>
      <c r="D457" s="329" t="s">
        <v>4586</v>
      </c>
      <c r="E457" s="55" t="s">
        <v>7802</v>
      </c>
      <c r="F457" s="55"/>
      <c r="G457" s="55" t="s">
        <v>7800</v>
      </c>
      <c r="H457" s="299">
        <v>41</v>
      </c>
      <c r="I457" s="59">
        <v>0.5</v>
      </c>
      <c r="J457" s="448">
        <f t="shared" si="7"/>
        <v>20.5</v>
      </c>
    </row>
    <row r="458" spans="1:10" ht="15.75">
      <c r="A458" s="55">
        <v>454</v>
      </c>
      <c r="B458" s="55" t="s">
        <v>446</v>
      </c>
      <c r="C458" s="329" t="s">
        <v>884</v>
      </c>
      <c r="D458" s="329" t="s">
        <v>4587</v>
      </c>
      <c r="E458" s="55" t="s">
        <v>7802</v>
      </c>
      <c r="F458" s="55"/>
      <c r="G458" s="55" t="s">
        <v>7800</v>
      </c>
      <c r="H458" s="299">
        <v>41</v>
      </c>
      <c r="I458" s="59">
        <v>0.5</v>
      </c>
      <c r="J458" s="448">
        <f t="shared" si="7"/>
        <v>20.5</v>
      </c>
    </row>
    <row r="459" spans="1:10" ht="15.75">
      <c r="A459" s="55">
        <v>455</v>
      </c>
      <c r="B459" s="55" t="s">
        <v>446</v>
      </c>
      <c r="C459" s="329" t="s">
        <v>885</v>
      </c>
      <c r="D459" s="329" t="s">
        <v>4588</v>
      </c>
      <c r="E459" s="55" t="s">
        <v>7802</v>
      </c>
      <c r="F459" s="55"/>
      <c r="G459" s="55" t="s">
        <v>7800</v>
      </c>
      <c r="H459" s="299">
        <v>113</v>
      </c>
      <c r="I459" s="59">
        <v>0.5</v>
      </c>
      <c r="J459" s="448">
        <f t="shared" si="7"/>
        <v>56.5</v>
      </c>
    </row>
    <row r="460" spans="1:10" ht="15.75">
      <c r="A460" s="55">
        <v>456</v>
      </c>
      <c r="B460" s="55" t="s">
        <v>446</v>
      </c>
      <c r="C460" s="329" t="s">
        <v>886</v>
      </c>
      <c r="D460" s="329" t="s">
        <v>4589</v>
      </c>
      <c r="E460" s="55" t="s">
        <v>7802</v>
      </c>
      <c r="F460" s="55"/>
      <c r="G460" s="55" t="s">
        <v>7800</v>
      </c>
      <c r="H460" s="299">
        <v>113</v>
      </c>
      <c r="I460" s="59">
        <v>0.5</v>
      </c>
      <c r="J460" s="448">
        <f t="shared" si="7"/>
        <v>56.5</v>
      </c>
    </row>
    <row r="461" spans="1:10" ht="15.75">
      <c r="A461" s="55">
        <v>457</v>
      </c>
      <c r="B461" s="55" t="s">
        <v>446</v>
      </c>
      <c r="C461" s="329" t="s">
        <v>887</v>
      </c>
      <c r="D461" s="329" t="s">
        <v>4590</v>
      </c>
      <c r="E461" s="55" t="s">
        <v>7802</v>
      </c>
      <c r="F461" s="55"/>
      <c r="G461" s="55" t="s">
        <v>7800</v>
      </c>
      <c r="H461" s="299">
        <v>113</v>
      </c>
      <c r="I461" s="59">
        <v>0.5</v>
      </c>
      <c r="J461" s="448">
        <f t="shared" si="7"/>
        <v>56.5</v>
      </c>
    </row>
    <row r="462" spans="1:10" ht="15.75">
      <c r="A462" s="55">
        <v>458</v>
      </c>
      <c r="B462" s="55" t="s">
        <v>446</v>
      </c>
      <c r="C462" s="329" t="s">
        <v>888</v>
      </c>
      <c r="D462" s="329" t="s">
        <v>4591</v>
      </c>
      <c r="E462" s="55" t="s">
        <v>7802</v>
      </c>
      <c r="F462" s="55"/>
      <c r="G462" s="55" t="s">
        <v>7800</v>
      </c>
      <c r="H462" s="299">
        <v>113</v>
      </c>
      <c r="I462" s="59">
        <v>0.5</v>
      </c>
      <c r="J462" s="448">
        <f t="shared" si="7"/>
        <v>56.5</v>
      </c>
    </row>
    <row r="463" spans="1:10" ht="15.75">
      <c r="A463" s="55">
        <v>459</v>
      </c>
      <c r="B463" s="55" t="s">
        <v>446</v>
      </c>
      <c r="C463" s="329" t="s">
        <v>889</v>
      </c>
      <c r="D463" s="329" t="s">
        <v>4592</v>
      </c>
      <c r="E463" s="55" t="s">
        <v>7802</v>
      </c>
      <c r="F463" s="55"/>
      <c r="G463" s="55" t="s">
        <v>7800</v>
      </c>
      <c r="H463" s="299">
        <v>164</v>
      </c>
      <c r="I463" s="59">
        <v>0.5</v>
      </c>
      <c r="J463" s="448">
        <f t="shared" si="7"/>
        <v>82</v>
      </c>
    </row>
    <row r="464" spans="1:10" ht="15.75">
      <c r="A464" s="55">
        <v>460</v>
      </c>
      <c r="B464" s="55" t="s">
        <v>446</v>
      </c>
      <c r="C464" s="329" t="s">
        <v>890</v>
      </c>
      <c r="D464" s="329" t="s">
        <v>4593</v>
      </c>
      <c r="E464" s="55" t="s">
        <v>7802</v>
      </c>
      <c r="F464" s="55"/>
      <c r="G464" s="55" t="s">
        <v>7800</v>
      </c>
      <c r="H464" s="299">
        <v>91</v>
      </c>
      <c r="I464" s="59">
        <v>0.5</v>
      </c>
      <c r="J464" s="448">
        <f t="shared" si="7"/>
        <v>45.5</v>
      </c>
    </row>
    <row r="465" spans="1:10" ht="15.75">
      <c r="A465" s="55">
        <v>461</v>
      </c>
      <c r="B465" s="55" t="s">
        <v>446</v>
      </c>
      <c r="C465" s="329" t="s">
        <v>891</v>
      </c>
      <c r="D465" s="329" t="s">
        <v>4594</v>
      </c>
      <c r="E465" s="55" t="s">
        <v>7802</v>
      </c>
      <c r="F465" s="55"/>
      <c r="G465" s="55" t="s">
        <v>7800</v>
      </c>
      <c r="H465" s="299">
        <v>84</v>
      </c>
      <c r="I465" s="59">
        <v>0.5</v>
      </c>
      <c r="J465" s="448">
        <f t="shared" si="7"/>
        <v>42</v>
      </c>
    </row>
    <row r="466" spans="1:10" ht="15.75">
      <c r="A466" s="55">
        <v>462</v>
      </c>
      <c r="B466" s="55" t="s">
        <v>446</v>
      </c>
      <c r="C466" s="329" t="s">
        <v>892</v>
      </c>
      <c r="D466" s="329" t="s">
        <v>4595</v>
      </c>
      <c r="E466" s="55" t="s">
        <v>7802</v>
      </c>
      <c r="F466" s="55"/>
      <c r="G466" s="55" t="s">
        <v>7800</v>
      </c>
      <c r="H466" s="299">
        <v>43</v>
      </c>
      <c r="I466" s="59">
        <v>0.5</v>
      </c>
      <c r="J466" s="448">
        <f t="shared" ref="J466:J529" si="8">H466*(1-I466)</f>
        <v>21.5</v>
      </c>
    </row>
    <row r="467" spans="1:10" ht="15.75">
      <c r="A467" s="55">
        <v>463</v>
      </c>
      <c r="B467" s="55" t="s">
        <v>446</v>
      </c>
      <c r="C467" s="329" t="s">
        <v>893</v>
      </c>
      <c r="D467" s="329" t="s">
        <v>4596</v>
      </c>
      <c r="E467" s="55" t="s">
        <v>7802</v>
      </c>
      <c r="F467" s="55"/>
      <c r="G467" s="55" t="s">
        <v>7800</v>
      </c>
      <c r="H467" s="299">
        <v>230</v>
      </c>
      <c r="I467" s="59">
        <v>0.5</v>
      </c>
      <c r="J467" s="448">
        <f t="shared" si="8"/>
        <v>115</v>
      </c>
    </row>
    <row r="468" spans="1:10" ht="15.75">
      <c r="A468" s="55">
        <v>464</v>
      </c>
      <c r="B468" s="55" t="s">
        <v>446</v>
      </c>
      <c r="C468" s="329" t="s">
        <v>894</v>
      </c>
      <c r="D468" s="329" t="s">
        <v>4597</v>
      </c>
      <c r="E468" s="55" t="s">
        <v>7802</v>
      </c>
      <c r="F468" s="55"/>
      <c r="G468" s="55" t="s">
        <v>7800</v>
      </c>
      <c r="H468" s="299">
        <v>405</v>
      </c>
      <c r="I468" s="59">
        <v>0.5</v>
      </c>
      <c r="J468" s="448">
        <f t="shared" si="8"/>
        <v>202.5</v>
      </c>
    </row>
    <row r="469" spans="1:10" ht="15.75">
      <c r="A469" s="55">
        <v>465</v>
      </c>
      <c r="B469" s="55" t="s">
        <v>446</v>
      </c>
      <c r="C469" s="329" t="s">
        <v>895</v>
      </c>
      <c r="D469" s="329" t="s">
        <v>4598</v>
      </c>
      <c r="E469" s="55" t="s">
        <v>7802</v>
      </c>
      <c r="F469" s="55"/>
      <c r="G469" s="55" t="s">
        <v>7800</v>
      </c>
      <c r="H469" s="299">
        <v>216</v>
      </c>
      <c r="I469" s="59">
        <v>0.5</v>
      </c>
      <c r="J469" s="448">
        <f t="shared" si="8"/>
        <v>108</v>
      </c>
    </row>
    <row r="470" spans="1:10" ht="15.75">
      <c r="A470" s="55">
        <v>466</v>
      </c>
      <c r="B470" s="55" t="s">
        <v>446</v>
      </c>
      <c r="C470" s="329" t="s">
        <v>896</v>
      </c>
      <c r="D470" s="329" t="s">
        <v>4599</v>
      </c>
      <c r="E470" s="55" t="s">
        <v>7802</v>
      </c>
      <c r="F470" s="55"/>
      <c r="G470" s="55" t="s">
        <v>7800</v>
      </c>
      <c r="H470" s="299">
        <v>240</v>
      </c>
      <c r="I470" s="59">
        <v>0.5</v>
      </c>
      <c r="J470" s="448">
        <f t="shared" si="8"/>
        <v>120</v>
      </c>
    </row>
    <row r="471" spans="1:10" ht="15.75">
      <c r="A471" s="55">
        <v>467</v>
      </c>
      <c r="B471" s="55" t="s">
        <v>446</v>
      </c>
      <c r="C471" s="329" t="s">
        <v>897</v>
      </c>
      <c r="D471" s="329" t="s">
        <v>4600</v>
      </c>
      <c r="E471" s="55" t="s">
        <v>7802</v>
      </c>
      <c r="F471" s="55"/>
      <c r="G471" s="55" t="s">
        <v>7800</v>
      </c>
      <c r="H471" s="299">
        <v>230</v>
      </c>
      <c r="I471" s="59">
        <v>0.5</v>
      </c>
      <c r="J471" s="448">
        <f t="shared" si="8"/>
        <v>115</v>
      </c>
    </row>
    <row r="472" spans="1:10" ht="15.75">
      <c r="A472" s="55">
        <v>468</v>
      </c>
      <c r="B472" s="55" t="s">
        <v>446</v>
      </c>
      <c r="C472" s="329" t="s">
        <v>898</v>
      </c>
      <c r="D472" s="329" t="s">
        <v>4601</v>
      </c>
      <c r="E472" s="55" t="s">
        <v>7802</v>
      </c>
      <c r="F472" s="55"/>
      <c r="G472" s="55" t="s">
        <v>7800</v>
      </c>
      <c r="H472" s="299">
        <v>216</v>
      </c>
      <c r="I472" s="59">
        <v>0.5</v>
      </c>
      <c r="J472" s="448">
        <f t="shared" si="8"/>
        <v>108</v>
      </c>
    </row>
    <row r="473" spans="1:10" ht="15.75">
      <c r="A473" s="55">
        <v>469</v>
      </c>
      <c r="B473" s="55" t="s">
        <v>446</v>
      </c>
      <c r="C473" s="329" t="s">
        <v>899</v>
      </c>
      <c r="D473" s="329" t="s">
        <v>4602</v>
      </c>
      <c r="E473" s="55" t="s">
        <v>7802</v>
      </c>
      <c r="F473" s="55"/>
      <c r="G473" s="55" t="s">
        <v>7800</v>
      </c>
      <c r="H473" s="299">
        <v>230</v>
      </c>
      <c r="I473" s="59">
        <v>0.5</v>
      </c>
      <c r="J473" s="448">
        <f t="shared" si="8"/>
        <v>115</v>
      </c>
    </row>
    <row r="474" spans="1:10" ht="15.75">
      <c r="A474" s="55">
        <v>470</v>
      </c>
      <c r="B474" s="55" t="s">
        <v>446</v>
      </c>
      <c r="C474" s="329" t="s">
        <v>900</v>
      </c>
      <c r="D474" s="329" t="s">
        <v>4603</v>
      </c>
      <c r="E474" s="55" t="s">
        <v>7802</v>
      </c>
      <c r="F474" s="55"/>
      <c r="G474" s="55" t="s">
        <v>7800</v>
      </c>
      <c r="H474" s="299">
        <v>216</v>
      </c>
      <c r="I474" s="59">
        <v>0.5</v>
      </c>
      <c r="J474" s="448">
        <f t="shared" si="8"/>
        <v>108</v>
      </c>
    </row>
    <row r="475" spans="1:10" ht="15.75">
      <c r="A475" s="55">
        <v>471</v>
      </c>
      <c r="B475" s="55" t="s">
        <v>446</v>
      </c>
      <c r="C475" s="329" t="s">
        <v>901</v>
      </c>
      <c r="D475" s="329" t="s">
        <v>4604</v>
      </c>
      <c r="E475" s="55" t="s">
        <v>7802</v>
      </c>
      <c r="F475" s="55"/>
      <c r="G475" s="55" t="s">
        <v>7800</v>
      </c>
      <c r="H475" s="299">
        <v>206</v>
      </c>
      <c r="I475" s="59">
        <v>0.5</v>
      </c>
      <c r="J475" s="448">
        <f t="shared" si="8"/>
        <v>103</v>
      </c>
    </row>
    <row r="476" spans="1:10" ht="15.75">
      <c r="A476" s="55">
        <v>472</v>
      </c>
      <c r="B476" s="55" t="s">
        <v>446</v>
      </c>
      <c r="C476" s="329" t="s">
        <v>902</v>
      </c>
      <c r="D476" s="329" t="s">
        <v>4605</v>
      </c>
      <c r="E476" s="55" t="s">
        <v>7802</v>
      </c>
      <c r="F476" s="55"/>
      <c r="G476" s="55" t="s">
        <v>7800</v>
      </c>
      <c r="H476" s="299">
        <v>62</v>
      </c>
      <c r="I476" s="59">
        <v>0.5</v>
      </c>
      <c r="J476" s="448">
        <f t="shared" si="8"/>
        <v>31</v>
      </c>
    </row>
    <row r="477" spans="1:10" ht="15.75">
      <c r="A477" s="55">
        <v>473</v>
      </c>
      <c r="B477" s="55" t="s">
        <v>446</v>
      </c>
      <c r="C477" s="329" t="s">
        <v>903</v>
      </c>
      <c r="D477" s="329" t="s">
        <v>4606</v>
      </c>
      <c r="E477" s="55" t="s">
        <v>7802</v>
      </c>
      <c r="F477" s="55"/>
      <c r="G477" s="55" t="s">
        <v>7800</v>
      </c>
      <c r="H477" s="299">
        <v>158</v>
      </c>
      <c r="I477" s="59">
        <v>0.5</v>
      </c>
      <c r="J477" s="448">
        <f t="shared" si="8"/>
        <v>79</v>
      </c>
    </row>
    <row r="478" spans="1:10" ht="15.75">
      <c r="A478" s="55">
        <v>474</v>
      </c>
      <c r="B478" s="55" t="s">
        <v>446</v>
      </c>
      <c r="C478" s="329" t="s">
        <v>904</v>
      </c>
      <c r="D478" s="329" t="s">
        <v>4607</v>
      </c>
      <c r="E478" s="55" t="s">
        <v>7802</v>
      </c>
      <c r="F478" s="55"/>
      <c r="G478" s="55" t="s">
        <v>7800</v>
      </c>
      <c r="H478" s="299">
        <v>253</v>
      </c>
      <c r="I478" s="59">
        <v>0.5</v>
      </c>
      <c r="J478" s="448">
        <f t="shared" si="8"/>
        <v>126.5</v>
      </c>
    </row>
    <row r="479" spans="1:10" ht="15.75">
      <c r="A479" s="55">
        <v>475</v>
      </c>
      <c r="B479" s="55" t="s">
        <v>446</v>
      </c>
      <c r="C479" s="329" t="s">
        <v>905</v>
      </c>
      <c r="D479" s="329" t="s">
        <v>4608</v>
      </c>
      <c r="E479" s="55" t="s">
        <v>7802</v>
      </c>
      <c r="F479" s="55"/>
      <c r="G479" s="55" t="s">
        <v>7800</v>
      </c>
      <c r="H479" s="299">
        <v>206</v>
      </c>
      <c r="I479" s="59">
        <v>0.5</v>
      </c>
      <c r="J479" s="448">
        <f t="shared" si="8"/>
        <v>103</v>
      </c>
    </row>
    <row r="480" spans="1:10" ht="15.75">
      <c r="A480" s="55">
        <v>476</v>
      </c>
      <c r="B480" s="55" t="s">
        <v>446</v>
      </c>
      <c r="C480" s="329" t="s">
        <v>906</v>
      </c>
      <c r="D480" s="329" t="s">
        <v>4609</v>
      </c>
      <c r="E480" s="55" t="s">
        <v>7802</v>
      </c>
      <c r="F480" s="55"/>
      <c r="G480" s="55" t="s">
        <v>7800</v>
      </c>
      <c r="H480" s="299">
        <v>288</v>
      </c>
      <c r="I480" s="59">
        <v>0.5</v>
      </c>
      <c r="J480" s="448">
        <f t="shared" si="8"/>
        <v>144</v>
      </c>
    </row>
    <row r="481" spans="1:10" ht="15.75">
      <c r="A481" s="55">
        <v>477</v>
      </c>
      <c r="B481" s="55" t="s">
        <v>446</v>
      </c>
      <c r="C481" s="329" t="s">
        <v>907</v>
      </c>
      <c r="D481" s="329" t="s">
        <v>4610</v>
      </c>
      <c r="E481" s="55" t="s">
        <v>7802</v>
      </c>
      <c r="F481" s="55"/>
      <c r="G481" s="55" t="s">
        <v>7800</v>
      </c>
      <c r="H481" s="299">
        <v>206</v>
      </c>
      <c r="I481" s="59">
        <v>0.5</v>
      </c>
      <c r="J481" s="448">
        <f t="shared" si="8"/>
        <v>103</v>
      </c>
    </row>
    <row r="482" spans="1:10" ht="15.75">
      <c r="A482" s="55">
        <v>478</v>
      </c>
      <c r="B482" s="55" t="s">
        <v>446</v>
      </c>
      <c r="C482" s="329" t="s">
        <v>908</v>
      </c>
      <c r="D482" s="329" t="s">
        <v>4611</v>
      </c>
      <c r="E482" s="55" t="s">
        <v>7802</v>
      </c>
      <c r="F482" s="55"/>
      <c r="G482" s="55" t="s">
        <v>7800</v>
      </c>
      <c r="H482" s="299">
        <v>271</v>
      </c>
      <c r="I482" s="59">
        <v>0.5</v>
      </c>
      <c r="J482" s="448">
        <f t="shared" si="8"/>
        <v>135.5</v>
      </c>
    </row>
    <row r="483" spans="1:10" ht="15.75">
      <c r="A483" s="55">
        <v>479</v>
      </c>
      <c r="B483" s="55" t="s">
        <v>446</v>
      </c>
      <c r="C483" s="329" t="s">
        <v>909</v>
      </c>
      <c r="D483" s="329" t="s">
        <v>4612</v>
      </c>
      <c r="E483" s="55" t="s">
        <v>7802</v>
      </c>
      <c r="F483" s="55"/>
      <c r="G483" s="55" t="s">
        <v>7800</v>
      </c>
      <c r="H483" s="299">
        <v>139</v>
      </c>
      <c r="I483" s="59">
        <v>0.5</v>
      </c>
      <c r="J483" s="448">
        <f t="shared" si="8"/>
        <v>69.5</v>
      </c>
    </row>
    <row r="484" spans="1:10" ht="15.75">
      <c r="A484" s="55">
        <v>480</v>
      </c>
      <c r="B484" s="55" t="s">
        <v>446</v>
      </c>
      <c r="C484" s="329" t="s">
        <v>910</v>
      </c>
      <c r="D484" s="329" t="s">
        <v>4613</v>
      </c>
      <c r="E484" s="55" t="s">
        <v>7802</v>
      </c>
      <c r="F484" s="55"/>
      <c r="G484" s="55" t="s">
        <v>7800</v>
      </c>
      <c r="H484" s="299">
        <v>354</v>
      </c>
      <c r="I484" s="59">
        <v>0.5</v>
      </c>
      <c r="J484" s="448">
        <f t="shared" si="8"/>
        <v>177</v>
      </c>
    </row>
    <row r="485" spans="1:10" ht="15.75">
      <c r="A485" s="55">
        <v>481</v>
      </c>
      <c r="B485" s="55" t="s">
        <v>446</v>
      </c>
      <c r="C485" s="329" t="s">
        <v>911</v>
      </c>
      <c r="D485" s="329" t="s">
        <v>4614</v>
      </c>
      <c r="E485" s="55" t="s">
        <v>7802</v>
      </c>
      <c r="F485" s="55"/>
      <c r="G485" s="55" t="s">
        <v>7800</v>
      </c>
      <c r="H485" s="299">
        <v>206</v>
      </c>
      <c r="I485" s="59">
        <v>0.5</v>
      </c>
      <c r="J485" s="448">
        <f t="shared" si="8"/>
        <v>103</v>
      </c>
    </row>
    <row r="486" spans="1:10" ht="15.75">
      <c r="A486" s="55">
        <v>482</v>
      </c>
      <c r="B486" s="55" t="s">
        <v>446</v>
      </c>
      <c r="C486" s="329" t="s">
        <v>912</v>
      </c>
      <c r="D486" s="329" t="s">
        <v>4615</v>
      </c>
      <c r="E486" s="55" t="s">
        <v>7802</v>
      </c>
      <c r="F486" s="55"/>
      <c r="G486" s="55" t="s">
        <v>7800</v>
      </c>
      <c r="H486" s="299">
        <v>206</v>
      </c>
      <c r="I486" s="59">
        <v>0.5</v>
      </c>
      <c r="J486" s="448">
        <f t="shared" si="8"/>
        <v>103</v>
      </c>
    </row>
    <row r="487" spans="1:10" ht="15.75">
      <c r="A487" s="55">
        <v>483</v>
      </c>
      <c r="B487" s="55" t="s">
        <v>446</v>
      </c>
      <c r="C487" s="329" t="s">
        <v>913</v>
      </c>
      <c r="D487" s="329" t="s">
        <v>4616</v>
      </c>
      <c r="E487" s="55" t="s">
        <v>7802</v>
      </c>
      <c r="F487" s="55"/>
      <c r="G487" s="55" t="s">
        <v>7800</v>
      </c>
      <c r="H487" s="299">
        <v>158</v>
      </c>
      <c r="I487" s="59">
        <v>0.5</v>
      </c>
      <c r="J487" s="448">
        <f t="shared" si="8"/>
        <v>79</v>
      </c>
    </row>
    <row r="488" spans="1:10" ht="15.75">
      <c r="A488" s="55">
        <v>484</v>
      </c>
      <c r="B488" s="55" t="s">
        <v>446</v>
      </c>
      <c r="C488" s="329" t="s">
        <v>914</v>
      </c>
      <c r="D488" s="329" t="s">
        <v>4617</v>
      </c>
      <c r="E488" s="55" t="s">
        <v>7802</v>
      </c>
      <c r="F488" s="55"/>
      <c r="G488" s="55" t="s">
        <v>7800</v>
      </c>
      <c r="H488" s="299">
        <v>139</v>
      </c>
      <c r="I488" s="59">
        <v>0.5</v>
      </c>
      <c r="J488" s="448">
        <f t="shared" si="8"/>
        <v>69.5</v>
      </c>
    </row>
    <row r="489" spans="1:10" ht="15.75">
      <c r="A489" s="55">
        <v>485</v>
      </c>
      <c r="B489" s="55" t="s">
        <v>446</v>
      </c>
      <c r="C489" s="329" t="s">
        <v>915</v>
      </c>
      <c r="D489" s="329" t="s">
        <v>4618</v>
      </c>
      <c r="E489" s="55" t="s">
        <v>7802</v>
      </c>
      <c r="F489" s="55"/>
      <c r="G489" s="55" t="s">
        <v>7800</v>
      </c>
      <c r="H489" s="299">
        <v>150</v>
      </c>
      <c r="I489" s="59">
        <v>0.5</v>
      </c>
      <c r="J489" s="448">
        <f t="shared" si="8"/>
        <v>75</v>
      </c>
    </row>
    <row r="490" spans="1:10" ht="15.75">
      <c r="A490" s="55">
        <v>486</v>
      </c>
      <c r="B490" s="55" t="s">
        <v>446</v>
      </c>
      <c r="C490" s="329" t="s">
        <v>916</v>
      </c>
      <c r="D490" s="329" t="s">
        <v>4619</v>
      </c>
      <c r="E490" s="55" t="s">
        <v>7802</v>
      </c>
      <c r="F490" s="55"/>
      <c r="G490" s="55" t="s">
        <v>7800</v>
      </c>
      <c r="H490" s="299">
        <v>167</v>
      </c>
      <c r="I490" s="59">
        <v>0.5</v>
      </c>
      <c r="J490" s="448">
        <f t="shared" si="8"/>
        <v>83.5</v>
      </c>
    </row>
    <row r="491" spans="1:10" ht="15.75">
      <c r="A491" s="55">
        <v>487</v>
      </c>
      <c r="B491" s="55" t="s">
        <v>446</v>
      </c>
      <c r="C491" s="329" t="s">
        <v>917</v>
      </c>
      <c r="D491" s="329" t="s">
        <v>4620</v>
      </c>
      <c r="E491" s="55" t="s">
        <v>7802</v>
      </c>
      <c r="F491" s="55"/>
      <c r="G491" s="55" t="s">
        <v>7800</v>
      </c>
      <c r="H491" s="299">
        <v>244</v>
      </c>
      <c r="I491" s="59">
        <v>0.5</v>
      </c>
      <c r="J491" s="448">
        <f t="shared" si="8"/>
        <v>122</v>
      </c>
    </row>
    <row r="492" spans="1:10" ht="15.75">
      <c r="A492" s="55">
        <v>488</v>
      </c>
      <c r="B492" s="55" t="s">
        <v>446</v>
      </c>
      <c r="C492" s="329" t="s">
        <v>918</v>
      </c>
      <c r="D492" s="329" t="s">
        <v>4621</v>
      </c>
      <c r="E492" s="55" t="s">
        <v>7802</v>
      </c>
      <c r="F492" s="55"/>
      <c r="G492" s="55" t="s">
        <v>7800</v>
      </c>
      <c r="H492" s="299">
        <v>328</v>
      </c>
      <c r="I492" s="59">
        <v>0.5</v>
      </c>
      <c r="J492" s="448">
        <f t="shared" si="8"/>
        <v>164</v>
      </c>
    </row>
    <row r="493" spans="1:10" ht="15.75">
      <c r="A493" s="55">
        <v>489</v>
      </c>
      <c r="B493" s="55" t="s">
        <v>446</v>
      </c>
      <c r="C493" s="329" t="s">
        <v>919</v>
      </c>
      <c r="D493" s="329" t="s">
        <v>4622</v>
      </c>
      <c r="E493" s="55" t="s">
        <v>7802</v>
      </c>
      <c r="F493" s="55"/>
      <c r="G493" s="55" t="s">
        <v>7800</v>
      </c>
      <c r="H493" s="299">
        <v>324</v>
      </c>
      <c r="I493" s="59">
        <v>0.5</v>
      </c>
      <c r="J493" s="448">
        <f t="shared" si="8"/>
        <v>162</v>
      </c>
    </row>
    <row r="494" spans="1:10" ht="15.75">
      <c r="A494" s="55">
        <v>490</v>
      </c>
      <c r="B494" s="55" t="s">
        <v>446</v>
      </c>
      <c r="C494" s="329" t="s">
        <v>920</v>
      </c>
      <c r="D494" s="329" t="s">
        <v>4623</v>
      </c>
      <c r="E494" s="55" t="s">
        <v>7802</v>
      </c>
      <c r="F494" s="55"/>
      <c r="G494" s="55" t="s">
        <v>7800</v>
      </c>
      <c r="H494" s="299">
        <v>449</v>
      </c>
      <c r="I494" s="59">
        <v>0.5</v>
      </c>
      <c r="J494" s="448">
        <f t="shared" si="8"/>
        <v>224.5</v>
      </c>
    </row>
    <row r="495" spans="1:10" ht="15.75">
      <c r="A495" s="55">
        <v>491</v>
      </c>
      <c r="B495" s="55" t="s">
        <v>446</v>
      </c>
      <c r="C495" s="329" t="s">
        <v>921</v>
      </c>
      <c r="D495" s="329" t="s">
        <v>4624</v>
      </c>
      <c r="E495" s="55" t="s">
        <v>7802</v>
      </c>
      <c r="F495" s="55"/>
      <c r="G495" s="55" t="s">
        <v>7800</v>
      </c>
      <c r="H495" s="299">
        <v>1690</v>
      </c>
      <c r="I495" s="59">
        <v>0.5</v>
      </c>
      <c r="J495" s="448">
        <f t="shared" si="8"/>
        <v>845</v>
      </c>
    </row>
    <row r="496" spans="1:10" ht="15.75">
      <c r="A496" s="55">
        <v>492</v>
      </c>
      <c r="B496" s="55" t="s">
        <v>446</v>
      </c>
      <c r="C496" s="329" t="s">
        <v>922</v>
      </c>
      <c r="D496" s="329" t="s">
        <v>4625</v>
      </c>
      <c r="E496" s="55" t="s">
        <v>7802</v>
      </c>
      <c r="F496" s="55"/>
      <c r="G496" s="55" t="s">
        <v>7800</v>
      </c>
      <c r="H496" s="299">
        <v>2997</v>
      </c>
      <c r="I496" s="59">
        <v>0.5</v>
      </c>
      <c r="J496" s="448">
        <f t="shared" si="8"/>
        <v>1498.5</v>
      </c>
    </row>
    <row r="497" spans="1:10" ht="15.75">
      <c r="A497" s="55">
        <v>493</v>
      </c>
      <c r="B497" s="55" t="s">
        <v>446</v>
      </c>
      <c r="C497" s="329" t="s">
        <v>923</v>
      </c>
      <c r="D497" s="329" t="s">
        <v>4626</v>
      </c>
      <c r="E497" s="55" t="s">
        <v>7802</v>
      </c>
      <c r="F497" s="55"/>
      <c r="G497" s="55" t="s">
        <v>7800</v>
      </c>
      <c r="H497" s="299">
        <v>242</v>
      </c>
      <c r="I497" s="59">
        <v>0.5</v>
      </c>
      <c r="J497" s="448">
        <f t="shared" si="8"/>
        <v>121</v>
      </c>
    </row>
    <row r="498" spans="1:10" ht="15.75">
      <c r="A498" s="55">
        <v>494</v>
      </c>
      <c r="B498" s="55" t="s">
        <v>446</v>
      </c>
      <c r="C498" s="329" t="s">
        <v>924</v>
      </c>
      <c r="D498" s="329" t="s">
        <v>4627</v>
      </c>
      <c r="E498" s="55" t="s">
        <v>7802</v>
      </c>
      <c r="F498" s="55"/>
      <c r="G498" s="55" t="s">
        <v>7800</v>
      </c>
      <c r="H498" s="299">
        <v>83</v>
      </c>
      <c r="I498" s="59">
        <v>0.5</v>
      </c>
      <c r="J498" s="448">
        <f t="shared" si="8"/>
        <v>41.5</v>
      </c>
    </row>
    <row r="499" spans="1:10" ht="15.75">
      <c r="A499" s="55">
        <v>495</v>
      </c>
      <c r="B499" s="55" t="s">
        <v>446</v>
      </c>
      <c r="C499" s="329" t="s">
        <v>925</v>
      </c>
      <c r="D499" s="329" t="s">
        <v>4628</v>
      </c>
      <c r="E499" s="55" t="s">
        <v>7802</v>
      </c>
      <c r="F499" s="55"/>
      <c r="G499" s="55" t="s">
        <v>7800</v>
      </c>
      <c r="H499" s="299">
        <v>217</v>
      </c>
      <c r="I499" s="59">
        <v>0.5</v>
      </c>
      <c r="J499" s="448">
        <f t="shared" si="8"/>
        <v>108.5</v>
      </c>
    </row>
    <row r="500" spans="1:10" ht="15.75">
      <c r="A500" s="55">
        <v>496</v>
      </c>
      <c r="B500" s="55" t="s">
        <v>446</v>
      </c>
      <c r="C500" s="329" t="s">
        <v>926</v>
      </c>
      <c r="D500" s="329" t="s">
        <v>4629</v>
      </c>
      <c r="E500" s="55" t="s">
        <v>7802</v>
      </c>
      <c r="F500" s="55"/>
      <c r="G500" s="55" t="s">
        <v>7800</v>
      </c>
      <c r="H500" s="299">
        <v>282</v>
      </c>
      <c r="I500" s="59">
        <v>0.5</v>
      </c>
      <c r="J500" s="448">
        <f t="shared" si="8"/>
        <v>141</v>
      </c>
    </row>
    <row r="501" spans="1:10" ht="15.75">
      <c r="A501" s="55">
        <v>497</v>
      </c>
      <c r="B501" s="55" t="s">
        <v>446</v>
      </c>
      <c r="C501" s="329" t="s">
        <v>927</v>
      </c>
      <c r="D501" s="329" t="s">
        <v>4630</v>
      </c>
      <c r="E501" s="55" t="s">
        <v>7802</v>
      </c>
      <c r="F501" s="55"/>
      <c r="G501" s="55" t="s">
        <v>7800</v>
      </c>
      <c r="H501" s="299">
        <v>106</v>
      </c>
      <c r="I501" s="59">
        <v>0.5</v>
      </c>
      <c r="J501" s="448">
        <f t="shared" si="8"/>
        <v>53</v>
      </c>
    </row>
    <row r="502" spans="1:10" ht="15.75">
      <c r="A502" s="55">
        <v>498</v>
      </c>
      <c r="B502" s="55" t="s">
        <v>446</v>
      </c>
      <c r="C502" s="329" t="s">
        <v>928</v>
      </c>
      <c r="D502" s="329" t="s">
        <v>4631</v>
      </c>
      <c r="E502" s="55" t="s">
        <v>7802</v>
      </c>
      <c r="F502" s="55"/>
      <c r="G502" s="55" t="s">
        <v>7800</v>
      </c>
      <c r="H502" s="299">
        <v>236</v>
      </c>
      <c r="I502" s="59">
        <v>0.5</v>
      </c>
      <c r="J502" s="448">
        <f t="shared" si="8"/>
        <v>118</v>
      </c>
    </row>
    <row r="503" spans="1:10" ht="15.75">
      <c r="A503" s="55">
        <v>499</v>
      </c>
      <c r="B503" s="55" t="s">
        <v>446</v>
      </c>
      <c r="C503" s="329" t="s">
        <v>929</v>
      </c>
      <c r="D503" s="329" t="s">
        <v>4632</v>
      </c>
      <c r="E503" s="55" t="s">
        <v>7802</v>
      </c>
      <c r="F503" s="55"/>
      <c r="G503" s="55" t="s">
        <v>7800</v>
      </c>
      <c r="H503" s="299">
        <v>262</v>
      </c>
      <c r="I503" s="59">
        <v>0.5</v>
      </c>
      <c r="J503" s="448">
        <f t="shared" si="8"/>
        <v>131</v>
      </c>
    </row>
    <row r="504" spans="1:10" ht="15.75">
      <c r="A504" s="55">
        <v>500</v>
      </c>
      <c r="B504" s="55" t="s">
        <v>446</v>
      </c>
      <c r="C504" s="329" t="s">
        <v>930</v>
      </c>
      <c r="D504" s="329" t="s">
        <v>4633</v>
      </c>
      <c r="E504" s="55" t="s">
        <v>7802</v>
      </c>
      <c r="F504" s="55"/>
      <c r="G504" s="55" t="s">
        <v>7800</v>
      </c>
      <c r="H504" s="299">
        <v>1667</v>
      </c>
      <c r="I504" s="59">
        <v>0.5</v>
      </c>
      <c r="J504" s="448">
        <f t="shared" si="8"/>
        <v>833.5</v>
      </c>
    </row>
    <row r="505" spans="1:10" ht="15.75">
      <c r="A505" s="55">
        <v>501</v>
      </c>
      <c r="B505" s="55" t="s">
        <v>446</v>
      </c>
      <c r="C505" s="329" t="s">
        <v>931</v>
      </c>
      <c r="D505" s="329" t="s">
        <v>4634</v>
      </c>
      <c r="E505" s="55" t="s">
        <v>7802</v>
      </c>
      <c r="F505" s="55"/>
      <c r="G505" s="55" t="s">
        <v>7800</v>
      </c>
      <c r="H505" s="299">
        <v>14</v>
      </c>
      <c r="I505" s="59">
        <v>0.5</v>
      </c>
      <c r="J505" s="448">
        <f t="shared" si="8"/>
        <v>7</v>
      </c>
    </row>
    <row r="506" spans="1:10" ht="15.75">
      <c r="A506" s="55">
        <v>502</v>
      </c>
      <c r="B506" s="55" t="s">
        <v>446</v>
      </c>
      <c r="C506" s="329" t="s">
        <v>932</v>
      </c>
      <c r="D506" s="329" t="s">
        <v>4635</v>
      </c>
      <c r="E506" s="55" t="s">
        <v>7802</v>
      </c>
      <c r="F506" s="55"/>
      <c r="G506" s="55" t="s">
        <v>7800</v>
      </c>
      <c r="H506" s="299">
        <v>23</v>
      </c>
      <c r="I506" s="59">
        <v>0.5</v>
      </c>
      <c r="J506" s="448">
        <f t="shared" si="8"/>
        <v>11.5</v>
      </c>
    </row>
    <row r="507" spans="1:10" ht="26.25">
      <c r="A507" s="55">
        <v>503</v>
      </c>
      <c r="B507" s="55" t="s">
        <v>446</v>
      </c>
      <c r="C507" s="329" t="s">
        <v>933</v>
      </c>
      <c r="D507" s="329" t="s">
        <v>4636</v>
      </c>
      <c r="E507" s="55" t="s">
        <v>7802</v>
      </c>
      <c r="F507" s="55"/>
      <c r="G507" s="55" t="s">
        <v>7800</v>
      </c>
      <c r="H507" s="299">
        <v>149</v>
      </c>
      <c r="I507" s="59">
        <v>0.5</v>
      </c>
      <c r="J507" s="448">
        <f t="shared" si="8"/>
        <v>74.5</v>
      </c>
    </row>
    <row r="508" spans="1:10" ht="15.75">
      <c r="A508" s="55">
        <v>504</v>
      </c>
      <c r="B508" s="55" t="s">
        <v>446</v>
      </c>
      <c r="C508" s="329" t="s">
        <v>934</v>
      </c>
      <c r="D508" s="329" t="s">
        <v>4637</v>
      </c>
      <c r="E508" s="55" t="s">
        <v>7802</v>
      </c>
      <c r="F508" s="55"/>
      <c r="G508" s="55" t="s">
        <v>7800</v>
      </c>
      <c r="H508" s="299">
        <v>45</v>
      </c>
      <c r="I508" s="59">
        <v>0.5</v>
      </c>
      <c r="J508" s="448">
        <f t="shared" si="8"/>
        <v>22.5</v>
      </c>
    </row>
    <row r="509" spans="1:10" ht="15.75">
      <c r="A509" s="55">
        <v>505</v>
      </c>
      <c r="B509" s="55" t="s">
        <v>446</v>
      </c>
      <c r="C509" s="329" t="s">
        <v>935</v>
      </c>
      <c r="D509" s="329" t="s">
        <v>4638</v>
      </c>
      <c r="E509" s="55" t="s">
        <v>7802</v>
      </c>
      <c r="F509" s="55"/>
      <c r="G509" s="55" t="s">
        <v>7800</v>
      </c>
      <c r="H509" s="299">
        <v>53</v>
      </c>
      <c r="I509" s="59">
        <v>0.5</v>
      </c>
      <c r="J509" s="448">
        <f t="shared" si="8"/>
        <v>26.5</v>
      </c>
    </row>
    <row r="510" spans="1:10" ht="15.75">
      <c r="A510" s="55">
        <v>506</v>
      </c>
      <c r="B510" s="55" t="s">
        <v>446</v>
      </c>
      <c r="C510" s="329" t="s">
        <v>936</v>
      </c>
      <c r="D510" s="329" t="s">
        <v>4639</v>
      </c>
      <c r="E510" s="55" t="s">
        <v>7802</v>
      </c>
      <c r="F510" s="55"/>
      <c r="G510" s="55" t="s">
        <v>7800</v>
      </c>
      <c r="H510" s="299">
        <v>63</v>
      </c>
      <c r="I510" s="59">
        <v>0.5</v>
      </c>
      <c r="J510" s="448">
        <f t="shared" si="8"/>
        <v>31.5</v>
      </c>
    </row>
    <row r="511" spans="1:10" ht="15.75">
      <c r="A511" s="55">
        <v>507</v>
      </c>
      <c r="B511" s="55" t="s">
        <v>446</v>
      </c>
      <c r="C511" s="329" t="s">
        <v>937</v>
      </c>
      <c r="D511" s="329" t="s">
        <v>4640</v>
      </c>
      <c r="E511" s="55" t="s">
        <v>7802</v>
      </c>
      <c r="F511" s="55"/>
      <c r="G511" s="55" t="s">
        <v>7800</v>
      </c>
      <c r="H511" s="299">
        <v>135</v>
      </c>
      <c r="I511" s="59">
        <v>0.5</v>
      </c>
      <c r="J511" s="448">
        <f t="shared" si="8"/>
        <v>67.5</v>
      </c>
    </row>
    <row r="512" spans="1:10" ht="15.75">
      <c r="A512" s="55">
        <v>508</v>
      </c>
      <c r="B512" s="55" t="s">
        <v>446</v>
      </c>
      <c r="C512" s="329" t="s">
        <v>938</v>
      </c>
      <c r="D512" s="329" t="s">
        <v>4641</v>
      </c>
      <c r="E512" s="55" t="s">
        <v>7802</v>
      </c>
      <c r="F512" s="55"/>
      <c r="G512" s="55" t="s">
        <v>7800</v>
      </c>
      <c r="H512" s="299">
        <v>115</v>
      </c>
      <c r="I512" s="59">
        <v>0.5</v>
      </c>
      <c r="J512" s="448">
        <f t="shared" si="8"/>
        <v>57.5</v>
      </c>
    </row>
    <row r="513" spans="1:10" ht="15.75">
      <c r="A513" s="55">
        <v>509</v>
      </c>
      <c r="B513" s="55" t="s">
        <v>446</v>
      </c>
      <c r="C513" s="329" t="s">
        <v>939</v>
      </c>
      <c r="D513" s="329" t="s">
        <v>4642</v>
      </c>
      <c r="E513" s="55" t="s">
        <v>7802</v>
      </c>
      <c r="F513" s="55"/>
      <c r="G513" s="55" t="s">
        <v>7800</v>
      </c>
      <c r="H513" s="299">
        <v>97</v>
      </c>
      <c r="I513" s="59">
        <v>0.5</v>
      </c>
      <c r="J513" s="448">
        <f t="shared" si="8"/>
        <v>48.5</v>
      </c>
    </row>
    <row r="514" spans="1:10" ht="15.75">
      <c r="A514" s="55">
        <v>510</v>
      </c>
      <c r="B514" s="55" t="s">
        <v>446</v>
      </c>
      <c r="C514" s="329" t="s">
        <v>940</v>
      </c>
      <c r="D514" s="329" t="s">
        <v>4643</v>
      </c>
      <c r="E514" s="55" t="s">
        <v>7802</v>
      </c>
      <c r="F514" s="55"/>
      <c r="G514" s="55" t="s">
        <v>7800</v>
      </c>
      <c r="H514" s="299">
        <v>61</v>
      </c>
      <c r="I514" s="59">
        <v>0.5</v>
      </c>
      <c r="J514" s="448">
        <f t="shared" si="8"/>
        <v>30.5</v>
      </c>
    </row>
    <row r="515" spans="1:10" ht="15.75">
      <c r="A515" s="55">
        <v>511</v>
      </c>
      <c r="B515" s="55" t="s">
        <v>446</v>
      </c>
      <c r="C515" s="329" t="s">
        <v>941</v>
      </c>
      <c r="D515" s="329" t="s">
        <v>4644</v>
      </c>
      <c r="E515" s="55" t="s">
        <v>7802</v>
      </c>
      <c r="F515" s="55"/>
      <c r="G515" s="55" t="s">
        <v>7800</v>
      </c>
      <c r="H515" s="299">
        <v>251</v>
      </c>
      <c r="I515" s="59">
        <v>0.5</v>
      </c>
      <c r="J515" s="448">
        <f t="shared" si="8"/>
        <v>125.5</v>
      </c>
    </row>
    <row r="516" spans="1:10" ht="15.75">
      <c r="A516" s="55">
        <v>512</v>
      </c>
      <c r="B516" s="55" t="s">
        <v>446</v>
      </c>
      <c r="C516" s="329" t="s">
        <v>942</v>
      </c>
      <c r="D516" s="329" t="s">
        <v>4645</v>
      </c>
      <c r="E516" s="55" t="s">
        <v>7802</v>
      </c>
      <c r="F516" s="55"/>
      <c r="G516" s="55" t="s">
        <v>7800</v>
      </c>
      <c r="H516" s="299">
        <v>342</v>
      </c>
      <c r="I516" s="59">
        <v>0.5</v>
      </c>
      <c r="J516" s="448">
        <f t="shared" si="8"/>
        <v>171</v>
      </c>
    </row>
    <row r="517" spans="1:10" ht="26.25">
      <c r="A517" s="55">
        <v>513</v>
      </c>
      <c r="B517" s="55" t="s">
        <v>446</v>
      </c>
      <c r="C517" s="329" t="s">
        <v>943</v>
      </c>
      <c r="D517" s="329" t="s">
        <v>4646</v>
      </c>
      <c r="E517" s="55" t="s">
        <v>7802</v>
      </c>
      <c r="F517" s="55"/>
      <c r="G517" s="55" t="s">
        <v>7800</v>
      </c>
      <c r="H517" s="299">
        <v>29896</v>
      </c>
      <c r="I517" s="59">
        <v>0.5</v>
      </c>
      <c r="J517" s="448">
        <f t="shared" si="8"/>
        <v>14948</v>
      </c>
    </row>
    <row r="518" spans="1:10" ht="26.25">
      <c r="A518" s="55">
        <v>514</v>
      </c>
      <c r="B518" s="55" t="s">
        <v>446</v>
      </c>
      <c r="C518" s="329" t="s">
        <v>944</v>
      </c>
      <c r="D518" s="329" t="s">
        <v>4647</v>
      </c>
      <c r="E518" s="55" t="s">
        <v>7802</v>
      </c>
      <c r="F518" s="55"/>
      <c r="G518" s="55" t="s">
        <v>7800</v>
      </c>
      <c r="H518" s="299">
        <v>46797</v>
      </c>
      <c r="I518" s="59">
        <v>0.5</v>
      </c>
      <c r="J518" s="448">
        <f t="shared" si="8"/>
        <v>23398.5</v>
      </c>
    </row>
    <row r="519" spans="1:10" ht="26.25">
      <c r="A519" s="55">
        <v>515</v>
      </c>
      <c r="B519" s="55" t="s">
        <v>446</v>
      </c>
      <c r="C519" s="329" t="s">
        <v>945</v>
      </c>
      <c r="D519" s="329" t="s">
        <v>4648</v>
      </c>
      <c r="E519" s="55" t="s">
        <v>7802</v>
      </c>
      <c r="F519" s="55"/>
      <c r="G519" s="55" t="s">
        <v>7800</v>
      </c>
      <c r="H519" s="299">
        <v>17612</v>
      </c>
      <c r="I519" s="59">
        <v>0.5</v>
      </c>
      <c r="J519" s="448">
        <f t="shared" si="8"/>
        <v>8806</v>
      </c>
    </row>
    <row r="520" spans="1:10" ht="26.25">
      <c r="A520" s="55">
        <v>516</v>
      </c>
      <c r="B520" s="55" t="s">
        <v>446</v>
      </c>
      <c r="C520" s="329" t="s">
        <v>946</v>
      </c>
      <c r="D520" s="329" t="s">
        <v>4649</v>
      </c>
      <c r="E520" s="55" t="s">
        <v>7802</v>
      </c>
      <c r="F520" s="55"/>
      <c r="G520" s="55" t="s">
        <v>7800</v>
      </c>
      <c r="H520" s="299">
        <v>25738</v>
      </c>
      <c r="I520" s="59">
        <v>0.5</v>
      </c>
      <c r="J520" s="448">
        <f t="shared" si="8"/>
        <v>12869</v>
      </c>
    </row>
    <row r="521" spans="1:10" ht="26.25">
      <c r="A521" s="55">
        <v>517</v>
      </c>
      <c r="B521" s="55" t="s">
        <v>446</v>
      </c>
      <c r="C521" s="329" t="s">
        <v>947</v>
      </c>
      <c r="D521" s="329" t="s">
        <v>4650</v>
      </c>
      <c r="E521" s="55" t="s">
        <v>7802</v>
      </c>
      <c r="F521" s="55"/>
      <c r="G521" s="55" t="s">
        <v>7800</v>
      </c>
      <c r="H521" s="299">
        <v>45560</v>
      </c>
      <c r="I521" s="59">
        <v>0.5</v>
      </c>
      <c r="J521" s="448">
        <f t="shared" si="8"/>
        <v>22780</v>
      </c>
    </row>
    <row r="522" spans="1:10" ht="26.25">
      <c r="A522" s="55">
        <v>518</v>
      </c>
      <c r="B522" s="55" t="s">
        <v>446</v>
      </c>
      <c r="C522" s="329" t="s">
        <v>948</v>
      </c>
      <c r="D522" s="329" t="s">
        <v>4651</v>
      </c>
      <c r="E522" s="55" t="s">
        <v>7802</v>
      </c>
      <c r="F522" s="55"/>
      <c r="G522" s="55" t="s">
        <v>7800</v>
      </c>
      <c r="H522" s="299">
        <v>49980</v>
      </c>
      <c r="I522" s="59">
        <v>0.5</v>
      </c>
      <c r="J522" s="448">
        <f t="shared" si="8"/>
        <v>24990</v>
      </c>
    </row>
    <row r="523" spans="1:10" ht="15.75">
      <c r="A523" s="55">
        <v>519</v>
      </c>
      <c r="B523" s="55" t="s">
        <v>446</v>
      </c>
      <c r="C523" s="329" t="s">
        <v>949</v>
      </c>
      <c r="D523" s="329" t="s">
        <v>4652</v>
      </c>
      <c r="E523" s="55" t="s">
        <v>7802</v>
      </c>
      <c r="F523" s="55"/>
      <c r="G523" s="55" t="s">
        <v>7800</v>
      </c>
      <c r="H523" s="299">
        <v>4426</v>
      </c>
      <c r="I523" s="59">
        <v>0.5</v>
      </c>
      <c r="J523" s="448">
        <f t="shared" si="8"/>
        <v>2213</v>
      </c>
    </row>
    <row r="524" spans="1:10" ht="15.75">
      <c r="A524" s="55">
        <v>520</v>
      </c>
      <c r="B524" s="55" t="s">
        <v>446</v>
      </c>
      <c r="C524" s="329" t="s">
        <v>950</v>
      </c>
      <c r="D524" s="329" t="s">
        <v>4653</v>
      </c>
      <c r="E524" s="55" t="s">
        <v>7802</v>
      </c>
      <c r="F524" s="55"/>
      <c r="G524" s="55" t="s">
        <v>7800</v>
      </c>
      <c r="H524" s="299">
        <v>22933</v>
      </c>
      <c r="I524" s="59">
        <v>0.5</v>
      </c>
      <c r="J524" s="448">
        <f t="shared" si="8"/>
        <v>11466.5</v>
      </c>
    </row>
    <row r="525" spans="1:10" ht="15.75">
      <c r="A525" s="55">
        <v>521</v>
      </c>
      <c r="B525" s="55" t="s">
        <v>446</v>
      </c>
      <c r="C525" s="329" t="s">
        <v>951</v>
      </c>
      <c r="D525" s="329" t="s">
        <v>4654</v>
      </c>
      <c r="E525" s="55" t="s">
        <v>7802</v>
      </c>
      <c r="F525" s="55"/>
      <c r="G525" s="55" t="s">
        <v>7800</v>
      </c>
      <c r="H525" s="299">
        <v>1213</v>
      </c>
      <c r="I525" s="59">
        <v>0.5</v>
      </c>
      <c r="J525" s="448">
        <f t="shared" si="8"/>
        <v>606.5</v>
      </c>
    </row>
    <row r="526" spans="1:10" ht="26.25">
      <c r="A526" s="55">
        <v>522</v>
      </c>
      <c r="B526" s="55" t="s">
        <v>446</v>
      </c>
      <c r="C526" s="329" t="s">
        <v>952</v>
      </c>
      <c r="D526" s="329" t="s">
        <v>4655</v>
      </c>
      <c r="E526" s="55" t="s">
        <v>7802</v>
      </c>
      <c r="F526" s="55"/>
      <c r="G526" s="55" t="s">
        <v>7800</v>
      </c>
      <c r="H526" s="299">
        <v>3876</v>
      </c>
      <c r="I526" s="59">
        <v>0.5</v>
      </c>
      <c r="J526" s="448">
        <f t="shared" si="8"/>
        <v>1938</v>
      </c>
    </row>
    <row r="527" spans="1:10" ht="15.75">
      <c r="A527" s="55">
        <v>523</v>
      </c>
      <c r="B527" s="55" t="s">
        <v>446</v>
      </c>
      <c r="C527" s="329" t="s">
        <v>953</v>
      </c>
      <c r="D527" s="329" t="s">
        <v>4656</v>
      </c>
      <c r="E527" s="55" t="s">
        <v>7802</v>
      </c>
      <c r="F527" s="55"/>
      <c r="G527" s="55" t="s">
        <v>7800</v>
      </c>
      <c r="H527" s="299">
        <v>661</v>
      </c>
      <c r="I527" s="59">
        <v>0.5</v>
      </c>
      <c r="J527" s="448">
        <f t="shared" si="8"/>
        <v>330.5</v>
      </c>
    </row>
    <row r="528" spans="1:10" ht="15.75">
      <c r="A528" s="55">
        <v>524</v>
      </c>
      <c r="B528" s="55" t="s">
        <v>446</v>
      </c>
      <c r="C528" s="329" t="s">
        <v>954</v>
      </c>
      <c r="D528" s="329" t="s">
        <v>4657</v>
      </c>
      <c r="E528" s="55" t="s">
        <v>7802</v>
      </c>
      <c r="F528" s="55"/>
      <c r="G528" s="55" t="s">
        <v>7800</v>
      </c>
      <c r="H528" s="299">
        <v>1799</v>
      </c>
      <c r="I528" s="59">
        <v>0.5</v>
      </c>
      <c r="J528" s="448">
        <f t="shared" si="8"/>
        <v>899.5</v>
      </c>
    </row>
    <row r="529" spans="1:10" ht="26.25">
      <c r="A529" s="55">
        <v>525</v>
      </c>
      <c r="B529" s="55" t="s">
        <v>446</v>
      </c>
      <c r="C529" s="329" t="s">
        <v>955</v>
      </c>
      <c r="D529" s="329" t="s">
        <v>4658</v>
      </c>
      <c r="E529" s="55" t="s">
        <v>7802</v>
      </c>
      <c r="F529" s="55"/>
      <c r="G529" s="55" t="s">
        <v>7800</v>
      </c>
      <c r="H529" s="299">
        <v>211</v>
      </c>
      <c r="I529" s="59">
        <v>0.5</v>
      </c>
      <c r="J529" s="448">
        <f t="shared" si="8"/>
        <v>105.5</v>
      </c>
    </row>
    <row r="530" spans="1:10" ht="15.75">
      <c r="A530" s="55">
        <v>526</v>
      </c>
      <c r="B530" s="55" t="s">
        <v>446</v>
      </c>
      <c r="C530" s="329" t="s">
        <v>956</v>
      </c>
      <c r="D530" s="329" t="s">
        <v>4659</v>
      </c>
      <c r="E530" s="55" t="s">
        <v>7802</v>
      </c>
      <c r="F530" s="55"/>
      <c r="G530" s="55" t="s">
        <v>7800</v>
      </c>
      <c r="H530" s="299">
        <v>14394</v>
      </c>
      <c r="I530" s="59">
        <v>0.5</v>
      </c>
      <c r="J530" s="448">
        <f t="shared" ref="J530:J593" si="9">H530*(1-I530)</f>
        <v>7197</v>
      </c>
    </row>
    <row r="531" spans="1:10" ht="15.75">
      <c r="A531" s="55">
        <v>527</v>
      </c>
      <c r="B531" s="55" t="s">
        <v>446</v>
      </c>
      <c r="C531" s="329" t="s">
        <v>957</v>
      </c>
      <c r="D531" s="329" t="s">
        <v>4660</v>
      </c>
      <c r="E531" s="55" t="s">
        <v>7802</v>
      </c>
      <c r="F531" s="55"/>
      <c r="G531" s="55" t="s">
        <v>7800</v>
      </c>
      <c r="H531" s="299">
        <v>9042</v>
      </c>
      <c r="I531" s="59">
        <v>0.5</v>
      </c>
      <c r="J531" s="448">
        <f t="shared" si="9"/>
        <v>4521</v>
      </c>
    </row>
    <row r="532" spans="1:10" ht="15.75">
      <c r="A532" s="55">
        <v>528</v>
      </c>
      <c r="B532" s="55" t="s">
        <v>446</v>
      </c>
      <c r="C532" s="329" t="s">
        <v>958</v>
      </c>
      <c r="D532" s="329" t="s">
        <v>4661</v>
      </c>
      <c r="E532" s="55" t="s">
        <v>7802</v>
      </c>
      <c r="F532" s="55"/>
      <c r="G532" s="55" t="s">
        <v>7800</v>
      </c>
      <c r="H532" s="299">
        <v>8996</v>
      </c>
      <c r="I532" s="59">
        <v>0.5</v>
      </c>
      <c r="J532" s="448">
        <f t="shared" si="9"/>
        <v>4498</v>
      </c>
    </row>
    <row r="533" spans="1:10" ht="15.75">
      <c r="A533" s="55">
        <v>529</v>
      </c>
      <c r="B533" s="55" t="s">
        <v>446</v>
      </c>
      <c r="C533" s="329" t="s">
        <v>959</v>
      </c>
      <c r="D533" s="329" t="s">
        <v>4662</v>
      </c>
      <c r="E533" s="55" t="s">
        <v>7802</v>
      </c>
      <c r="F533" s="55"/>
      <c r="G533" s="55" t="s">
        <v>7800</v>
      </c>
      <c r="H533" s="299">
        <v>30999</v>
      </c>
      <c r="I533" s="59">
        <v>0.5</v>
      </c>
      <c r="J533" s="448">
        <f t="shared" si="9"/>
        <v>15499.5</v>
      </c>
    </row>
    <row r="534" spans="1:10" ht="15.75">
      <c r="A534" s="55">
        <v>530</v>
      </c>
      <c r="B534" s="55" t="s">
        <v>446</v>
      </c>
      <c r="C534" s="329" t="s">
        <v>960</v>
      </c>
      <c r="D534" s="329" t="s">
        <v>4663</v>
      </c>
      <c r="E534" s="55" t="s">
        <v>7802</v>
      </c>
      <c r="F534" s="55"/>
      <c r="G534" s="55" t="s">
        <v>7800</v>
      </c>
      <c r="H534" s="299">
        <v>4730</v>
      </c>
      <c r="I534" s="59">
        <v>0.5</v>
      </c>
      <c r="J534" s="448">
        <f t="shared" si="9"/>
        <v>2365</v>
      </c>
    </row>
    <row r="535" spans="1:10" ht="15.75">
      <c r="A535" s="55">
        <v>531</v>
      </c>
      <c r="B535" s="55" t="s">
        <v>446</v>
      </c>
      <c r="C535" s="329" t="s">
        <v>961</v>
      </c>
      <c r="D535" s="329" t="s">
        <v>4664</v>
      </c>
      <c r="E535" s="55" t="s">
        <v>7802</v>
      </c>
      <c r="F535" s="55"/>
      <c r="G535" s="55" t="s">
        <v>7800</v>
      </c>
      <c r="H535" s="299">
        <v>50637</v>
      </c>
      <c r="I535" s="59">
        <v>0.5</v>
      </c>
      <c r="J535" s="448">
        <f t="shared" si="9"/>
        <v>25318.5</v>
      </c>
    </row>
    <row r="536" spans="1:10" ht="15.75">
      <c r="A536" s="55">
        <v>532</v>
      </c>
      <c r="B536" s="55" t="s">
        <v>446</v>
      </c>
      <c r="C536" s="329" t="s">
        <v>962</v>
      </c>
      <c r="D536" s="329" t="s">
        <v>4665</v>
      </c>
      <c r="E536" s="55" t="s">
        <v>7802</v>
      </c>
      <c r="F536" s="55"/>
      <c r="G536" s="55" t="s">
        <v>7800</v>
      </c>
      <c r="H536" s="299">
        <v>1891</v>
      </c>
      <c r="I536" s="59">
        <v>0.5</v>
      </c>
      <c r="J536" s="448">
        <f t="shared" si="9"/>
        <v>945.5</v>
      </c>
    </row>
    <row r="537" spans="1:10" ht="15.75">
      <c r="A537" s="55">
        <v>533</v>
      </c>
      <c r="B537" s="55" t="s">
        <v>446</v>
      </c>
      <c r="C537" s="329" t="s">
        <v>963</v>
      </c>
      <c r="D537" s="329" t="s">
        <v>4666</v>
      </c>
      <c r="E537" s="55" t="s">
        <v>7802</v>
      </c>
      <c r="F537" s="55"/>
      <c r="G537" s="55" t="s">
        <v>7800</v>
      </c>
      <c r="H537" s="299">
        <v>6459</v>
      </c>
      <c r="I537" s="59">
        <v>0.5</v>
      </c>
      <c r="J537" s="448">
        <f t="shared" si="9"/>
        <v>3229.5</v>
      </c>
    </row>
    <row r="538" spans="1:10" ht="15.75">
      <c r="A538" s="55">
        <v>534</v>
      </c>
      <c r="B538" s="55" t="s">
        <v>446</v>
      </c>
      <c r="C538" s="329" t="s">
        <v>964</v>
      </c>
      <c r="D538" s="329" t="s">
        <v>4667</v>
      </c>
      <c r="E538" s="55" t="s">
        <v>7802</v>
      </c>
      <c r="F538" s="55"/>
      <c r="G538" s="55" t="s">
        <v>7800</v>
      </c>
      <c r="H538" s="299">
        <v>58122</v>
      </c>
      <c r="I538" s="59">
        <v>0.5</v>
      </c>
      <c r="J538" s="448">
        <f t="shared" si="9"/>
        <v>29061</v>
      </c>
    </row>
    <row r="539" spans="1:10" ht="15.75">
      <c r="A539" s="55">
        <v>535</v>
      </c>
      <c r="B539" s="55" t="s">
        <v>446</v>
      </c>
      <c r="C539" s="329" t="s">
        <v>965</v>
      </c>
      <c r="D539" s="329" t="s">
        <v>4668</v>
      </c>
      <c r="E539" s="55" t="s">
        <v>7802</v>
      </c>
      <c r="F539" s="55"/>
      <c r="G539" s="55" t="s">
        <v>7800</v>
      </c>
      <c r="H539" s="299">
        <v>103327</v>
      </c>
      <c r="I539" s="59">
        <v>0.5</v>
      </c>
      <c r="J539" s="448">
        <f t="shared" si="9"/>
        <v>51663.5</v>
      </c>
    </row>
    <row r="540" spans="1:10" ht="15.75">
      <c r="A540" s="55">
        <v>536</v>
      </c>
      <c r="B540" s="55" t="s">
        <v>446</v>
      </c>
      <c r="C540" s="329" t="s">
        <v>966</v>
      </c>
      <c r="D540" s="329" t="s">
        <v>4669</v>
      </c>
      <c r="E540" s="55" t="s">
        <v>7802</v>
      </c>
      <c r="F540" s="55"/>
      <c r="G540" s="55" t="s">
        <v>7800</v>
      </c>
      <c r="H540" s="299">
        <v>8008</v>
      </c>
      <c r="I540" s="59">
        <v>0.5</v>
      </c>
      <c r="J540" s="448">
        <f t="shared" si="9"/>
        <v>4004</v>
      </c>
    </row>
    <row r="541" spans="1:10" ht="15.75">
      <c r="A541" s="55">
        <v>537</v>
      </c>
      <c r="B541" s="55" t="s">
        <v>446</v>
      </c>
      <c r="C541" s="329" t="s">
        <v>967</v>
      </c>
      <c r="D541" s="329" t="s">
        <v>4670</v>
      </c>
      <c r="E541" s="55" t="s">
        <v>7802</v>
      </c>
      <c r="F541" s="55"/>
      <c r="G541" s="55" t="s">
        <v>7800</v>
      </c>
      <c r="H541" s="299">
        <v>46498</v>
      </c>
      <c r="I541" s="59">
        <v>0.5</v>
      </c>
      <c r="J541" s="448">
        <f t="shared" si="9"/>
        <v>23249</v>
      </c>
    </row>
    <row r="542" spans="1:10" ht="15.75">
      <c r="A542" s="55">
        <v>538</v>
      </c>
      <c r="B542" s="55" t="s">
        <v>446</v>
      </c>
      <c r="C542" s="329" t="s">
        <v>968</v>
      </c>
      <c r="D542" s="329" t="s">
        <v>4671</v>
      </c>
      <c r="E542" s="55" t="s">
        <v>7802</v>
      </c>
      <c r="F542" s="55"/>
      <c r="G542" s="55" t="s">
        <v>7800</v>
      </c>
      <c r="H542" s="299">
        <v>6277</v>
      </c>
      <c r="I542" s="59">
        <v>0.5</v>
      </c>
      <c r="J542" s="448">
        <f t="shared" si="9"/>
        <v>3138.5</v>
      </c>
    </row>
    <row r="543" spans="1:10" ht="15.75">
      <c r="A543" s="55">
        <v>539</v>
      </c>
      <c r="B543" s="55" t="s">
        <v>446</v>
      </c>
      <c r="C543" s="329" t="s">
        <v>969</v>
      </c>
      <c r="D543" s="329" t="s">
        <v>4672</v>
      </c>
      <c r="E543" s="55" t="s">
        <v>7802</v>
      </c>
      <c r="F543" s="55"/>
      <c r="G543" s="55" t="s">
        <v>7800</v>
      </c>
      <c r="H543" s="299">
        <v>36165</v>
      </c>
      <c r="I543" s="59">
        <v>0.5</v>
      </c>
      <c r="J543" s="448">
        <f t="shared" si="9"/>
        <v>18082.5</v>
      </c>
    </row>
    <row r="544" spans="1:10" ht="26.25">
      <c r="A544" s="55">
        <v>540</v>
      </c>
      <c r="B544" s="55" t="s">
        <v>446</v>
      </c>
      <c r="C544" s="329" t="s">
        <v>970</v>
      </c>
      <c r="D544" s="329" t="s">
        <v>4673</v>
      </c>
      <c r="E544" s="55" t="s">
        <v>7802</v>
      </c>
      <c r="F544" s="55"/>
      <c r="G544" s="55" t="s">
        <v>7800</v>
      </c>
      <c r="H544" s="299">
        <v>8008</v>
      </c>
      <c r="I544" s="59">
        <v>0.5</v>
      </c>
      <c r="J544" s="448">
        <f t="shared" si="9"/>
        <v>4004</v>
      </c>
    </row>
    <row r="545" spans="1:10" ht="15.75">
      <c r="A545" s="55">
        <v>541</v>
      </c>
      <c r="B545" s="55" t="s">
        <v>446</v>
      </c>
      <c r="C545" s="329" t="s">
        <v>971</v>
      </c>
      <c r="D545" s="329" t="s">
        <v>4674</v>
      </c>
      <c r="E545" s="55" t="s">
        <v>7802</v>
      </c>
      <c r="F545" s="55"/>
      <c r="G545" s="55" t="s">
        <v>7800</v>
      </c>
      <c r="H545" s="299">
        <v>8008</v>
      </c>
      <c r="I545" s="59">
        <v>0.5</v>
      </c>
      <c r="J545" s="448">
        <f t="shared" si="9"/>
        <v>4004</v>
      </c>
    </row>
    <row r="546" spans="1:10" ht="15.75">
      <c r="A546" s="55">
        <v>542</v>
      </c>
      <c r="B546" s="55" t="s">
        <v>446</v>
      </c>
      <c r="C546" s="329" t="s">
        <v>972</v>
      </c>
      <c r="D546" s="329" t="s">
        <v>4675</v>
      </c>
      <c r="E546" s="55" t="s">
        <v>7802</v>
      </c>
      <c r="F546" s="55"/>
      <c r="G546" s="55" t="s">
        <v>7800</v>
      </c>
      <c r="H546" s="299">
        <v>1882</v>
      </c>
      <c r="I546" s="59">
        <v>0.5</v>
      </c>
      <c r="J546" s="448">
        <f t="shared" si="9"/>
        <v>941</v>
      </c>
    </row>
    <row r="547" spans="1:10" ht="15.75">
      <c r="A547" s="55">
        <v>543</v>
      </c>
      <c r="B547" s="55" t="s">
        <v>446</v>
      </c>
      <c r="C547" s="329" t="s">
        <v>973</v>
      </c>
      <c r="D547" s="329" t="s">
        <v>4676</v>
      </c>
      <c r="E547" s="55" t="s">
        <v>7802</v>
      </c>
      <c r="F547" s="55"/>
      <c r="G547" s="55" t="s">
        <v>7800</v>
      </c>
      <c r="H547" s="299">
        <v>7711</v>
      </c>
      <c r="I547" s="59">
        <v>0.5</v>
      </c>
      <c r="J547" s="448">
        <f t="shared" si="9"/>
        <v>3855.5</v>
      </c>
    </row>
    <row r="548" spans="1:10" ht="15.75">
      <c r="A548" s="55">
        <v>544</v>
      </c>
      <c r="B548" s="55" t="s">
        <v>446</v>
      </c>
      <c r="C548" s="329" t="s">
        <v>974</v>
      </c>
      <c r="D548" s="329" t="s">
        <v>4677</v>
      </c>
      <c r="E548" s="55" t="s">
        <v>7802</v>
      </c>
      <c r="F548" s="55"/>
      <c r="G548" s="55" t="s">
        <v>7800</v>
      </c>
      <c r="H548" s="299">
        <v>2570</v>
      </c>
      <c r="I548" s="59">
        <v>0.5</v>
      </c>
      <c r="J548" s="448">
        <f t="shared" si="9"/>
        <v>1285</v>
      </c>
    </row>
    <row r="549" spans="1:10" ht="15.75">
      <c r="A549" s="55">
        <v>545</v>
      </c>
      <c r="B549" s="55" t="s">
        <v>446</v>
      </c>
      <c r="C549" s="329" t="s">
        <v>975</v>
      </c>
      <c r="D549" s="329" t="s">
        <v>4678</v>
      </c>
      <c r="E549" s="55" t="s">
        <v>7802</v>
      </c>
      <c r="F549" s="55"/>
      <c r="G549" s="55" t="s">
        <v>7800</v>
      </c>
      <c r="H549" s="299">
        <v>7711</v>
      </c>
      <c r="I549" s="59">
        <v>0.5</v>
      </c>
      <c r="J549" s="448">
        <f t="shared" si="9"/>
        <v>3855.5</v>
      </c>
    </row>
    <row r="550" spans="1:10" ht="15.75">
      <c r="A550" s="55">
        <v>546</v>
      </c>
      <c r="B550" s="55" t="s">
        <v>446</v>
      </c>
      <c r="C550" s="329" t="s">
        <v>976</v>
      </c>
      <c r="D550" s="329" t="s">
        <v>4679</v>
      </c>
      <c r="E550" s="55" t="s">
        <v>7802</v>
      </c>
      <c r="F550" s="55"/>
      <c r="G550" s="55" t="s">
        <v>7800</v>
      </c>
      <c r="H550" s="299">
        <v>215</v>
      </c>
      <c r="I550" s="59">
        <v>0.5</v>
      </c>
      <c r="J550" s="448">
        <f t="shared" si="9"/>
        <v>107.5</v>
      </c>
    </row>
    <row r="551" spans="1:10" ht="15.75">
      <c r="A551" s="55">
        <v>547</v>
      </c>
      <c r="B551" s="55" t="s">
        <v>446</v>
      </c>
      <c r="C551" s="329" t="s">
        <v>977</v>
      </c>
      <c r="D551" s="329" t="s">
        <v>4680</v>
      </c>
      <c r="E551" s="55" t="s">
        <v>7802</v>
      </c>
      <c r="F551" s="55"/>
      <c r="G551" s="55" t="s">
        <v>7800</v>
      </c>
      <c r="H551" s="299">
        <v>2442</v>
      </c>
      <c r="I551" s="59">
        <v>0.5</v>
      </c>
      <c r="J551" s="448">
        <f t="shared" si="9"/>
        <v>1221</v>
      </c>
    </row>
    <row r="552" spans="1:10" ht="15.75">
      <c r="A552" s="55">
        <v>548</v>
      </c>
      <c r="B552" s="55" t="s">
        <v>446</v>
      </c>
      <c r="C552" s="329" t="s">
        <v>978</v>
      </c>
      <c r="D552" s="329" t="s">
        <v>4681</v>
      </c>
      <c r="E552" s="55" t="s">
        <v>7802</v>
      </c>
      <c r="F552" s="55"/>
      <c r="G552" s="55" t="s">
        <v>7800</v>
      </c>
      <c r="H552" s="299">
        <v>748</v>
      </c>
      <c r="I552" s="59">
        <v>0.5</v>
      </c>
      <c r="J552" s="448">
        <f t="shared" si="9"/>
        <v>374</v>
      </c>
    </row>
    <row r="553" spans="1:10" ht="15.75">
      <c r="A553" s="55">
        <v>549</v>
      </c>
      <c r="B553" s="55" t="s">
        <v>446</v>
      </c>
      <c r="C553" s="329" t="s">
        <v>979</v>
      </c>
      <c r="D553" s="329" t="s">
        <v>4682</v>
      </c>
      <c r="E553" s="55" t="s">
        <v>7802</v>
      </c>
      <c r="F553" s="55"/>
      <c r="G553" s="55" t="s">
        <v>7800</v>
      </c>
      <c r="H553" s="299">
        <v>514</v>
      </c>
      <c r="I553" s="59">
        <v>0.5</v>
      </c>
      <c r="J553" s="448">
        <f t="shared" si="9"/>
        <v>257</v>
      </c>
    </row>
    <row r="554" spans="1:10" ht="15.75">
      <c r="A554" s="55">
        <v>550</v>
      </c>
      <c r="B554" s="55" t="s">
        <v>446</v>
      </c>
      <c r="C554" s="329" t="s">
        <v>980</v>
      </c>
      <c r="D554" s="329" t="s">
        <v>4683</v>
      </c>
      <c r="E554" s="55" t="s">
        <v>7802</v>
      </c>
      <c r="F554" s="55"/>
      <c r="G554" s="55" t="s">
        <v>7800</v>
      </c>
      <c r="H554" s="299">
        <v>386</v>
      </c>
      <c r="I554" s="59">
        <v>0.5</v>
      </c>
      <c r="J554" s="448">
        <f t="shared" si="9"/>
        <v>193</v>
      </c>
    </row>
    <row r="555" spans="1:10" ht="15.75">
      <c r="A555" s="55">
        <v>551</v>
      </c>
      <c r="B555" s="55" t="s">
        <v>446</v>
      </c>
      <c r="C555" s="329" t="s">
        <v>981</v>
      </c>
      <c r="D555" s="329" t="s">
        <v>4684</v>
      </c>
      <c r="E555" s="55" t="s">
        <v>7802</v>
      </c>
      <c r="F555" s="55"/>
      <c r="G555" s="55" t="s">
        <v>7800</v>
      </c>
      <c r="H555" s="299">
        <v>7197</v>
      </c>
      <c r="I555" s="59">
        <v>0.5</v>
      </c>
      <c r="J555" s="448">
        <f t="shared" si="9"/>
        <v>3598.5</v>
      </c>
    </row>
    <row r="556" spans="1:10" ht="26.25">
      <c r="A556" s="55">
        <v>552</v>
      </c>
      <c r="B556" s="55" t="s">
        <v>446</v>
      </c>
      <c r="C556" s="329" t="s">
        <v>982</v>
      </c>
      <c r="D556" s="329" t="s">
        <v>4685</v>
      </c>
      <c r="E556" s="55" t="s">
        <v>7802</v>
      </c>
      <c r="F556" s="55"/>
      <c r="G556" s="55" t="s">
        <v>7800</v>
      </c>
      <c r="H556" s="299">
        <v>12030</v>
      </c>
      <c r="I556" s="59">
        <v>0.5</v>
      </c>
      <c r="J556" s="448">
        <f t="shared" si="9"/>
        <v>6015</v>
      </c>
    </row>
    <row r="557" spans="1:10" ht="15.75">
      <c r="A557" s="55">
        <v>553</v>
      </c>
      <c r="B557" s="55" t="s">
        <v>446</v>
      </c>
      <c r="C557" s="329" t="s">
        <v>983</v>
      </c>
      <c r="D557" s="329" t="s">
        <v>4686</v>
      </c>
      <c r="E557" s="55" t="s">
        <v>7802</v>
      </c>
      <c r="F557" s="55"/>
      <c r="G557" s="55" t="s">
        <v>7800</v>
      </c>
      <c r="H557" s="299">
        <v>4010</v>
      </c>
      <c r="I557" s="59">
        <v>0.5</v>
      </c>
      <c r="J557" s="448">
        <f t="shared" si="9"/>
        <v>2005</v>
      </c>
    </row>
    <row r="558" spans="1:10" ht="15.75">
      <c r="A558" s="55">
        <v>554</v>
      </c>
      <c r="B558" s="55" t="s">
        <v>446</v>
      </c>
      <c r="C558" s="329" t="s">
        <v>984</v>
      </c>
      <c r="D558" s="329" t="s">
        <v>4687</v>
      </c>
      <c r="E558" s="55" t="s">
        <v>7802</v>
      </c>
      <c r="F558" s="55"/>
      <c r="G558" s="55" t="s">
        <v>7800</v>
      </c>
      <c r="H558" s="299">
        <v>6426</v>
      </c>
      <c r="I558" s="59">
        <v>0.5</v>
      </c>
      <c r="J558" s="448">
        <f t="shared" si="9"/>
        <v>3213</v>
      </c>
    </row>
    <row r="559" spans="1:10" ht="15.75">
      <c r="A559" s="55">
        <v>555</v>
      </c>
      <c r="B559" s="55" t="s">
        <v>446</v>
      </c>
      <c r="C559" s="329" t="s">
        <v>985</v>
      </c>
      <c r="D559" s="329" t="s">
        <v>4688</v>
      </c>
      <c r="E559" s="55" t="s">
        <v>7802</v>
      </c>
      <c r="F559" s="55"/>
      <c r="G559" s="55" t="s">
        <v>7800</v>
      </c>
      <c r="H559" s="299">
        <v>3933</v>
      </c>
      <c r="I559" s="59">
        <v>0.5</v>
      </c>
      <c r="J559" s="448">
        <f t="shared" si="9"/>
        <v>1966.5</v>
      </c>
    </row>
    <row r="560" spans="1:10" ht="15.75">
      <c r="A560" s="55">
        <v>556</v>
      </c>
      <c r="B560" s="55" t="s">
        <v>446</v>
      </c>
      <c r="C560" s="329" t="s">
        <v>986</v>
      </c>
      <c r="D560" s="329" t="s">
        <v>4689</v>
      </c>
      <c r="E560" s="55" t="s">
        <v>7802</v>
      </c>
      <c r="F560" s="55"/>
      <c r="G560" s="55" t="s">
        <v>7800</v>
      </c>
      <c r="H560" s="299">
        <v>3933</v>
      </c>
      <c r="I560" s="59">
        <v>0.5</v>
      </c>
      <c r="J560" s="448">
        <f t="shared" si="9"/>
        <v>1966.5</v>
      </c>
    </row>
    <row r="561" spans="1:10" ht="15.75">
      <c r="A561" s="55">
        <v>557</v>
      </c>
      <c r="B561" s="55" t="s">
        <v>446</v>
      </c>
      <c r="C561" s="329" t="s">
        <v>987</v>
      </c>
      <c r="D561" s="329" t="s">
        <v>4690</v>
      </c>
      <c r="E561" s="55" t="s">
        <v>7802</v>
      </c>
      <c r="F561" s="55"/>
      <c r="G561" s="55" t="s">
        <v>7800</v>
      </c>
      <c r="H561" s="299">
        <v>3933</v>
      </c>
      <c r="I561" s="59">
        <v>0.5</v>
      </c>
      <c r="J561" s="448">
        <f t="shared" si="9"/>
        <v>1966.5</v>
      </c>
    </row>
    <row r="562" spans="1:10" ht="15.75">
      <c r="A562" s="55">
        <v>558</v>
      </c>
      <c r="B562" s="55" t="s">
        <v>446</v>
      </c>
      <c r="C562" s="329" t="s">
        <v>988</v>
      </c>
      <c r="D562" s="329" t="s">
        <v>4691</v>
      </c>
      <c r="E562" s="55" t="s">
        <v>7802</v>
      </c>
      <c r="F562" s="55"/>
      <c r="G562" s="55" t="s">
        <v>7800</v>
      </c>
      <c r="H562" s="299">
        <v>787</v>
      </c>
      <c r="I562" s="59">
        <v>0.5</v>
      </c>
      <c r="J562" s="448">
        <f t="shared" si="9"/>
        <v>393.5</v>
      </c>
    </row>
    <row r="563" spans="1:10" ht="15.75">
      <c r="A563" s="55">
        <v>559</v>
      </c>
      <c r="B563" s="55" t="s">
        <v>446</v>
      </c>
      <c r="C563" s="329" t="s">
        <v>989</v>
      </c>
      <c r="D563" s="329" t="s">
        <v>4692</v>
      </c>
      <c r="E563" s="55" t="s">
        <v>7802</v>
      </c>
      <c r="F563" s="55"/>
      <c r="G563" s="55" t="s">
        <v>7800</v>
      </c>
      <c r="H563" s="299">
        <v>1970</v>
      </c>
      <c r="I563" s="59">
        <v>0.5</v>
      </c>
      <c r="J563" s="448">
        <f t="shared" si="9"/>
        <v>985</v>
      </c>
    </row>
    <row r="564" spans="1:10" ht="15.75">
      <c r="A564" s="55">
        <v>560</v>
      </c>
      <c r="B564" s="55" t="s">
        <v>446</v>
      </c>
      <c r="C564" s="329" t="s">
        <v>990</v>
      </c>
      <c r="D564" s="329" t="s">
        <v>4693</v>
      </c>
      <c r="E564" s="55" t="s">
        <v>7802</v>
      </c>
      <c r="F564" s="55"/>
      <c r="G564" s="55" t="s">
        <v>7800</v>
      </c>
      <c r="H564" s="299">
        <v>3189</v>
      </c>
      <c r="I564" s="59">
        <v>0.5</v>
      </c>
      <c r="J564" s="448">
        <f t="shared" si="9"/>
        <v>1594.5</v>
      </c>
    </row>
    <row r="565" spans="1:10" ht="15.75">
      <c r="A565" s="55">
        <v>561</v>
      </c>
      <c r="B565" s="55" t="s">
        <v>446</v>
      </c>
      <c r="C565" s="329" t="s">
        <v>991</v>
      </c>
      <c r="D565" s="329" t="s">
        <v>4694</v>
      </c>
      <c r="E565" s="55" t="s">
        <v>7802</v>
      </c>
      <c r="F565" s="55"/>
      <c r="G565" s="55" t="s">
        <v>7800</v>
      </c>
      <c r="H565" s="299">
        <v>2002</v>
      </c>
      <c r="I565" s="59">
        <v>0.5</v>
      </c>
      <c r="J565" s="448">
        <f t="shared" si="9"/>
        <v>1001</v>
      </c>
    </row>
    <row r="566" spans="1:10" ht="15.75">
      <c r="A566" s="55">
        <v>562</v>
      </c>
      <c r="B566" s="55" t="s">
        <v>446</v>
      </c>
      <c r="C566" s="329" t="s">
        <v>992</v>
      </c>
      <c r="D566" s="329" t="s">
        <v>4695</v>
      </c>
      <c r="E566" s="55" t="s">
        <v>7802</v>
      </c>
      <c r="F566" s="55"/>
      <c r="G566" s="55" t="s">
        <v>7800</v>
      </c>
      <c r="H566" s="299">
        <v>1993</v>
      </c>
      <c r="I566" s="59">
        <v>0.5</v>
      </c>
      <c r="J566" s="448">
        <f t="shared" si="9"/>
        <v>996.5</v>
      </c>
    </row>
    <row r="567" spans="1:10" ht="26.25">
      <c r="A567" s="55">
        <v>563</v>
      </c>
      <c r="B567" s="55" t="s">
        <v>446</v>
      </c>
      <c r="C567" s="329" t="s">
        <v>993</v>
      </c>
      <c r="D567" s="329" t="s">
        <v>4696</v>
      </c>
      <c r="E567" s="55" t="s">
        <v>7802</v>
      </c>
      <c r="F567" s="55"/>
      <c r="G567" s="55" t="s">
        <v>7800</v>
      </c>
      <c r="H567" s="299">
        <v>6867</v>
      </c>
      <c r="I567" s="59">
        <v>0.5</v>
      </c>
      <c r="J567" s="448">
        <f t="shared" si="9"/>
        <v>3433.5</v>
      </c>
    </row>
    <row r="568" spans="1:10" ht="15.75">
      <c r="A568" s="55">
        <v>564</v>
      </c>
      <c r="B568" s="55" t="s">
        <v>446</v>
      </c>
      <c r="C568" s="329" t="s">
        <v>994</v>
      </c>
      <c r="D568" s="329" t="s">
        <v>4697</v>
      </c>
      <c r="E568" s="55" t="s">
        <v>7802</v>
      </c>
      <c r="F568" s="55"/>
      <c r="G568" s="55" t="s">
        <v>7800</v>
      </c>
      <c r="H568" s="299">
        <v>1048</v>
      </c>
      <c r="I568" s="59">
        <v>0.5</v>
      </c>
      <c r="J568" s="448">
        <f t="shared" si="9"/>
        <v>524</v>
      </c>
    </row>
    <row r="569" spans="1:10" ht="15.75">
      <c r="A569" s="55">
        <v>565</v>
      </c>
      <c r="B569" s="55" t="s">
        <v>446</v>
      </c>
      <c r="C569" s="329" t="s">
        <v>995</v>
      </c>
      <c r="D569" s="329" t="s">
        <v>4698</v>
      </c>
      <c r="E569" s="55" t="s">
        <v>7802</v>
      </c>
      <c r="F569" s="55"/>
      <c r="G569" s="55" t="s">
        <v>7800</v>
      </c>
      <c r="H569" s="299">
        <v>11218</v>
      </c>
      <c r="I569" s="59">
        <v>0.5</v>
      </c>
      <c r="J569" s="448">
        <f t="shared" si="9"/>
        <v>5609</v>
      </c>
    </row>
    <row r="570" spans="1:10" ht="15.75">
      <c r="A570" s="55">
        <v>566</v>
      </c>
      <c r="B570" s="55" t="s">
        <v>446</v>
      </c>
      <c r="C570" s="329" t="s">
        <v>996</v>
      </c>
      <c r="D570" s="329" t="s">
        <v>4699</v>
      </c>
      <c r="E570" s="55" t="s">
        <v>7802</v>
      </c>
      <c r="F570" s="55"/>
      <c r="G570" s="55" t="s">
        <v>7800</v>
      </c>
      <c r="H570" s="299">
        <v>419</v>
      </c>
      <c r="I570" s="59">
        <v>0.5</v>
      </c>
      <c r="J570" s="448">
        <f t="shared" si="9"/>
        <v>209.5</v>
      </c>
    </row>
    <row r="571" spans="1:10" ht="15.75">
      <c r="A571" s="55">
        <v>567</v>
      </c>
      <c r="B571" s="55" t="s">
        <v>446</v>
      </c>
      <c r="C571" s="329" t="s">
        <v>997</v>
      </c>
      <c r="D571" s="329" t="s">
        <v>4700</v>
      </c>
      <c r="E571" s="55" t="s">
        <v>7802</v>
      </c>
      <c r="F571" s="55"/>
      <c r="G571" s="55" t="s">
        <v>7800</v>
      </c>
      <c r="H571" s="299">
        <v>1430</v>
      </c>
      <c r="I571" s="59">
        <v>0.5</v>
      </c>
      <c r="J571" s="448">
        <f t="shared" si="9"/>
        <v>715</v>
      </c>
    </row>
    <row r="572" spans="1:10" ht="15.75">
      <c r="A572" s="55">
        <v>568</v>
      </c>
      <c r="B572" s="55" t="s">
        <v>446</v>
      </c>
      <c r="C572" s="329" t="s">
        <v>998</v>
      </c>
      <c r="D572" s="329" t="s">
        <v>4701</v>
      </c>
      <c r="E572" s="55" t="s">
        <v>7802</v>
      </c>
      <c r="F572" s="55"/>
      <c r="G572" s="55" t="s">
        <v>7800</v>
      </c>
      <c r="H572" s="299">
        <v>4617</v>
      </c>
      <c r="I572" s="59">
        <v>0.5</v>
      </c>
      <c r="J572" s="448">
        <f t="shared" si="9"/>
        <v>2308.5</v>
      </c>
    </row>
    <row r="573" spans="1:10" ht="15.75">
      <c r="A573" s="55">
        <v>569</v>
      </c>
      <c r="B573" s="55" t="s">
        <v>446</v>
      </c>
      <c r="C573" s="329" t="s">
        <v>999</v>
      </c>
      <c r="D573" s="329" t="s">
        <v>4702</v>
      </c>
      <c r="E573" s="55" t="s">
        <v>7802</v>
      </c>
      <c r="F573" s="55"/>
      <c r="G573" s="55" t="s">
        <v>7800</v>
      </c>
      <c r="H573" s="299">
        <v>8048</v>
      </c>
      <c r="I573" s="59">
        <v>0.5</v>
      </c>
      <c r="J573" s="448">
        <f t="shared" si="9"/>
        <v>4024</v>
      </c>
    </row>
    <row r="574" spans="1:10" ht="15.75">
      <c r="A574" s="55">
        <v>570</v>
      </c>
      <c r="B574" s="55" t="s">
        <v>446</v>
      </c>
      <c r="C574" s="329" t="s">
        <v>1000</v>
      </c>
      <c r="D574" s="329" t="s">
        <v>4703</v>
      </c>
      <c r="E574" s="55" t="s">
        <v>7802</v>
      </c>
      <c r="F574" s="55"/>
      <c r="G574" s="55" t="s">
        <v>7800</v>
      </c>
      <c r="H574" s="299">
        <v>14307</v>
      </c>
      <c r="I574" s="59">
        <v>0.5</v>
      </c>
      <c r="J574" s="448">
        <f t="shared" si="9"/>
        <v>7153.5</v>
      </c>
    </row>
    <row r="575" spans="1:10" ht="15.75">
      <c r="A575" s="55">
        <v>571</v>
      </c>
      <c r="B575" s="55" t="s">
        <v>446</v>
      </c>
      <c r="C575" s="329" t="s">
        <v>1001</v>
      </c>
      <c r="D575" s="329" t="s">
        <v>4704</v>
      </c>
      <c r="E575" s="55" t="s">
        <v>7802</v>
      </c>
      <c r="F575" s="55"/>
      <c r="G575" s="55" t="s">
        <v>7800</v>
      </c>
      <c r="H575" s="299">
        <v>1774</v>
      </c>
      <c r="I575" s="59">
        <v>0.5</v>
      </c>
      <c r="J575" s="448">
        <f t="shared" si="9"/>
        <v>887</v>
      </c>
    </row>
    <row r="576" spans="1:10" ht="15.75">
      <c r="A576" s="55">
        <v>572</v>
      </c>
      <c r="B576" s="55" t="s">
        <v>446</v>
      </c>
      <c r="C576" s="329" t="s">
        <v>1002</v>
      </c>
      <c r="D576" s="329" t="s">
        <v>4705</v>
      </c>
      <c r="E576" s="55" t="s">
        <v>7802</v>
      </c>
      <c r="F576" s="55"/>
      <c r="G576" s="55" t="s">
        <v>7800</v>
      </c>
      <c r="H576" s="299">
        <v>1774</v>
      </c>
      <c r="I576" s="59">
        <v>0.5</v>
      </c>
      <c r="J576" s="448">
        <f t="shared" si="9"/>
        <v>887</v>
      </c>
    </row>
    <row r="577" spans="1:10" ht="15.75">
      <c r="A577" s="55">
        <v>573</v>
      </c>
      <c r="B577" s="55" t="s">
        <v>446</v>
      </c>
      <c r="C577" s="329" t="s">
        <v>1003</v>
      </c>
      <c r="D577" s="329" t="s">
        <v>4706</v>
      </c>
      <c r="E577" s="55" t="s">
        <v>7802</v>
      </c>
      <c r="F577" s="55"/>
      <c r="G577" s="55" t="s">
        <v>7800</v>
      </c>
      <c r="H577" s="299">
        <v>10301</v>
      </c>
      <c r="I577" s="59">
        <v>0.5</v>
      </c>
      <c r="J577" s="448">
        <f t="shared" si="9"/>
        <v>5150.5</v>
      </c>
    </row>
    <row r="578" spans="1:10" ht="15.75">
      <c r="A578" s="55">
        <v>574</v>
      </c>
      <c r="B578" s="55" t="s">
        <v>446</v>
      </c>
      <c r="C578" s="329" t="s">
        <v>1004</v>
      </c>
      <c r="D578" s="329" t="s">
        <v>4707</v>
      </c>
      <c r="E578" s="55" t="s">
        <v>7802</v>
      </c>
      <c r="F578" s="55"/>
      <c r="G578" s="55" t="s">
        <v>7800</v>
      </c>
      <c r="H578" s="299">
        <v>1391</v>
      </c>
      <c r="I578" s="59">
        <v>0.5</v>
      </c>
      <c r="J578" s="448">
        <f t="shared" si="9"/>
        <v>695.5</v>
      </c>
    </row>
    <row r="579" spans="1:10" ht="15.75">
      <c r="A579" s="55">
        <v>575</v>
      </c>
      <c r="B579" s="55" t="s">
        <v>446</v>
      </c>
      <c r="C579" s="329" t="s">
        <v>1005</v>
      </c>
      <c r="D579" s="329" t="s">
        <v>4708</v>
      </c>
      <c r="E579" s="55" t="s">
        <v>7802</v>
      </c>
      <c r="F579" s="55"/>
      <c r="G579" s="55" t="s">
        <v>7800</v>
      </c>
      <c r="H579" s="299">
        <v>8011</v>
      </c>
      <c r="I579" s="59">
        <v>0.5</v>
      </c>
      <c r="J579" s="448">
        <f t="shared" si="9"/>
        <v>4005.5</v>
      </c>
    </row>
    <row r="580" spans="1:10" ht="15.75">
      <c r="A580" s="55">
        <v>576</v>
      </c>
      <c r="B580" s="55" t="s">
        <v>446</v>
      </c>
      <c r="C580" s="329" t="s">
        <v>1006</v>
      </c>
      <c r="D580" s="329" t="s">
        <v>4709</v>
      </c>
      <c r="E580" s="55" t="s">
        <v>7802</v>
      </c>
      <c r="F580" s="55"/>
      <c r="G580" s="55" t="s">
        <v>7800</v>
      </c>
      <c r="H580" s="299">
        <v>1774</v>
      </c>
      <c r="I580" s="59">
        <v>0.5</v>
      </c>
      <c r="J580" s="448">
        <f t="shared" si="9"/>
        <v>887</v>
      </c>
    </row>
    <row r="581" spans="1:10" ht="26.25">
      <c r="A581" s="55">
        <v>577</v>
      </c>
      <c r="B581" s="55" t="s">
        <v>446</v>
      </c>
      <c r="C581" s="329" t="s">
        <v>1007</v>
      </c>
      <c r="D581" s="329" t="s">
        <v>4710</v>
      </c>
      <c r="E581" s="55" t="s">
        <v>7802</v>
      </c>
      <c r="F581" s="55"/>
      <c r="G581" s="55" t="s">
        <v>7800</v>
      </c>
      <c r="H581" s="299">
        <v>417</v>
      </c>
      <c r="I581" s="59">
        <v>0.5</v>
      </c>
      <c r="J581" s="448">
        <f t="shared" si="9"/>
        <v>208.5</v>
      </c>
    </row>
    <row r="582" spans="1:10" ht="26.25">
      <c r="A582" s="55">
        <v>578</v>
      </c>
      <c r="B582" s="55" t="s">
        <v>446</v>
      </c>
      <c r="C582" s="329" t="s">
        <v>1008</v>
      </c>
      <c r="D582" s="329" t="s">
        <v>4711</v>
      </c>
      <c r="E582" s="55" t="s">
        <v>7802</v>
      </c>
      <c r="F582" s="55"/>
      <c r="G582" s="55" t="s">
        <v>7800</v>
      </c>
      <c r="H582" s="299">
        <v>1708</v>
      </c>
      <c r="I582" s="59">
        <v>0.5</v>
      </c>
      <c r="J582" s="448">
        <f t="shared" si="9"/>
        <v>854</v>
      </c>
    </row>
    <row r="583" spans="1:10" ht="26.25">
      <c r="A583" s="55">
        <v>579</v>
      </c>
      <c r="B583" s="55" t="s">
        <v>446</v>
      </c>
      <c r="C583" s="329" t="s">
        <v>1009</v>
      </c>
      <c r="D583" s="329" t="s">
        <v>4712</v>
      </c>
      <c r="E583" s="55" t="s">
        <v>7802</v>
      </c>
      <c r="F583" s="55"/>
      <c r="G583" s="55" t="s">
        <v>7800</v>
      </c>
      <c r="H583" s="299">
        <v>2898</v>
      </c>
      <c r="I583" s="59">
        <v>0.5</v>
      </c>
      <c r="J583" s="448">
        <f t="shared" si="9"/>
        <v>1449</v>
      </c>
    </row>
    <row r="584" spans="1:10" ht="15.75">
      <c r="A584" s="55">
        <v>580</v>
      </c>
      <c r="B584" s="55" t="s">
        <v>446</v>
      </c>
      <c r="C584" s="329" t="s">
        <v>1010</v>
      </c>
      <c r="D584" s="329" t="s">
        <v>4713</v>
      </c>
      <c r="E584" s="55" t="s">
        <v>7802</v>
      </c>
      <c r="F584" s="55"/>
      <c r="G584" s="55" t="s">
        <v>7800</v>
      </c>
      <c r="H584" s="299">
        <v>569</v>
      </c>
      <c r="I584" s="59">
        <v>0.5</v>
      </c>
      <c r="J584" s="448">
        <f t="shared" si="9"/>
        <v>284.5</v>
      </c>
    </row>
    <row r="585" spans="1:10" ht="15.75">
      <c r="A585" s="55">
        <v>581</v>
      </c>
      <c r="B585" s="55" t="s">
        <v>446</v>
      </c>
      <c r="C585" s="329" t="s">
        <v>1011</v>
      </c>
      <c r="D585" s="329" t="s">
        <v>4714</v>
      </c>
      <c r="E585" s="55" t="s">
        <v>7802</v>
      </c>
      <c r="F585" s="55"/>
      <c r="G585" s="55" t="s">
        <v>7800</v>
      </c>
      <c r="H585" s="299">
        <v>1708</v>
      </c>
      <c r="I585" s="59">
        <v>0.5</v>
      </c>
      <c r="J585" s="448">
        <f t="shared" si="9"/>
        <v>854</v>
      </c>
    </row>
    <row r="586" spans="1:10" ht="15.75">
      <c r="A586" s="55">
        <v>582</v>
      </c>
      <c r="B586" s="55" t="s">
        <v>446</v>
      </c>
      <c r="C586" s="329" t="s">
        <v>1012</v>
      </c>
      <c r="D586" s="329" t="s">
        <v>4715</v>
      </c>
      <c r="E586" s="55" t="s">
        <v>7802</v>
      </c>
      <c r="F586" s="55"/>
      <c r="G586" s="55" t="s">
        <v>7800</v>
      </c>
      <c r="H586" s="299">
        <v>1595</v>
      </c>
      <c r="I586" s="59">
        <v>0.5</v>
      </c>
      <c r="J586" s="448">
        <f t="shared" si="9"/>
        <v>797.5</v>
      </c>
    </row>
    <row r="587" spans="1:10" ht="26.25">
      <c r="A587" s="55">
        <v>583</v>
      </c>
      <c r="B587" s="55" t="s">
        <v>446</v>
      </c>
      <c r="C587" s="329" t="s">
        <v>1013</v>
      </c>
      <c r="D587" s="329" t="s">
        <v>4716</v>
      </c>
      <c r="E587" s="55" t="s">
        <v>7802</v>
      </c>
      <c r="F587" s="55"/>
      <c r="G587" s="55" t="s">
        <v>7800</v>
      </c>
      <c r="H587" s="299">
        <v>2665</v>
      </c>
      <c r="I587" s="59">
        <v>0.5</v>
      </c>
      <c r="J587" s="448">
        <f t="shared" si="9"/>
        <v>1332.5</v>
      </c>
    </row>
    <row r="588" spans="1:10" ht="15.75">
      <c r="A588" s="55">
        <v>584</v>
      </c>
      <c r="B588" s="55" t="s">
        <v>446</v>
      </c>
      <c r="C588" s="329" t="s">
        <v>1014</v>
      </c>
      <c r="D588" s="329" t="s">
        <v>4717</v>
      </c>
      <c r="E588" s="55" t="s">
        <v>7802</v>
      </c>
      <c r="F588" s="55"/>
      <c r="G588" s="55" t="s">
        <v>7800</v>
      </c>
      <c r="H588" s="299">
        <v>888</v>
      </c>
      <c r="I588" s="59">
        <v>0.5</v>
      </c>
      <c r="J588" s="448">
        <f t="shared" si="9"/>
        <v>444</v>
      </c>
    </row>
    <row r="589" spans="1:10" ht="15.75">
      <c r="A589" s="55">
        <v>585</v>
      </c>
      <c r="B589" s="55" t="s">
        <v>446</v>
      </c>
      <c r="C589" s="329" t="s">
        <v>1015</v>
      </c>
      <c r="D589" s="329" t="s">
        <v>4718</v>
      </c>
      <c r="E589" s="55" t="s">
        <v>7802</v>
      </c>
      <c r="F589" s="55"/>
      <c r="G589" s="55" t="s">
        <v>7800</v>
      </c>
      <c r="H589" s="299">
        <v>1424</v>
      </c>
      <c r="I589" s="59">
        <v>0.5</v>
      </c>
      <c r="J589" s="448">
        <f t="shared" si="9"/>
        <v>712</v>
      </c>
    </row>
    <row r="590" spans="1:10" ht="15.75">
      <c r="A590" s="55">
        <v>586</v>
      </c>
      <c r="B590" s="55" t="s">
        <v>446</v>
      </c>
      <c r="C590" s="329" t="s">
        <v>1016</v>
      </c>
      <c r="D590" s="329" t="s">
        <v>4719</v>
      </c>
      <c r="E590" s="55" t="s">
        <v>7802</v>
      </c>
      <c r="F590" s="55"/>
      <c r="G590" s="55" t="s">
        <v>7800</v>
      </c>
      <c r="H590" s="299">
        <v>871</v>
      </c>
      <c r="I590" s="59">
        <v>0.5</v>
      </c>
      <c r="J590" s="448">
        <f t="shared" si="9"/>
        <v>435.5</v>
      </c>
    </row>
    <row r="591" spans="1:10" ht="15.75">
      <c r="A591" s="55">
        <v>587</v>
      </c>
      <c r="B591" s="55" t="s">
        <v>446</v>
      </c>
      <c r="C591" s="329" t="s">
        <v>1017</v>
      </c>
      <c r="D591" s="329" t="s">
        <v>4720</v>
      </c>
      <c r="E591" s="55" t="s">
        <v>7802</v>
      </c>
      <c r="F591" s="55"/>
      <c r="G591" s="55" t="s">
        <v>7800</v>
      </c>
      <c r="H591" s="299">
        <v>871</v>
      </c>
      <c r="I591" s="59">
        <v>0.5</v>
      </c>
      <c r="J591" s="448">
        <f t="shared" si="9"/>
        <v>435.5</v>
      </c>
    </row>
    <row r="592" spans="1:10" ht="15.75">
      <c r="A592" s="55">
        <v>588</v>
      </c>
      <c r="B592" s="55" t="s">
        <v>446</v>
      </c>
      <c r="C592" s="329" t="s">
        <v>1018</v>
      </c>
      <c r="D592" s="329" t="s">
        <v>4721</v>
      </c>
      <c r="E592" s="55" t="s">
        <v>7802</v>
      </c>
      <c r="F592" s="55"/>
      <c r="G592" s="55" t="s">
        <v>7800</v>
      </c>
      <c r="H592" s="299">
        <v>871</v>
      </c>
      <c r="I592" s="59">
        <v>0.5</v>
      </c>
      <c r="J592" s="448">
        <f t="shared" si="9"/>
        <v>435.5</v>
      </c>
    </row>
    <row r="593" spans="1:10" ht="15.75">
      <c r="A593" s="55">
        <v>589</v>
      </c>
      <c r="B593" s="55" t="s">
        <v>446</v>
      </c>
      <c r="C593" s="329" t="s">
        <v>1019</v>
      </c>
      <c r="D593" s="329" t="s">
        <v>4722</v>
      </c>
      <c r="E593" s="55" t="s">
        <v>7802</v>
      </c>
      <c r="F593" s="55"/>
      <c r="G593" s="55" t="s">
        <v>7800</v>
      </c>
      <c r="H593" s="299">
        <v>174</v>
      </c>
      <c r="I593" s="59">
        <v>0.5</v>
      </c>
      <c r="J593" s="448">
        <f t="shared" si="9"/>
        <v>87</v>
      </c>
    </row>
    <row r="594" spans="1:10" ht="15.75">
      <c r="A594" s="55">
        <v>590</v>
      </c>
      <c r="B594" s="55" t="s">
        <v>446</v>
      </c>
      <c r="C594" s="329" t="s">
        <v>1020</v>
      </c>
      <c r="D594" s="329" t="s">
        <v>4723</v>
      </c>
      <c r="E594" s="55" t="s">
        <v>7802</v>
      </c>
      <c r="F594" s="55"/>
      <c r="G594" s="55" t="s">
        <v>7800</v>
      </c>
      <c r="H594" s="299">
        <v>5552</v>
      </c>
      <c r="I594" s="59">
        <v>0.5</v>
      </c>
      <c r="J594" s="448">
        <f t="shared" ref="J594:J657" si="10">H594*(1-I594)</f>
        <v>2776</v>
      </c>
    </row>
    <row r="595" spans="1:10" ht="15.75">
      <c r="A595" s="55">
        <v>591</v>
      </c>
      <c r="B595" s="55" t="s">
        <v>446</v>
      </c>
      <c r="C595" s="329" t="s">
        <v>1021</v>
      </c>
      <c r="D595" s="329" t="s">
        <v>4724</v>
      </c>
      <c r="E595" s="55" t="s">
        <v>7802</v>
      </c>
      <c r="F595" s="55"/>
      <c r="G595" s="55" t="s">
        <v>7800</v>
      </c>
      <c r="H595" s="299">
        <v>8969</v>
      </c>
      <c r="I595" s="59">
        <v>0.5</v>
      </c>
      <c r="J595" s="448">
        <f t="shared" si="10"/>
        <v>4484.5</v>
      </c>
    </row>
    <row r="596" spans="1:10" ht="15.75">
      <c r="A596" s="55">
        <v>592</v>
      </c>
      <c r="B596" s="55" t="s">
        <v>446</v>
      </c>
      <c r="C596" s="329" t="s">
        <v>1022</v>
      </c>
      <c r="D596" s="329" t="s">
        <v>4725</v>
      </c>
      <c r="E596" s="55" t="s">
        <v>7802</v>
      </c>
      <c r="F596" s="55"/>
      <c r="G596" s="55" t="s">
        <v>7800</v>
      </c>
      <c r="H596" s="299">
        <v>5633</v>
      </c>
      <c r="I596" s="59">
        <v>0.5</v>
      </c>
      <c r="J596" s="448">
        <f t="shared" si="10"/>
        <v>2816.5</v>
      </c>
    </row>
    <row r="597" spans="1:10" ht="15.75">
      <c r="A597" s="55">
        <v>593</v>
      </c>
      <c r="B597" s="55" t="s">
        <v>446</v>
      </c>
      <c r="C597" s="329" t="s">
        <v>1023</v>
      </c>
      <c r="D597" s="329" t="s">
        <v>4726</v>
      </c>
      <c r="E597" s="55" t="s">
        <v>7802</v>
      </c>
      <c r="F597" s="55"/>
      <c r="G597" s="55" t="s">
        <v>7800</v>
      </c>
      <c r="H597" s="299">
        <v>5623</v>
      </c>
      <c r="I597" s="59">
        <v>0.5</v>
      </c>
      <c r="J597" s="448">
        <f t="shared" si="10"/>
        <v>2811.5</v>
      </c>
    </row>
    <row r="598" spans="1:10" ht="26.25">
      <c r="A598" s="55">
        <v>594</v>
      </c>
      <c r="B598" s="55" t="s">
        <v>446</v>
      </c>
      <c r="C598" s="329" t="s">
        <v>1024</v>
      </c>
      <c r="D598" s="329" t="s">
        <v>4727</v>
      </c>
      <c r="E598" s="55" t="s">
        <v>7802</v>
      </c>
      <c r="F598" s="55"/>
      <c r="G598" s="55" t="s">
        <v>7800</v>
      </c>
      <c r="H598" s="299">
        <v>19314</v>
      </c>
      <c r="I598" s="59">
        <v>0.5</v>
      </c>
      <c r="J598" s="448">
        <f t="shared" si="10"/>
        <v>9657</v>
      </c>
    </row>
    <row r="599" spans="1:10" ht="15.75">
      <c r="A599" s="55">
        <v>595</v>
      </c>
      <c r="B599" s="55" t="s">
        <v>446</v>
      </c>
      <c r="C599" s="329" t="s">
        <v>1025</v>
      </c>
      <c r="D599" s="329" t="s">
        <v>4728</v>
      </c>
      <c r="E599" s="55" t="s">
        <v>7802</v>
      </c>
      <c r="F599" s="55"/>
      <c r="G599" s="55" t="s">
        <v>7800</v>
      </c>
      <c r="H599" s="299">
        <v>2947</v>
      </c>
      <c r="I599" s="59">
        <v>0.5</v>
      </c>
      <c r="J599" s="448">
        <f t="shared" si="10"/>
        <v>1473.5</v>
      </c>
    </row>
    <row r="600" spans="1:10" ht="15.75">
      <c r="A600" s="55">
        <v>596</v>
      </c>
      <c r="B600" s="55" t="s">
        <v>446</v>
      </c>
      <c r="C600" s="329" t="s">
        <v>1026</v>
      </c>
      <c r="D600" s="329" t="s">
        <v>4729</v>
      </c>
      <c r="E600" s="55" t="s">
        <v>7802</v>
      </c>
      <c r="F600" s="55"/>
      <c r="G600" s="55" t="s">
        <v>7800</v>
      </c>
      <c r="H600" s="299">
        <v>31533</v>
      </c>
      <c r="I600" s="59">
        <v>0.5</v>
      </c>
      <c r="J600" s="448">
        <f t="shared" si="10"/>
        <v>15766.5</v>
      </c>
    </row>
    <row r="601" spans="1:10" ht="15.75">
      <c r="A601" s="55">
        <v>597</v>
      </c>
      <c r="B601" s="55" t="s">
        <v>446</v>
      </c>
      <c r="C601" s="329" t="s">
        <v>1027</v>
      </c>
      <c r="D601" s="329" t="s">
        <v>4730</v>
      </c>
      <c r="E601" s="55" t="s">
        <v>7802</v>
      </c>
      <c r="F601" s="55"/>
      <c r="G601" s="55" t="s">
        <v>7800</v>
      </c>
      <c r="H601" s="299">
        <v>1177</v>
      </c>
      <c r="I601" s="59">
        <v>0.5</v>
      </c>
      <c r="J601" s="448">
        <f t="shared" si="10"/>
        <v>588.5</v>
      </c>
    </row>
    <row r="602" spans="1:10" ht="15.75">
      <c r="A602" s="55">
        <v>598</v>
      </c>
      <c r="B602" s="55" t="s">
        <v>446</v>
      </c>
      <c r="C602" s="329" t="s">
        <v>1028</v>
      </c>
      <c r="D602" s="329" t="s">
        <v>4731</v>
      </c>
      <c r="E602" s="55" t="s">
        <v>7802</v>
      </c>
      <c r="F602" s="55"/>
      <c r="G602" s="55" t="s">
        <v>7800</v>
      </c>
      <c r="H602" s="299">
        <v>4024</v>
      </c>
      <c r="I602" s="59">
        <v>0.5</v>
      </c>
      <c r="J602" s="448">
        <f t="shared" si="10"/>
        <v>2012</v>
      </c>
    </row>
    <row r="603" spans="1:10" ht="15.75">
      <c r="A603" s="55">
        <v>599</v>
      </c>
      <c r="B603" s="55" t="s">
        <v>446</v>
      </c>
      <c r="C603" s="329" t="s">
        <v>1029</v>
      </c>
      <c r="D603" s="329" t="s">
        <v>4732</v>
      </c>
      <c r="E603" s="55" t="s">
        <v>7802</v>
      </c>
      <c r="F603" s="55"/>
      <c r="G603" s="55" t="s">
        <v>7800</v>
      </c>
      <c r="H603" s="299">
        <v>12966</v>
      </c>
      <c r="I603" s="59">
        <v>0.5</v>
      </c>
      <c r="J603" s="448">
        <f t="shared" si="10"/>
        <v>6483</v>
      </c>
    </row>
    <row r="604" spans="1:10" ht="15.75">
      <c r="A604" s="55">
        <v>600</v>
      </c>
      <c r="B604" s="55" t="s">
        <v>446</v>
      </c>
      <c r="C604" s="329" t="s">
        <v>1030</v>
      </c>
      <c r="D604" s="329" t="s">
        <v>4733</v>
      </c>
      <c r="E604" s="55" t="s">
        <v>7802</v>
      </c>
      <c r="F604" s="55"/>
      <c r="G604" s="55" t="s">
        <v>7800</v>
      </c>
      <c r="H604" s="299">
        <v>36124</v>
      </c>
      <c r="I604" s="59">
        <v>0.5</v>
      </c>
      <c r="J604" s="448">
        <f t="shared" si="10"/>
        <v>18062</v>
      </c>
    </row>
    <row r="605" spans="1:10" ht="15.75">
      <c r="A605" s="55">
        <v>601</v>
      </c>
      <c r="B605" s="55" t="s">
        <v>446</v>
      </c>
      <c r="C605" s="329" t="s">
        <v>1031</v>
      </c>
      <c r="D605" s="329" t="s">
        <v>4734</v>
      </c>
      <c r="E605" s="55" t="s">
        <v>7802</v>
      </c>
      <c r="F605" s="55"/>
      <c r="G605" s="55" t="s">
        <v>7800</v>
      </c>
      <c r="H605" s="299">
        <v>64381</v>
      </c>
      <c r="I605" s="59">
        <v>0.5</v>
      </c>
      <c r="J605" s="448">
        <f t="shared" si="10"/>
        <v>32190.5</v>
      </c>
    </row>
    <row r="606" spans="1:10" ht="15.75">
      <c r="A606" s="55">
        <v>602</v>
      </c>
      <c r="B606" s="55" t="s">
        <v>446</v>
      </c>
      <c r="C606" s="329" t="s">
        <v>1032</v>
      </c>
      <c r="D606" s="329" t="s">
        <v>4735</v>
      </c>
      <c r="E606" s="55" t="s">
        <v>7802</v>
      </c>
      <c r="F606" s="55"/>
      <c r="G606" s="55" t="s">
        <v>7800</v>
      </c>
      <c r="H606" s="299">
        <v>4990</v>
      </c>
      <c r="I606" s="59">
        <v>0.5</v>
      </c>
      <c r="J606" s="448">
        <f t="shared" si="10"/>
        <v>2495</v>
      </c>
    </row>
    <row r="607" spans="1:10" ht="15.75">
      <c r="A607" s="55">
        <v>603</v>
      </c>
      <c r="B607" s="55" t="s">
        <v>446</v>
      </c>
      <c r="C607" s="329" t="s">
        <v>1033</v>
      </c>
      <c r="D607" s="329" t="s">
        <v>4736</v>
      </c>
      <c r="E607" s="55" t="s">
        <v>7802</v>
      </c>
      <c r="F607" s="55"/>
      <c r="G607" s="55" t="s">
        <v>7800</v>
      </c>
      <c r="H607" s="299">
        <v>4990</v>
      </c>
      <c r="I607" s="59">
        <v>0.5</v>
      </c>
      <c r="J607" s="448">
        <f t="shared" si="10"/>
        <v>2495</v>
      </c>
    </row>
    <row r="608" spans="1:10" ht="15.75">
      <c r="A608" s="55">
        <v>604</v>
      </c>
      <c r="B608" s="55" t="s">
        <v>446</v>
      </c>
      <c r="C608" s="329" t="s">
        <v>1034</v>
      </c>
      <c r="D608" s="329" t="s">
        <v>4737</v>
      </c>
      <c r="E608" s="55" t="s">
        <v>7802</v>
      </c>
      <c r="F608" s="55"/>
      <c r="G608" s="55" t="s">
        <v>7800</v>
      </c>
      <c r="H608" s="299">
        <v>28971</v>
      </c>
      <c r="I608" s="59">
        <v>0.5</v>
      </c>
      <c r="J608" s="448">
        <f t="shared" si="10"/>
        <v>14485.5</v>
      </c>
    </row>
    <row r="609" spans="1:10" ht="15.75">
      <c r="A609" s="55">
        <v>605</v>
      </c>
      <c r="B609" s="55" t="s">
        <v>446</v>
      </c>
      <c r="C609" s="329" t="s">
        <v>1035</v>
      </c>
      <c r="D609" s="329" t="s">
        <v>4738</v>
      </c>
      <c r="E609" s="55" t="s">
        <v>7802</v>
      </c>
      <c r="F609" s="55"/>
      <c r="G609" s="55" t="s">
        <v>7800</v>
      </c>
      <c r="H609" s="299">
        <v>3911</v>
      </c>
      <c r="I609" s="59">
        <v>0.5</v>
      </c>
      <c r="J609" s="448">
        <f t="shared" si="10"/>
        <v>1955.5</v>
      </c>
    </row>
    <row r="610" spans="1:10" ht="15.75">
      <c r="A610" s="55">
        <v>606</v>
      </c>
      <c r="B610" s="55" t="s">
        <v>446</v>
      </c>
      <c r="C610" s="329" t="s">
        <v>1036</v>
      </c>
      <c r="D610" s="329" t="s">
        <v>4739</v>
      </c>
      <c r="E610" s="55" t="s">
        <v>7802</v>
      </c>
      <c r="F610" s="55"/>
      <c r="G610" s="55" t="s">
        <v>7800</v>
      </c>
      <c r="H610" s="299">
        <v>22534</v>
      </c>
      <c r="I610" s="59">
        <v>0.5</v>
      </c>
      <c r="J610" s="448">
        <f t="shared" si="10"/>
        <v>11267</v>
      </c>
    </row>
    <row r="611" spans="1:10" ht="15.75">
      <c r="A611" s="55">
        <v>607</v>
      </c>
      <c r="B611" s="55" t="s">
        <v>446</v>
      </c>
      <c r="C611" s="329" t="s">
        <v>1037</v>
      </c>
      <c r="D611" s="329" t="s">
        <v>4740</v>
      </c>
      <c r="E611" s="55" t="s">
        <v>7802</v>
      </c>
      <c r="F611" s="55"/>
      <c r="G611" s="55" t="s">
        <v>7800</v>
      </c>
      <c r="H611" s="299">
        <v>4990</v>
      </c>
      <c r="I611" s="59">
        <v>0.5</v>
      </c>
      <c r="J611" s="448">
        <f t="shared" si="10"/>
        <v>2495</v>
      </c>
    </row>
    <row r="612" spans="1:10" ht="26.25">
      <c r="A612" s="55">
        <v>608</v>
      </c>
      <c r="B612" s="55" t="s">
        <v>446</v>
      </c>
      <c r="C612" s="329" t="s">
        <v>1038</v>
      </c>
      <c r="D612" s="329" t="s">
        <v>4741</v>
      </c>
      <c r="E612" s="55" t="s">
        <v>7802</v>
      </c>
      <c r="F612" s="55"/>
      <c r="G612" s="55" t="s">
        <v>7800</v>
      </c>
      <c r="H612" s="299">
        <v>1171</v>
      </c>
      <c r="I612" s="59">
        <v>0.5</v>
      </c>
      <c r="J612" s="448">
        <f t="shared" si="10"/>
        <v>585.5</v>
      </c>
    </row>
    <row r="613" spans="1:10" ht="26.25">
      <c r="A613" s="55">
        <v>609</v>
      </c>
      <c r="B613" s="55" t="s">
        <v>446</v>
      </c>
      <c r="C613" s="329" t="s">
        <v>1039</v>
      </c>
      <c r="D613" s="329" t="s">
        <v>4742</v>
      </c>
      <c r="E613" s="55" t="s">
        <v>7802</v>
      </c>
      <c r="F613" s="55"/>
      <c r="G613" s="55" t="s">
        <v>7800</v>
      </c>
      <c r="H613" s="299">
        <v>4805</v>
      </c>
      <c r="I613" s="59">
        <v>0.5</v>
      </c>
      <c r="J613" s="448">
        <f t="shared" si="10"/>
        <v>2402.5</v>
      </c>
    </row>
    <row r="614" spans="1:10" ht="26.25">
      <c r="A614" s="55">
        <v>610</v>
      </c>
      <c r="B614" s="55" t="s">
        <v>446</v>
      </c>
      <c r="C614" s="329" t="s">
        <v>1040</v>
      </c>
      <c r="D614" s="329" t="s">
        <v>4743</v>
      </c>
      <c r="E614" s="55" t="s">
        <v>7802</v>
      </c>
      <c r="F614" s="55"/>
      <c r="G614" s="55" t="s">
        <v>7800</v>
      </c>
      <c r="H614" s="299">
        <v>8150</v>
      </c>
      <c r="I614" s="59">
        <v>0.5</v>
      </c>
      <c r="J614" s="448">
        <f t="shared" si="10"/>
        <v>4075</v>
      </c>
    </row>
    <row r="615" spans="1:10" ht="15.75">
      <c r="A615" s="55">
        <v>611</v>
      </c>
      <c r="B615" s="55" t="s">
        <v>446</v>
      </c>
      <c r="C615" s="329" t="s">
        <v>1041</v>
      </c>
      <c r="D615" s="329" t="s">
        <v>4744</v>
      </c>
      <c r="E615" s="55" t="s">
        <v>7802</v>
      </c>
      <c r="F615" s="55"/>
      <c r="G615" s="55" t="s">
        <v>7800</v>
      </c>
      <c r="H615" s="299">
        <v>1602</v>
      </c>
      <c r="I615" s="59">
        <v>0.5</v>
      </c>
      <c r="J615" s="448">
        <f t="shared" si="10"/>
        <v>801</v>
      </c>
    </row>
    <row r="616" spans="1:10" ht="15.75">
      <c r="A616" s="55">
        <v>612</v>
      </c>
      <c r="B616" s="55" t="s">
        <v>446</v>
      </c>
      <c r="C616" s="329" t="s">
        <v>1042</v>
      </c>
      <c r="D616" s="329" t="s">
        <v>4745</v>
      </c>
      <c r="E616" s="55" t="s">
        <v>7802</v>
      </c>
      <c r="F616" s="55"/>
      <c r="G616" s="55" t="s">
        <v>7800</v>
      </c>
      <c r="H616" s="299">
        <v>4805</v>
      </c>
      <c r="I616" s="59">
        <v>0.5</v>
      </c>
      <c r="J616" s="448">
        <f t="shared" si="10"/>
        <v>2402.5</v>
      </c>
    </row>
    <row r="617" spans="1:10" ht="15.75">
      <c r="A617" s="55">
        <v>613</v>
      </c>
      <c r="B617" s="55" t="s">
        <v>446</v>
      </c>
      <c r="C617" s="329" t="s">
        <v>1043</v>
      </c>
      <c r="D617" s="329" t="s">
        <v>4746</v>
      </c>
      <c r="E617" s="55" t="s">
        <v>7802</v>
      </c>
      <c r="F617" s="55"/>
      <c r="G617" s="55" t="s">
        <v>7800</v>
      </c>
      <c r="H617" s="299">
        <v>4484</v>
      </c>
      <c r="I617" s="59">
        <v>0.5</v>
      </c>
      <c r="J617" s="448">
        <f t="shared" si="10"/>
        <v>2242</v>
      </c>
    </row>
    <row r="618" spans="1:10" ht="26.25">
      <c r="A618" s="55">
        <v>614</v>
      </c>
      <c r="B618" s="55" t="s">
        <v>446</v>
      </c>
      <c r="C618" s="329" t="s">
        <v>1044</v>
      </c>
      <c r="D618" s="329" t="s">
        <v>4747</v>
      </c>
      <c r="E618" s="55" t="s">
        <v>7802</v>
      </c>
      <c r="F618" s="55"/>
      <c r="G618" s="55" t="s">
        <v>7800</v>
      </c>
      <c r="H618" s="299">
        <v>7510</v>
      </c>
      <c r="I618" s="59">
        <v>0.5</v>
      </c>
      <c r="J618" s="448">
        <f t="shared" si="10"/>
        <v>3755</v>
      </c>
    </row>
    <row r="619" spans="1:10" ht="15.75">
      <c r="A619" s="55">
        <v>615</v>
      </c>
      <c r="B619" s="55" t="s">
        <v>446</v>
      </c>
      <c r="C619" s="329" t="s">
        <v>1045</v>
      </c>
      <c r="D619" s="329" t="s">
        <v>4748</v>
      </c>
      <c r="E619" s="55" t="s">
        <v>7802</v>
      </c>
      <c r="F619" s="55"/>
      <c r="G619" s="55" t="s">
        <v>7800</v>
      </c>
      <c r="H619" s="299">
        <v>2498</v>
      </c>
      <c r="I619" s="59">
        <v>0.5</v>
      </c>
      <c r="J619" s="448">
        <f t="shared" si="10"/>
        <v>1249</v>
      </c>
    </row>
    <row r="620" spans="1:10" ht="15.75">
      <c r="A620" s="55">
        <v>616</v>
      </c>
      <c r="B620" s="55" t="s">
        <v>446</v>
      </c>
      <c r="C620" s="329" t="s">
        <v>1046</v>
      </c>
      <c r="D620" s="329" t="s">
        <v>4749</v>
      </c>
      <c r="E620" s="55" t="s">
        <v>7802</v>
      </c>
      <c r="F620" s="55"/>
      <c r="G620" s="55" t="s">
        <v>7800</v>
      </c>
      <c r="H620" s="299">
        <v>3986</v>
      </c>
      <c r="I620" s="59">
        <v>0.5</v>
      </c>
      <c r="J620" s="448">
        <f t="shared" si="10"/>
        <v>1993</v>
      </c>
    </row>
    <row r="621" spans="1:10" ht="15.75">
      <c r="A621" s="55">
        <v>617</v>
      </c>
      <c r="B621" s="55" t="s">
        <v>446</v>
      </c>
      <c r="C621" s="329" t="s">
        <v>1047</v>
      </c>
      <c r="D621" s="329" t="s">
        <v>4750</v>
      </c>
      <c r="E621" s="55" t="s">
        <v>7802</v>
      </c>
      <c r="F621" s="55"/>
      <c r="G621" s="55" t="s">
        <v>7800</v>
      </c>
      <c r="H621" s="299">
        <v>2449</v>
      </c>
      <c r="I621" s="59">
        <v>0.5</v>
      </c>
      <c r="J621" s="448">
        <f t="shared" si="10"/>
        <v>1224.5</v>
      </c>
    </row>
    <row r="622" spans="1:10" ht="15.75">
      <c r="A622" s="55">
        <v>618</v>
      </c>
      <c r="B622" s="55" t="s">
        <v>446</v>
      </c>
      <c r="C622" s="329" t="s">
        <v>1048</v>
      </c>
      <c r="D622" s="329" t="s">
        <v>4751</v>
      </c>
      <c r="E622" s="55" t="s">
        <v>7802</v>
      </c>
      <c r="F622" s="55"/>
      <c r="G622" s="55" t="s">
        <v>7800</v>
      </c>
      <c r="H622" s="299">
        <v>2449</v>
      </c>
      <c r="I622" s="59">
        <v>0.5</v>
      </c>
      <c r="J622" s="448">
        <f t="shared" si="10"/>
        <v>1224.5</v>
      </c>
    </row>
    <row r="623" spans="1:10" ht="15.75">
      <c r="A623" s="55">
        <v>619</v>
      </c>
      <c r="B623" s="55" t="s">
        <v>446</v>
      </c>
      <c r="C623" s="329" t="s">
        <v>1049</v>
      </c>
      <c r="D623" s="329" t="s">
        <v>4752</v>
      </c>
      <c r="E623" s="55" t="s">
        <v>7802</v>
      </c>
      <c r="F623" s="55"/>
      <c r="G623" s="55" t="s">
        <v>7800</v>
      </c>
      <c r="H623" s="299">
        <v>2449</v>
      </c>
      <c r="I623" s="59">
        <v>0.5</v>
      </c>
      <c r="J623" s="448">
        <f t="shared" si="10"/>
        <v>1224.5</v>
      </c>
    </row>
    <row r="624" spans="1:10" ht="15.75">
      <c r="A624" s="55">
        <v>620</v>
      </c>
      <c r="B624" s="55" t="s">
        <v>446</v>
      </c>
      <c r="C624" s="329" t="s">
        <v>1050</v>
      </c>
      <c r="D624" s="329" t="s">
        <v>4753</v>
      </c>
      <c r="E624" s="55" t="s">
        <v>7802</v>
      </c>
      <c r="F624" s="55"/>
      <c r="G624" s="55" t="s">
        <v>7800</v>
      </c>
      <c r="H624" s="299">
        <v>491</v>
      </c>
      <c r="I624" s="59">
        <v>0.5</v>
      </c>
      <c r="J624" s="448">
        <f t="shared" si="10"/>
        <v>245.5</v>
      </c>
    </row>
    <row r="625" spans="1:10" ht="15.75">
      <c r="A625" s="55">
        <v>621</v>
      </c>
      <c r="B625" s="55" t="s">
        <v>446</v>
      </c>
      <c r="C625" s="329" t="s">
        <v>1051</v>
      </c>
      <c r="D625" s="329" t="s">
        <v>4754</v>
      </c>
      <c r="E625" s="55" t="s">
        <v>7802</v>
      </c>
      <c r="F625" s="55"/>
      <c r="G625" s="55" t="s">
        <v>7800</v>
      </c>
      <c r="H625" s="299">
        <v>3986</v>
      </c>
      <c r="I625" s="59">
        <v>0.5</v>
      </c>
      <c r="J625" s="448">
        <f t="shared" si="10"/>
        <v>1993</v>
      </c>
    </row>
    <row r="626" spans="1:10" ht="15.75">
      <c r="A626" s="55">
        <v>622</v>
      </c>
      <c r="B626" s="55" t="s">
        <v>446</v>
      </c>
      <c r="C626" s="329" t="s">
        <v>1052</v>
      </c>
      <c r="D626" s="329" t="s">
        <v>4755</v>
      </c>
      <c r="E626" s="55" t="s">
        <v>7802</v>
      </c>
      <c r="F626" s="55"/>
      <c r="G626" s="55" t="s">
        <v>7800</v>
      </c>
      <c r="H626" s="299">
        <v>1310</v>
      </c>
      <c r="I626" s="59">
        <v>0.5</v>
      </c>
      <c r="J626" s="448">
        <f t="shared" si="10"/>
        <v>655</v>
      </c>
    </row>
    <row r="627" spans="1:10" ht="15.75">
      <c r="A627" s="55">
        <v>623</v>
      </c>
      <c r="B627" s="55" t="s">
        <v>446</v>
      </c>
      <c r="C627" s="329" t="s">
        <v>1053</v>
      </c>
      <c r="D627" s="329" t="s">
        <v>4756</v>
      </c>
      <c r="E627" s="55" t="s">
        <v>7802</v>
      </c>
      <c r="F627" s="55"/>
      <c r="G627" s="55" t="s">
        <v>7800</v>
      </c>
      <c r="H627" s="299">
        <v>14023</v>
      </c>
      <c r="I627" s="59">
        <v>0.5</v>
      </c>
      <c r="J627" s="448">
        <f t="shared" si="10"/>
        <v>7011.5</v>
      </c>
    </row>
    <row r="628" spans="1:10" ht="15.75">
      <c r="A628" s="55">
        <v>624</v>
      </c>
      <c r="B628" s="55" t="s">
        <v>446</v>
      </c>
      <c r="C628" s="329" t="s">
        <v>1054</v>
      </c>
      <c r="D628" s="329" t="s">
        <v>4757</v>
      </c>
      <c r="E628" s="55" t="s">
        <v>7802</v>
      </c>
      <c r="F628" s="55"/>
      <c r="G628" s="55" t="s">
        <v>7800</v>
      </c>
      <c r="H628" s="299">
        <v>523</v>
      </c>
      <c r="I628" s="59">
        <v>0.5</v>
      </c>
      <c r="J628" s="448">
        <f t="shared" si="10"/>
        <v>261.5</v>
      </c>
    </row>
    <row r="629" spans="1:10" ht="15.75">
      <c r="A629" s="55">
        <v>625</v>
      </c>
      <c r="B629" s="55" t="s">
        <v>446</v>
      </c>
      <c r="C629" s="329" t="s">
        <v>1055</v>
      </c>
      <c r="D629" s="329" t="s">
        <v>4758</v>
      </c>
      <c r="E629" s="55" t="s">
        <v>7802</v>
      </c>
      <c r="F629" s="55"/>
      <c r="G629" s="55" t="s">
        <v>7800</v>
      </c>
      <c r="H629" s="299">
        <v>1788</v>
      </c>
      <c r="I629" s="59">
        <v>0.5</v>
      </c>
      <c r="J629" s="448">
        <f t="shared" si="10"/>
        <v>894</v>
      </c>
    </row>
    <row r="630" spans="1:10" ht="15.75">
      <c r="A630" s="55">
        <v>626</v>
      </c>
      <c r="B630" s="55" t="s">
        <v>446</v>
      </c>
      <c r="C630" s="329" t="s">
        <v>1056</v>
      </c>
      <c r="D630" s="329" t="s">
        <v>4759</v>
      </c>
      <c r="E630" s="55" t="s">
        <v>7802</v>
      </c>
      <c r="F630" s="55"/>
      <c r="G630" s="55" t="s">
        <v>7800</v>
      </c>
      <c r="H630" s="299">
        <v>16095</v>
      </c>
      <c r="I630" s="59">
        <v>0.5</v>
      </c>
      <c r="J630" s="448">
        <f t="shared" si="10"/>
        <v>8047.5</v>
      </c>
    </row>
    <row r="631" spans="1:10" ht="15.75">
      <c r="A631" s="55">
        <v>627</v>
      </c>
      <c r="B631" s="55" t="s">
        <v>446</v>
      </c>
      <c r="C631" s="329" t="s">
        <v>1057</v>
      </c>
      <c r="D631" s="329" t="s">
        <v>4760</v>
      </c>
      <c r="E631" s="55" t="s">
        <v>7802</v>
      </c>
      <c r="F631" s="55"/>
      <c r="G631" s="55" t="s">
        <v>7800</v>
      </c>
      <c r="H631" s="299">
        <v>28614</v>
      </c>
      <c r="I631" s="59">
        <v>0.5</v>
      </c>
      <c r="J631" s="448">
        <f t="shared" si="10"/>
        <v>14307</v>
      </c>
    </row>
    <row r="632" spans="1:10" ht="26.25">
      <c r="A632" s="55">
        <v>628</v>
      </c>
      <c r="B632" s="55" t="s">
        <v>446</v>
      </c>
      <c r="C632" s="329" t="s">
        <v>1058</v>
      </c>
      <c r="D632" s="329" t="s">
        <v>4761</v>
      </c>
      <c r="E632" s="55" t="s">
        <v>7802</v>
      </c>
      <c r="F632" s="55"/>
      <c r="G632" s="55" t="s">
        <v>7800</v>
      </c>
      <c r="H632" s="299">
        <v>520</v>
      </c>
      <c r="I632" s="59">
        <v>0.5</v>
      </c>
      <c r="J632" s="448">
        <f t="shared" si="10"/>
        <v>260</v>
      </c>
    </row>
    <row r="633" spans="1:10" ht="26.25">
      <c r="A633" s="55">
        <v>629</v>
      </c>
      <c r="B633" s="55" t="s">
        <v>446</v>
      </c>
      <c r="C633" s="329" t="s">
        <v>1059</v>
      </c>
      <c r="D633" s="329" t="s">
        <v>4762</v>
      </c>
      <c r="E633" s="55" t="s">
        <v>7802</v>
      </c>
      <c r="F633" s="55"/>
      <c r="G633" s="55" t="s">
        <v>7800</v>
      </c>
      <c r="H633" s="299">
        <v>2135</v>
      </c>
      <c r="I633" s="59">
        <v>0.5</v>
      </c>
      <c r="J633" s="448">
        <f t="shared" si="10"/>
        <v>1067.5</v>
      </c>
    </row>
    <row r="634" spans="1:10" ht="15.75">
      <c r="A634" s="55">
        <v>630</v>
      </c>
      <c r="B634" s="55" t="s">
        <v>446</v>
      </c>
      <c r="C634" s="329" t="s">
        <v>1060</v>
      </c>
      <c r="D634" s="329" t="s">
        <v>4763</v>
      </c>
      <c r="E634" s="55" t="s">
        <v>7802</v>
      </c>
      <c r="F634" s="55"/>
      <c r="G634" s="55" t="s">
        <v>7800</v>
      </c>
      <c r="H634" s="299">
        <v>712</v>
      </c>
      <c r="I634" s="59">
        <v>0.5</v>
      </c>
      <c r="J634" s="448">
        <f t="shared" si="10"/>
        <v>356</v>
      </c>
    </row>
    <row r="635" spans="1:10" ht="15.75">
      <c r="A635" s="55">
        <v>631</v>
      </c>
      <c r="B635" s="55" t="s">
        <v>446</v>
      </c>
      <c r="C635" s="329" t="s">
        <v>1061</v>
      </c>
      <c r="D635" s="329" t="s">
        <v>4764</v>
      </c>
      <c r="E635" s="55" t="s">
        <v>7802</v>
      </c>
      <c r="F635" s="55"/>
      <c r="G635" s="55" t="s">
        <v>7800</v>
      </c>
      <c r="H635" s="299">
        <v>2135</v>
      </c>
      <c r="I635" s="59">
        <v>0.5</v>
      </c>
      <c r="J635" s="448">
        <f t="shared" si="10"/>
        <v>1067.5</v>
      </c>
    </row>
    <row r="636" spans="1:10" ht="15.75">
      <c r="A636" s="55">
        <v>632</v>
      </c>
      <c r="B636" s="55" t="s">
        <v>446</v>
      </c>
      <c r="C636" s="329" t="s">
        <v>1062</v>
      </c>
      <c r="D636" s="329" t="s">
        <v>4765</v>
      </c>
      <c r="E636" s="55" t="s">
        <v>7802</v>
      </c>
      <c r="F636" s="55"/>
      <c r="G636" s="55" t="s">
        <v>7800</v>
      </c>
      <c r="H636" s="299">
        <v>11958</v>
      </c>
      <c r="I636" s="59">
        <v>0.5</v>
      </c>
      <c r="J636" s="448">
        <f t="shared" si="10"/>
        <v>5979</v>
      </c>
    </row>
    <row r="637" spans="1:10" ht="15.75">
      <c r="A637" s="55">
        <v>633</v>
      </c>
      <c r="B637" s="55" t="s">
        <v>446</v>
      </c>
      <c r="C637" s="329" t="s">
        <v>1063</v>
      </c>
      <c r="D637" s="329" t="s">
        <v>4766</v>
      </c>
      <c r="E637" s="55" t="s">
        <v>7802</v>
      </c>
      <c r="F637" s="55"/>
      <c r="G637" s="55" t="s">
        <v>7800</v>
      </c>
      <c r="H637" s="299">
        <v>3986</v>
      </c>
      <c r="I637" s="59">
        <v>0.5</v>
      </c>
      <c r="J637" s="448">
        <f t="shared" si="10"/>
        <v>1993</v>
      </c>
    </row>
    <row r="638" spans="1:10" ht="15.75">
      <c r="A638" s="55">
        <v>634</v>
      </c>
      <c r="B638" s="55" t="s">
        <v>446</v>
      </c>
      <c r="C638" s="329" t="s">
        <v>1064</v>
      </c>
      <c r="D638" s="329" t="s">
        <v>4767</v>
      </c>
      <c r="E638" s="55" t="s">
        <v>7802</v>
      </c>
      <c r="F638" s="55"/>
      <c r="G638" s="55" t="s">
        <v>7800</v>
      </c>
      <c r="H638" s="299">
        <v>41997</v>
      </c>
      <c r="I638" s="59">
        <v>0.5</v>
      </c>
      <c r="J638" s="448">
        <f t="shared" si="10"/>
        <v>20998.5</v>
      </c>
    </row>
    <row r="639" spans="1:10" ht="15.75">
      <c r="A639" s="55">
        <v>635</v>
      </c>
      <c r="B639" s="55" t="s">
        <v>446</v>
      </c>
      <c r="C639" s="329" t="s">
        <v>1065</v>
      </c>
      <c r="D639" s="329" t="s">
        <v>4768</v>
      </c>
      <c r="E639" s="55" t="s">
        <v>7802</v>
      </c>
      <c r="F639" s="55"/>
      <c r="G639" s="55" t="s">
        <v>7800</v>
      </c>
      <c r="H639" s="299">
        <v>1570</v>
      </c>
      <c r="I639" s="59">
        <v>0.5</v>
      </c>
      <c r="J639" s="448">
        <f t="shared" si="10"/>
        <v>785</v>
      </c>
    </row>
    <row r="640" spans="1:10" ht="15.75">
      <c r="A640" s="55">
        <v>636</v>
      </c>
      <c r="B640" s="55" t="s">
        <v>446</v>
      </c>
      <c r="C640" s="329" t="s">
        <v>1066</v>
      </c>
      <c r="D640" s="329" t="s">
        <v>4769</v>
      </c>
      <c r="E640" s="55" t="s">
        <v>7802</v>
      </c>
      <c r="F640" s="55"/>
      <c r="G640" s="55" t="s">
        <v>7800</v>
      </c>
      <c r="H640" s="299">
        <v>5365</v>
      </c>
      <c r="I640" s="59">
        <v>0.5</v>
      </c>
      <c r="J640" s="448">
        <f t="shared" si="10"/>
        <v>2682.5</v>
      </c>
    </row>
    <row r="641" spans="1:10" ht="15.75">
      <c r="A641" s="55">
        <v>637</v>
      </c>
      <c r="B641" s="55" t="s">
        <v>446</v>
      </c>
      <c r="C641" s="329" t="s">
        <v>1067</v>
      </c>
      <c r="D641" s="329" t="s">
        <v>4770</v>
      </c>
      <c r="E641" s="55" t="s">
        <v>7802</v>
      </c>
      <c r="F641" s="55"/>
      <c r="G641" s="55" t="s">
        <v>7800</v>
      </c>
      <c r="H641" s="299">
        <v>48286</v>
      </c>
      <c r="I641" s="59">
        <v>0.5</v>
      </c>
      <c r="J641" s="448">
        <f t="shared" si="10"/>
        <v>24143</v>
      </c>
    </row>
    <row r="642" spans="1:10" ht="15.75">
      <c r="A642" s="55">
        <v>638</v>
      </c>
      <c r="B642" s="55" t="s">
        <v>446</v>
      </c>
      <c r="C642" s="329" t="s">
        <v>1068</v>
      </c>
      <c r="D642" s="329" t="s">
        <v>4771</v>
      </c>
      <c r="E642" s="55" t="s">
        <v>7802</v>
      </c>
      <c r="F642" s="55"/>
      <c r="G642" s="55" t="s">
        <v>7800</v>
      </c>
      <c r="H642" s="299">
        <v>85842</v>
      </c>
      <c r="I642" s="59">
        <v>0.5</v>
      </c>
      <c r="J642" s="448">
        <f t="shared" si="10"/>
        <v>42921</v>
      </c>
    </row>
    <row r="643" spans="1:10" ht="26.25">
      <c r="A643" s="55">
        <v>639</v>
      </c>
      <c r="B643" s="55" t="s">
        <v>446</v>
      </c>
      <c r="C643" s="329" t="s">
        <v>1069</v>
      </c>
      <c r="D643" s="329" t="s">
        <v>4772</v>
      </c>
      <c r="E643" s="55" t="s">
        <v>7802</v>
      </c>
      <c r="F643" s="55"/>
      <c r="G643" s="55" t="s">
        <v>7800</v>
      </c>
      <c r="H643" s="299">
        <v>1562</v>
      </c>
      <c r="I643" s="59">
        <v>0.5</v>
      </c>
      <c r="J643" s="448">
        <f t="shared" si="10"/>
        <v>781</v>
      </c>
    </row>
    <row r="644" spans="1:10" ht="26.25">
      <c r="A644" s="55">
        <v>640</v>
      </c>
      <c r="B644" s="55" t="s">
        <v>446</v>
      </c>
      <c r="C644" s="329" t="s">
        <v>1070</v>
      </c>
      <c r="D644" s="329" t="s">
        <v>4773</v>
      </c>
      <c r="E644" s="55" t="s">
        <v>7802</v>
      </c>
      <c r="F644" s="55"/>
      <c r="G644" s="55" t="s">
        <v>7800</v>
      </c>
      <c r="H644" s="299">
        <v>6406</v>
      </c>
      <c r="I644" s="59">
        <v>0.5</v>
      </c>
      <c r="J644" s="448">
        <f t="shared" si="10"/>
        <v>3203</v>
      </c>
    </row>
    <row r="645" spans="1:10" ht="15.75">
      <c r="A645" s="55">
        <v>641</v>
      </c>
      <c r="B645" s="55" t="s">
        <v>446</v>
      </c>
      <c r="C645" s="329" t="s">
        <v>1071</v>
      </c>
      <c r="D645" s="329" t="s">
        <v>4774</v>
      </c>
      <c r="E645" s="55" t="s">
        <v>7802</v>
      </c>
      <c r="F645" s="55"/>
      <c r="G645" s="55" t="s">
        <v>7800</v>
      </c>
      <c r="H645" s="299">
        <v>2135</v>
      </c>
      <c r="I645" s="59">
        <v>0.5</v>
      </c>
      <c r="J645" s="448">
        <f t="shared" si="10"/>
        <v>1067.5</v>
      </c>
    </row>
    <row r="646" spans="1:10" ht="15.75">
      <c r="A646" s="55">
        <v>642</v>
      </c>
      <c r="B646" s="55" t="s">
        <v>446</v>
      </c>
      <c r="C646" s="329" t="s">
        <v>1072</v>
      </c>
      <c r="D646" s="329" t="s">
        <v>4775</v>
      </c>
      <c r="E646" s="55" t="s">
        <v>7802</v>
      </c>
      <c r="F646" s="55"/>
      <c r="G646" s="55" t="s">
        <v>7800</v>
      </c>
      <c r="H646" s="299">
        <v>6406</v>
      </c>
      <c r="I646" s="59">
        <v>0.5</v>
      </c>
      <c r="J646" s="448">
        <f t="shared" si="10"/>
        <v>3203</v>
      </c>
    </row>
    <row r="647" spans="1:10" ht="15.75">
      <c r="A647" s="55">
        <v>643</v>
      </c>
      <c r="B647" s="55" t="s">
        <v>446</v>
      </c>
      <c r="C647" s="329" t="s">
        <v>1073</v>
      </c>
      <c r="D647" s="329" t="s">
        <v>4776</v>
      </c>
      <c r="E647" s="55" t="s">
        <v>7802</v>
      </c>
      <c r="F647" s="55"/>
      <c r="G647" s="55" t="s">
        <v>7800</v>
      </c>
      <c r="H647" s="299">
        <v>57376</v>
      </c>
      <c r="I647" s="59">
        <v>0.5</v>
      </c>
      <c r="J647" s="448">
        <f t="shared" si="10"/>
        <v>28688</v>
      </c>
    </row>
    <row r="648" spans="1:10" ht="15.75">
      <c r="A648" s="55">
        <v>644</v>
      </c>
      <c r="B648" s="55" t="s">
        <v>446</v>
      </c>
      <c r="C648" s="329" t="s">
        <v>1074</v>
      </c>
      <c r="D648" s="329" t="s">
        <v>4777</v>
      </c>
      <c r="E648" s="55" t="s">
        <v>7802</v>
      </c>
      <c r="F648" s="55"/>
      <c r="G648" s="55" t="s">
        <v>7800</v>
      </c>
      <c r="H648" s="299">
        <v>81581</v>
      </c>
      <c r="I648" s="59">
        <v>0.5</v>
      </c>
      <c r="J648" s="448">
        <f t="shared" si="10"/>
        <v>40790.5</v>
      </c>
    </row>
    <row r="649" spans="1:10" ht="15.75">
      <c r="A649" s="55">
        <v>645</v>
      </c>
      <c r="B649" s="55" t="s">
        <v>446</v>
      </c>
      <c r="C649" s="329" t="s">
        <v>1075</v>
      </c>
      <c r="D649" s="329" t="s">
        <v>4778</v>
      </c>
      <c r="E649" s="55" t="s">
        <v>7802</v>
      </c>
      <c r="F649" s="55"/>
      <c r="G649" s="55" t="s">
        <v>7800</v>
      </c>
      <c r="H649" s="299">
        <v>117769</v>
      </c>
      <c r="I649" s="59">
        <v>0.5</v>
      </c>
      <c r="J649" s="448">
        <f t="shared" si="10"/>
        <v>58884.5</v>
      </c>
    </row>
    <row r="650" spans="1:10" ht="15.75">
      <c r="A650" s="55">
        <v>646</v>
      </c>
      <c r="B650" s="55" t="s">
        <v>446</v>
      </c>
      <c r="C650" s="329" t="s">
        <v>1076</v>
      </c>
      <c r="D650" s="329" t="s">
        <v>4779</v>
      </c>
      <c r="E650" s="55" t="s">
        <v>7802</v>
      </c>
      <c r="F650" s="55"/>
      <c r="G650" s="55" t="s">
        <v>7800</v>
      </c>
      <c r="H650" s="299">
        <v>145794</v>
      </c>
      <c r="I650" s="59">
        <v>0.5</v>
      </c>
      <c r="J650" s="448">
        <f t="shared" si="10"/>
        <v>72897</v>
      </c>
    </row>
    <row r="651" spans="1:10" ht="15.75">
      <c r="A651" s="55">
        <v>647</v>
      </c>
      <c r="B651" s="55" t="s">
        <v>446</v>
      </c>
      <c r="C651" s="329" t="s">
        <v>1077</v>
      </c>
      <c r="D651" s="329" t="s">
        <v>4780</v>
      </c>
      <c r="E651" s="55" t="s">
        <v>7802</v>
      </c>
      <c r="F651" s="55"/>
      <c r="G651" s="55" t="s">
        <v>7800</v>
      </c>
      <c r="H651" s="299">
        <v>173824</v>
      </c>
      <c r="I651" s="59">
        <v>0.5</v>
      </c>
      <c r="J651" s="448">
        <f t="shared" si="10"/>
        <v>86912</v>
      </c>
    </row>
    <row r="652" spans="1:10" ht="15.75">
      <c r="A652" s="55">
        <v>648</v>
      </c>
      <c r="B652" s="55" t="s">
        <v>446</v>
      </c>
      <c r="C652" s="329" t="s">
        <v>1078</v>
      </c>
      <c r="D652" s="329" t="s">
        <v>4781</v>
      </c>
      <c r="E652" s="55" t="s">
        <v>7802</v>
      </c>
      <c r="F652" s="55"/>
      <c r="G652" s="55" t="s">
        <v>7800</v>
      </c>
      <c r="H652" s="299">
        <v>64983</v>
      </c>
      <c r="I652" s="59">
        <v>0.5</v>
      </c>
      <c r="J652" s="448">
        <f t="shared" si="10"/>
        <v>32491.5</v>
      </c>
    </row>
    <row r="653" spans="1:10" ht="15.75">
      <c r="A653" s="55">
        <v>649</v>
      </c>
      <c r="B653" s="55" t="s">
        <v>446</v>
      </c>
      <c r="C653" s="329" t="s">
        <v>1079</v>
      </c>
      <c r="D653" s="329" t="s">
        <v>4782</v>
      </c>
      <c r="E653" s="55" t="s">
        <v>7802</v>
      </c>
      <c r="F653" s="55"/>
      <c r="G653" s="55" t="s">
        <v>7800</v>
      </c>
      <c r="H653" s="299">
        <v>89190</v>
      </c>
      <c r="I653" s="59">
        <v>0.5</v>
      </c>
      <c r="J653" s="448">
        <f t="shared" si="10"/>
        <v>44595</v>
      </c>
    </row>
    <row r="654" spans="1:10" ht="15.75">
      <c r="A654" s="55">
        <v>650</v>
      </c>
      <c r="B654" s="55" t="s">
        <v>446</v>
      </c>
      <c r="C654" s="329" t="s">
        <v>1080</v>
      </c>
      <c r="D654" s="329" t="s">
        <v>4783</v>
      </c>
      <c r="E654" s="55" t="s">
        <v>7802</v>
      </c>
      <c r="F654" s="55"/>
      <c r="G654" s="55" t="s">
        <v>7800</v>
      </c>
      <c r="H654" s="299">
        <v>126133</v>
      </c>
      <c r="I654" s="59">
        <v>0.5</v>
      </c>
      <c r="J654" s="448">
        <f t="shared" si="10"/>
        <v>63066.5</v>
      </c>
    </row>
    <row r="655" spans="1:10" ht="15.75">
      <c r="A655" s="55">
        <v>651</v>
      </c>
      <c r="B655" s="55" t="s">
        <v>446</v>
      </c>
      <c r="C655" s="329" t="s">
        <v>1081</v>
      </c>
      <c r="D655" s="329" t="s">
        <v>4784</v>
      </c>
      <c r="E655" s="55" t="s">
        <v>7802</v>
      </c>
      <c r="F655" s="55"/>
      <c r="G655" s="55" t="s">
        <v>7800</v>
      </c>
      <c r="H655" s="299">
        <v>154163</v>
      </c>
      <c r="I655" s="59">
        <v>0.5</v>
      </c>
      <c r="J655" s="448">
        <f t="shared" si="10"/>
        <v>77081.5</v>
      </c>
    </row>
    <row r="656" spans="1:10" ht="15.75">
      <c r="A656" s="55">
        <v>652</v>
      </c>
      <c r="B656" s="55" t="s">
        <v>446</v>
      </c>
      <c r="C656" s="329" t="s">
        <v>1082</v>
      </c>
      <c r="D656" s="329" t="s">
        <v>4785</v>
      </c>
      <c r="E656" s="55" t="s">
        <v>7802</v>
      </c>
      <c r="F656" s="55"/>
      <c r="G656" s="55" t="s">
        <v>7800</v>
      </c>
      <c r="H656" s="299">
        <v>182190</v>
      </c>
      <c r="I656" s="59">
        <v>0.5</v>
      </c>
      <c r="J656" s="448">
        <f t="shared" si="10"/>
        <v>91095</v>
      </c>
    </row>
    <row r="657" spans="1:10" ht="15.75">
      <c r="A657" s="55">
        <v>653</v>
      </c>
      <c r="B657" s="55" t="s">
        <v>446</v>
      </c>
      <c r="C657" s="329" t="s">
        <v>1083</v>
      </c>
      <c r="D657" s="329" t="s">
        <v>4786</v>
      </c>
      <c r="E657" s="55" t="s">
        <v>7802</v>
      </c>
      <c r="F657" s="55"/>
      <c r="G657" s="55" t="s">
        <v>7800</v>
      </c>
      <c r="H657" s="299">
        <v>83115</v>
      </c>
      <c r="I657" s="59">
        <v>0.5</v>
      </c>
      <c r="J657" s="448">
        <f t="shared" si="10"/>
        <v>41557.5</v>
      </c>
    </row>
    <row r="658" spans="1:10" ht="15.75">
      <c r="A658" s="55">
        <v>654</v>
      </c>
      <c r="B658" s="55" t="s">
        <v>446</v>
      </c>
      <c r="C658" s="329" t="s">
        <v>1084</v>
      </c>
      <c r="D658" s="329" t="s">
        <v>4787</v>
      </c>
      <c r="E658" s="55" t="s">
        <v>7802</v>
      </c>
      <c r="F658" s="55"/>
      <c r="G658" s="55" t="s">
        <v>7800</v>
      </c>
      <c r="H658" s="299">
        <v>119303</v>
      </c>
      <c r="I658" s="59">
        <v>0.5</v>
      </c>
      <c r="J658" s="448">
        <f t="shared" ref="J658:J721" si="11">H658*(1-I658)</f>
        <v>59651.5</v>
      </c>
    </row>
    <row r="659" spans="1:10" ht="15.75">
      <c r="A659" s="55">
        <v>655</v>
      </c>
      <c r="B659" s="55" t="s">
        <v>446</v>
      </c>
      <c r="C659" s="329" t="s">
        <v>1085</v>
      </c>
      <c r="D659" s="329" t="s">
        <v>4788</v>
      </c>
      <c r="E659" s="55" t="s">
        <v>7802</v>
      </c>
      <c r="F659" s="55"/>
      <c r="G659" s="55" t="s">
        <v>7800</v>
      </c>
      <c r="H659" s="299">
        <v>147328</v>
      </c>
      <c r="I659" s="59">
        <v>0.5</v>
      </c>
      <c r="J659" s="448">
        <f t="shared" si="11"/>
        <v>73664</v>
      </c>
    </row>
    <row r="660" spans="1:10" ht="15.75">
      <c r="A660" s="55">
        <v>656</v>
      </c>
      <c r="B660" s="55" t="s">
        <v>446</v>
      </c>
      <c r="C660" s="329" t="s">
        <v>1086</v>
      </c>
      <c r="D660" s="329" t="s">
        <v>4789</v>
      </c>
      <c r="E660" s="55" t="s">
        <v>7802</v>
      </c>
      <c r="F660" s="55"/>
      <c r="G660" s="55" t="s">
        <v>7800</v>
      </c>
      <c r="H660" s="299">
        <v>175361</v>
      </c>
      <c r="I660" s="59">
        <v>0.5</v>
      </c>
      <c r="J660" s="448">
        <f t="shared" si="11"/>
        <v>87680.5</v>
      </c>
    </row>
    <row r="661" spans="1:10" ht="15.75">
      <c r="A661" s="55">
        <v>657</v>
      </c>
      <c r="B661" s="55" t="s">
        <v>446</v>
      </c>
      <c r="C661" s="329" t="s">
        <v>1087</v>
      </c>
      <c r="D661" s="329" t="s">
        <v>4790</v>
      </c>
      <c r="E661" s="55" t="s">
        <v>7802</v>
      </c>
      <c r="F661" s="55"/>
      <c r="G661" s="55" t="s">
        <v>7800</v>
      </c>
      <c r="H661" s="299">
        <v>203387</v>
      </c>
      <c r="I661" s="59">
        <v>0.5</v>
      </c>
      <c r="J661" s="448">
        <f t="shared" si="11"/>
        <v>101693.5</v>
      </c>
    </row>
    <row r="662" spans="1:10" ht="15.75">
      <c r="A662" s="55">
        <v>658</v>
      </c>
      <c r="B662" s="55" t="s">
        <v>446</v>
      </c>
      <c r="C662" s="329" t="s">
        <v>1088</v>
      </c>
      <c r="D662" s="329" t="s">
        <v>4791</v>
      </c>
      <c r="E662" s="55" t="s">
        <v>7802</v>
      </c>
      <c r="F662" s="55"/>
      <c r="G662" s="55" t="s">
        <v>7800</v>
      </c>
      <c r="H662" s="299">
        <v>231418</v>
      </c>
      <c r="I662" s="59">
        <v>0.5</v>
      </c>
      <c r="J662" s="448">
        <f t="shared" si="11"/>
        <v>115709</v>
      </c>
    </row>
    <row r="663" spans="1:10" ht="26.25">
      <c r="A663" s="55">
        <v>659</v>
      </c>
      <c r="B663" s="55" t="s">
        <v>446</v>
      </c>
      <c r="C663" s="329" t="s">
        <v>1089</v>
      </c>
      <c r="D663" s="329" t="s">
        <v>4792</v>
      </c>
      <c r="E663" s="55" t="s">
        <v>7802</v>
      </c>
      <c r="F663" s="55"/>
      <c r="G663" s="55" t="s">
        <v>7800</v>
      </c>
      <c r="H663" s="299">
        <v>90726</v>
      </c>
      <c r="I663" s="59">
        <v>0.5</v>
      </c>
      <c r="J663" s="448">
        <f t="shared" si="11"/>
        <v>45363</v>
      </c>
    </row>
    <row r="664" spans="1:10" ht="26.25">
      <c r="A664" s="55">
        <v>660</v>
      </c>
      <c r="B664" s="55" t="s">
        <v>446</v>
      </c>
      <c r="C664" s="329" t="s">
        <v>1090</v>
      </c>
      <c r="D664" s="329" t="s">
        <v>4793</v>
      </c>
      <c r="E664" s="55" t="s">
        <v>7802</v>
      </c>
      <c r="F664" s="55"/>
      <c r="G664" s="55" t="s">
        <v>7800</v>
      </c>
      <c r="H664" s="299">
        <v>127669</v>
      </c>
      <c r="I664" s="59">
        <v>0.5</v>
      </c>
      <c r="J664" s="448">
        <f t="shared" si="11"/>
        <v>63834.5</v>
      </c>
    </row>
    <row r="665" spans="1:10" ht="26.25">
      <c r="A665" s="55">
        <v>661</v>
      </c>
      <c r="B665" s="55" t="s">
        <v>446</v>
      </c>
      <c r="C665" s="329" t="s">
        <v>1091</v>
      </c>
      <c r="D665" s="329" t="s">
        <v>4794</v>
      </c>
      <c r="E665" s="55" t="s">
        <v>7802</v>
      </c>
      <c r="F665" s="55"/>
      <c r="G665" s="55" t="s">
        <v>7800</v>
      </c>
      <c r="H665" s="299">
        <v>155698</v>
      </c>
      <c r="I665" s="59">
        <v>0.5</v>
      </c>
      <c r="J665" s="448">
        <f t="shared" si="11"/>
        <v>77849</v>
      </c>
    </row>
    <row r="666" spans="1:10" ht="26.25">
      <c r="A666" s="55">
        <v>662</v>
      </c>
      <c r="B666" s="55" t="s">
        <v>446</v>
      </c>
      <c r="C666" s="329" t="s">
        <v>1092</v>
      </c>
      <c r="D666" s="329" t="s">
        <v>4795</v>
      </c>
      <c r="E666" s="55" t="s">
        <v>7802</v>
      </c>
      <c r="F666" s="55"/>
      <c r="G666" s="55" t="s">
        <v>7800</v>
      </c>
      <c r="H666" s="299">
        <v>183726</v>
      </c>
      <c r="I666" s="59">
        <v>0.5</v>
      </c>
      <c r="J666" s="448">
        <f t="shared" si="11"/>
        <v>91863</v>
      </c>
    </row>
    <row r="667" spans="1:10" ht="26.25">
      <c r="A667" s="55">
        <v>663</v>
      </c>
      <c r="B667" s="55" t="s">
        <v>446</v>
      </c>
      <c r="C667" s="329" t="s">
        <v>1093</v>
      </c>
      <c r="D667" s="329" t="s">
        <v>4796</v>
      </c>
      <c r="E667" s="55" t="s">
        <v>7802</v>
      </c>
      <c r="F667" s="55"/>
      <c r="G667" s="55" t="s">
        <v>7800</v>
      </c>
      <c r="H667" s="299">
        <v>211755</v>
      </c>
      <c r="I667" s="59">
        <v>0.5</v>
      </c>
      <c r="J667" s="448">
        <f t="shared" si="11"/>
        <v>105877.5</v>
      </c>
    </row>
    <row r="668" spans="1:10" ht="26.25">
      <c r="A668" s="55">
        <v>664</v>
      </c>
      <c r="B668" s="55" t="s">
        <v>446</v>
      </c>
      <c r="C668" s="329" t="s">
        <v>1094</v>
      </c>
      <c r="D668" s="329" t="s">
        <v>4797</v>
      </c>
      <c r="E668" s="55" t="s">
        <v>7802</v>
      </c>
      <c r="F668" s="55"/>
      <c r="G668" s="55" t="s">
        <v>7800</v>
      </c>
      <c r="H668" s="299">
        <v>239783</v>
      </c>
      <c r="I668" s="59">
        <v>0.5</v>
      </c>
      <c r="J668" s="448">
        <f t="shared" si="11"/>
        <v>119891.5</v>
      </c>
    </row>
    <row r="669" spans="1:10" ht="15.75">
      <c r="A669" s="55">
        <v>665</v>
      </c>
      <c r="B669" s="55" t="s">
        <v>446</v>
      </c>
      <c r="C669" s="329" t="s">
        <v>1095</v>
      </c>
      <c r="D669" s="329" t="s">
        <v>4798</v>
      </c>
      <c r="E669" s="55" t="s">
        <v>7802</v>
      </c>
      <c r="F669" s="55"/>
      <c r="G669" s="55" t="s">
        <v>7800</v>
      </c>
      <c r="H669" s="299">
        <v>45641</v>
      </c>
      <c r="I669" s="59">
        <v>0.5</v>
      </c>
      <c r="J669" s="448">
        <f t="shared" si="11"/>
        <v>22820.5</v>
      </c>
    </row>
    <row r="670" spans="1:10" ht="15.75">
      <c r="A670" s="55">
        <v>666</v>
      </c>
      <c r="B670" s="55" t="s">
        <v>446</v>
      </c>
      <c r="C670" s="329" t="s">
        <v>1096</v>
      </c>
      <c r="D670" s="329" t="s">
        <v>4799</v>
      </c>
      <c r="E670" s="55" t="s">
        <v>7802</v>
      </c>
      <c r="F670" s="55"/>
      <c r="G670" s="55" t="s">
        <v>7800</v>
      </c>
      <c r="H670" s="299">
        <v>66792</v>
      </c>
      <c r="I670" s="59">
        <v>0.5</v>
      </c>
      <c r="J670" s="448">
        <f t="shared" si="11"/>
        <v>33396</v>
      </c>
    </row>
    <row r="671" spans="1:10" ht="15.75">
      <c r="A671" s="55">
        <v>667</v>
      </c>
      <c r="B671" s="55" t="s">
        <v>446</v>
      </c>
      <c r="C671" s="329" t="s">
        <v>1097</v>
      </c>
      <c r="D671" s="329" t="s">
        <v>4800</v>
      </c>
      <c r="E671" s="55" t="s">
        <v>7802</v>
      </c>
      <c r="F671" s="55"/>
      <c r="G671" s="55" t="s">
        <v>7800</v>
      </c>
      <c r="H671" s="299">
        <v>89058</v>
      </c>
      <c r="I671" s="59">
        <v>0.5</v>
      </c>
      <c r="J671" s="448">
        <f t="shared" si="11"/>
        <v>44529</v>
      </c>
    </row>
    <row r="672" spans="1:10" ht="15.75">
      <c r="A672" s="55">
        <v>668</v>
      </c>
      <c r="B672" s="55" t="s">
        <v>446</v>
      </c>
      <c r="C672" s="329" t="s">
        <v>1098</v>
      </c>
      <c r="D672" s="329" t="s">
        <v>4801</v>
      </c>
      <c r="E672" s="55" t="s">
        <v>7802</v>
      </c>
      <c r="F672" s="55"/>
      <c r="G672" s="55" t="s">
        <v>7800</v>
      </c>
      <c r="H672" s="299">
        <v>111320</v>
      </c>
      <c r="I672" s="59">
        <v>0.5</v>
      </c>
      <c r="J672" s="448">
        <f t="shared" si="11"/>
        <v>55660</v>
      </c>
    </row>
    <row r="673" spans="1:10" ht="15.75">
      <c r="A673" s="55">
        <v>669</v>
      </c>
      <c r="B673" s="55" t="s">
        <v>446</v>
      </c>
      <c r="C673" s="329" t="s">
        <v>1099</v>
      </c>
      <c r="D673" s="329" t="s">
        <v>4802</v>
      </c>
      <c r="E673" s="55" t="s">
        <v>7802</v>
      </c>
      <c r="F673" s="55"/>
      <c r="G673" s="55" t="s">
        <v>7800</v>
      </c>
      <c r="H673" s="299">
        <v>133586</v>
      </c>
      <c r="I673" s="59">
        <v>0.5</v>
      </c>
      <c r="J673" s="448">
        <f t="shared" si="11"/>
        <v>66793</v>
      </c>
    </row>
    <row r="674" spans="1:10" ht="15.75">
      <c r="A674" s="55">
        <v>670</v>
      </c>
      <c r="B674" s="55" t="s">
        <v>446</v>
      </c>
      <c r="C674" s="329" t="s">
        <v>1100</v>
      </c>
      <c r="D674" s="329" t="s">
        <v>4803</v>
      </c>
      <c r="E674" s="55" t="s">
        <v>7802</v>
      </c>
      <c r="F674" s="55"/>
      <c r="G674" s="55" t="s">
        <v>7800</v>
      </c>
      <c r="H674" s="299">
        <v>1393</v>
      </c>
      <c r="I674" s="59">
        <v>0.5</v>
      </c>
      <c r="J674" s="448">
        <f t="shared" si="11"/>
        <v>696.5</v>
      </c>
    </row>
    <row r="675" spans="1:10" ht="15.75">
      <c r="A675" s="55">
        <v>671</v>
      </c>
      <c r="B675" s="55" t="s">
        <v>446</v>
      </c>
      <c r="C675" s="329" t="s">
        <v>1101</v>
      </c>
      <c r="D675" s="329" t="s">
        <v>4804</v>
      </c>
      <c r="E675" s="55" t="s">
        <v>7802</v>
      </c>
      <c r="F675" s="55"/>
      <c r="G675" s="55" t="s">
        <v>7800</v>
      </c>
      <c r="H675" s="299">
        <v>35955</v>
      </c>
      <c r="I675" s="59">
        <v>0.5</v>
      </c>
      <c r="J675" s="448">
        <f t="shared" si="11"/>
        <v>17977.5</v>
      </c>
    </row>
    <row r="676" spans="1:10" ht="15.75">
      <c r="A676" s="55">
        <v>672</v>
      </c>
      <c r="B676" s="55" t="s">
        <v>446</v>
      </c>
      <c r="C676" s="329" t="s">
        <v>1102</v>
      </c>
      <c r="D676" s="329" t="s">
        <v>4805</v>
      </c>
      <c r="E676" s="55" t="s">
        <v>7802</v>
      </c>
      <c r="F676" s="55"/>
      <c r="G676" s="55" t="s">
        <v>7800</v>
      </c>
      <c r="H676" s="299">
        <v>37487</v>
      </c>
      <c r="I676" s="59">
        <v>0.5</v>
      </c>
      <c r="J676" s="448">
        <f t="shared" si="11"/>
        <v>18743.5</v>
      </c>
    </row>
    <row r="677" spans="1:10" ht="15.75">
      <c r="A677" s="55">
        <v>673</v>
      </c>
      <c r="B677" s="55" t="s">
        <v>446</v>
      </c>
      <c r="C677" s="329" t="s">
        <v>1103</v>
      </c>
      <c r="D677" s="329" t="s">
        <v>4806</v>
      </c>
      <c r="E677" s="55" t="s">
        <v>7802</v>
      </c>
      <c r="F677" s="55"/>
      <c r="G677" s="55" t="s">
        <v>7800</v>
      </c>
      <c r="H677" s="299">
        <v>6899</v>
      </c>
      <c r="I677" s="59">
        <v>0.5</v>
      </c>
      <c r="J677" s="448">
        <f t="shared" si="11"/>
        <v>3449.5</v>
      </c>
    </row>
    <row r="678" spans="1:10" ht="15.75">
      <c r="A678" s="55">
        <v>674</v>
      </c>
      <c r="B678" s="55" t="s">
        <v>446</v>
      </c>
      <c r="C678" s="329" t="s">
        <v>1104</v>
      </c>
      <c r="D678" s="329" t="s">
        <v>4807</v>
      </c>
      <c r="E678" s="55" t="s">
        <v>7802</v>
      </c>
      <c r="F678" s="55"/>
      <c r="G678" s="55" t="s">
        <v>7800</v>
      </c>
      <c r="H678" s="299">
        <v>31929</v>
      </c>
      <c r="I678" s="59">
        <v>0.5</v>
      </c>
      <c r="J678" s="448">
        <f t="shared" si="11"/>
        <v>15964.5</v>
      </c>
    </row>
    <row r="679" spans="1:10" ht="15.75">
      <c r="A679" s="55">
        <v>675</v>
      </c>
      <c r="B679" s="55" t="s">
        <v>446</v>
      </c>
      <c r="C679" s="329" t="s">
        <v>1105</v>
      </c>
      <c r="D679" s="329" t="s">
        <v>4808</v>
      </c>
      <c r="E679" s="55" t="s">
        <v>7802</v>
      </c>
      <c r="F679" s="55"/>
      <c r="G679" s="55" t="s">
        <v>7800</v>
      </c>
      <c r="H679" s="299">
        <v>52237</v>
      </c>
      <c r="I679" s="59">
        <v>0.5</v>
      </c>
      <c r="J679" s="448">
        <f t="shared" si="11"/>
        <v>26118.5</v>
      </c>
    </row>
    <row r="680" spans="1:10" ht="15.75">
      <c r="A680" s="55">
        <v>676</v>
      </c>
      <c r="B680" s="55" t="s">
        <v>446</v>
      </c>
      <c r="C680" s="329" t="s">
        <v>1106</v>
      </c>
      <c r="D680" s="329" t="s">
        <v>4809</v>
      </c>
      <c r="E680" s="55" t="s">
        <v>7802</v>
      </c>
      <c r="F680" s="55"/>
      <c r="G680" s="55" t="s">
        <v>7800</v>
      </c>
      <c r="H680" s="299">
        <v>76440</v>
      </c>
      <c r="I680" s="59">
        <v>0.5</v>
      </c>
      <c r="J680" s="448">
        <f t="shared" si="11"/>
        <v>38220</v>
      </c>
    </row>
    <row r="681" spans="1:10" ht="15.75">
      <c r="A681" s="55">
        <v>677</v>
      </c>
      <c r="B681" s="55" t="s">
        <v>446</v>
      </c>
      <c r="C681" s="329" t="s">
        <v>1107</v>
      </c>
      <c r="D681" s="329" t="s">
        <v>4810</v>
      </c>
      <c r="E681" s="55" t="s">
        <v>7802</v>
      </c>
      <c r="F681" s="55"/>
      <c r="G681" s="55" t="s">
        <v>7800</v>
      </c>
      <c r="H681" s="299">
        <v>101923</v>
      </c>
      <c r="I681" s="59">
        <v>0.5</v>
      </c>
      <c r="J681" s="448">
        <f t="shared" si="11"/>
        <v>50961.5</v>
      </c>
    </row>
    <row r="682" spans="1:10" ht="15.75">
      <c r="A682" s="55">
        <v>678</v>
      </c>
      <c r="B682" s="55" t="s">
        <v>446</v>
      </c>
      <c r="C682" s="329" t="s">
        <v>1108</v>
      </c>
      <c r="D682" s="329" t="s">
        <v>4811</v>
      </c>
      <c r="E682" s="55" t="s">
        <v>7802</v>
      </c>
      <c r="F682" s="55"/>
      <c r="G682" s="55" t="s">
        <v>7800</v>
      </c>
      <c r="H682" s="299">
        <v>127400</v>
      </c>
      <c r="I682" s="59">
        <v>0.5</v>
      </c>
      <c r="J682" s="448">
        <f t="shared" si="11"/>
        <v>63700</v>
      </c>
    </row>
    <row r="683" spans="1:10" ht="15.75">
      <c r="A683" s="55">
        <v>679</v>
      </c>
      <c r="B683" s="55" t="s">
        <v>446</v>
      </c>
      <c r="C683" s="329" t="s">
        <v>1109</v>
      </c>
      <c r="D683" s="329" t="s">
        <v>4812</v>
      </c>
      <c r="E683" s="55" t="s">
        <v>7802</v>
      </c>
      <c r="F683" s="55"/>
      <c r="G683" s="55" t="s">
        <v>7800</v>
      </c>
      <c r="H683" s="299">
        <v>152881</v>
      </c>
      <c r="I683" s="59">
        <v>0.5</v>
      </c>
      <c r="J683" s="448">
        <f t="shared" si="11"/>
        <v>76440.5</v>
      </c>
    </row>
    <row r="684" spans="1:10" ht="15.75">
      <c r="A684" s="55">
        <v>680</v>
      </c>
      <c r="B684" s="55" t="s">
        <v>446</v>
      </c>
      <c r="C684" s="329" t="s">
        <v>1110</v>
      </c>
      <c r="D684" s="329" t="s">
        <v>4813</v>
      </c>
      <c r="E684" s="55" t="s">
        <v>7802</v>
      </c>
      <c r="F684" s="55"/>
      <c r="G684" s="55" t="s">
        <v>7800</v>
      </c>
      <c r="H684" s="299">
        <v>178362</v>
      </c>
      <c r="I684" s="59">
        <v>0.5</v>
      </c>
      <c r="J684" s="448">
        <f t="shared" si="11"/>
        <v>89181</v>
      </c>
    </row>
    <row r="685" spans="1:10" ht="15.75">
      <c r="A685" s="55">
        <v>681</v>
      </c>
      <c r="B685" s="55" t="s">
        <v>446</v>
      </c>
      <c r="C685" s="329" t="s">
        <v>1111</v>
      </c>
      <c r="D685" s="329" t="s">
        <v>4814</v>
      </c>
      <c r="E685" s="55" t="s">
        <v>7802</v>
      </c>
      <c r="F685" s="55"/>
      <c r="G685" s="55" t="s">
        <v>7800</v>
      </c>
      <c r="H685" s="299">
        <v>206731</v>
      </c>
      <c r="I685" s="59">
        <v>0.5</v>
      </c>
      <c r="J685" s="448">
        <f t="shared" si="11"/>
        <v>103365.5</v>
      </c>
    </row>
    <row r="686" spans="1:10" ht="15.75">
      <c r="A686" s="55">
        <v>682</v>
      </c>
      <c r="B686" s="55" t="s">
        <v>446</v>
      </c>
      <c r="C686" s="329" t="s">
        <v>1112</v>
      </c>
      <c r="D686" s="329" t="s">
        <v>4815</v>
      </c>
      <c r="E686" s="55" t="s">
        <v>7802</v>
      </c>
      <c r="F686" s="55"/>
      <c r="G686" s="55" t="s">
        <v>7800</v>
      </c>
      <c r="H686" s="299">
        <v>232212</v>
      </c>
      <c r="I686" s="59">
        <v>0.5</v>
      </c>
      <c r="J686" s="448">
        <f t="shared" si="11"/>
        <v>116106</v>
      </c>
    </row>
    <row r="687" spans="1:10" ht="15.75">
      <c r="A687" s="55">
        <v>683</v>
      </c>
      <c r="B687" s="55" t="s">
        <v>446</v>
      </c>
      <c r="C687" s="329" t="s">
        <v>1113</v>
      </c>
      <c r="D687" s="329" t="s">
        <v>4816</v>
      </c>
      <c r="E687" s="55" t="s">
        <v>7802</v>
      </c>
      <c r="F687" s="55"/>
      <c r="G687" s="55" t="s">
        <v>7800</v>
      </c>
      <c r="H687" s="299">
        <v>25483</v>
      </c>
      <c r="I687" s="59">
        <v>0.5</v>
      </c>
      <c r="J687" s="448">
        <f t="shared" si="11"/>
        <v>12741.5</v>
      </c>
    </row>
    <row r="688" spans="1:10" ht="26.25">
      <c r="A688" s="55">
        <v>684</v>
      </c>
      <c r="B688" s="55" t="s">
        <v>446</v>
      </c>
      <c r="C688" s="329" t="s">
        <v>681</v>
      </c>
      <c r="D688" s="329" t="s">
        <v>4817</v>
      </c>
      <c r="E688" s="55" t="s">
        <v>7802</v>
      </c>
      <c r="F688" s="55"/>
      <c r="G688" s="55" t="s">
        <v>7800</v>
      </c>
      <c r="H688" s="299">
        <v>2163</v>
      </c>
      <c r="I688" s="59">
        <v>0.5</v>
      </c>
      <c r="J688" s="448">
        <f t="shared" si="11"/>
        <v>1081.5</v>
      </c>
    </row>
    <row r="689" spans="1:10" ht="15.75">
      <c r="A689" s="55">
        <v>685</v>
      </c>
      <c r="B689" s="55" t="s">
        <v>446</v>
      </c>
      <c r="C689" s="329" t="s">
        <v>1114</v>
      </c>
      <c r="D689" s="329" t="s">
        <v>4818</v>
      </c>
      <c r="E689" s="55" t="s">
        <v>7802</v>
      </c>
      <c r="F689" s="55"/>
      <c r="G689" s="55" t="s">
        <v>7800</v>
      </c>
      <c r="H689" s="299">
        <v>2497</v>
      </c>
      <c r="I689" s="59">
        <v>0.5</v>
      </c>
      <c r="J689" s="448">
        <f t="shared" si="11"/>
        <v>1248.5</v>
      </c>
    </row>
    <row r="690" spans="1:10" ht="15.75">
      <c r="A690" s="55">
        <v>686</v>
      </c>
      <c r="B690" s="55" t="s">
        <v>446</v>
      </c>
      <c r="C690" s="329" t="s">
        <v>1115</v>
      </c>
      <c r="D690" s="329" t="s">
        <v>4819</v>
      </c>
      <c r="E690" s="55" t="s">
        <v>7802</v>
      </c>
      <c r="F690" s="55"/>
      <c r="G690" s="55" t="s">
        <v>7800</v>
      </c>
      <c r="H690" s="299">
        <v>5180</v>
      </c>
      <c r="I690" s="59">
        <v>0.5</v>
      </c>
      <c r="J690" s="448">
        <f t="shared" si="11"/>
        <v>2590</v>
      </c>
    </row>
    <row r="691" spans="1:10" ht="15.75">
      <c r="A691" s="55">
        <v>687</v>
      </c>
      <c r="B691" s="55" t="s">
        <v>446</v>
      </c>
      <c r="C691" s="329" t="s">
        <v>1116</v>
      </c>
      <c r="D691" s="329" t="s">
        <v>4820</v>
      </c>
      <c r="E691" s="55" t="s">
        <v>7802</v>
      </c>
      <c r="F691" s="55"/>
      <c r="G691" s="55" t="s">
        <v>7800</v>
      </c>
      <c r="H691" s="299">
        <v>1471</v>
      </c>
      <c r="I691" s="59">
        <v>0.5</v>
      </c>
      <c r="J691" s="448">
        <f t="shared" si="11"/>
        <v>735.5</v>
      </c>
    </row>
    <row r="692" spans="1:10" ht="15.75">
      <c r="A692" s="55">
        <v>688</v>
      </c>
      <c r="B692" s="55" t="s">
        <v>446</v>
      </c>
      <c r="C692" s="329" t="s">
        <v>631</v>
      </c>
      <c r="D692" s="329" t="s">
        <v>4821</v>
      </c>
      <c r="E692" s="55" t="s">
        <v>7802</v>
      </c>
      <c r="F692" s="55"/>
      <c r="G692" s="55" t="s">
        <v>7800</v>
      </c>
      <c r="H692" s="299">
        <v>174</v>
      </c>
      <c r="I692" s="59">
        <v>0.5</v>
      </c>
      <c r="J692" s="448">
        <f t="shared" si="11"/>
        <v>87</v>
      </c>
    </row>
    <row r="693" spans="1:10" ht="15.75">
      <c r="A693" s="55">
        <v>689</v>
      </c>
      <c r="B693" s="55" t="s">
        <v>446</v>
      </c>
      <c r="C693" s="329" t="s">
        <v>582</v>
      </c>
      <c r="D693" s="329" t="s">
        <v>4822</v>
      </c>
      <c r="E693" s="55" t="s">
        <v>7802</v>
      </c>
      <c r="F693" s="55"/>
      <c r="G693" s="55" t="s">
        <v>7800</v>
      </c>
      <c r="H693" s="299">
        <v>3609</v>
      </c>
      <c r="I693" s="59">
        <v>0.5</v>
      </c>
      <c r="J693" s="448">
        <f t="shared" si="11"/>
        <v>1804.5</v>
      </c>
    </row>
    <row r="694" spans="1:10" ht="15.75">
      <c r="A694" s="55">
        <v>690</v>
      </c>
      <c r="B694" s="55" t="s">
        <v>446</v>
      </c>
      <c r="C694" s="329" t="s">
        <v>591</v>
      </c>
      <c r="D694" s="329" t="s">
        <v>4823</v>
      </c>
      <c r="E694" s="55" t="s">
        <v>7802</v>
      </c>
      <c r="F694" s="55"/>
      <c r="G694" s="55" t="s">
        <v>7800</v>
      </c>
      <c r="H694" s="299">
        <v>2991</v>
      </c>
      <c r="I694" s="59">
        <v>0.5</v>
      </c>
      <c r="J694" s="448">
        <f t="shared" si="11"/>
        <v>1495.5</v>
      </c>
    </row>
    <row r="695" spans="1:10" ht="15.75">
      <c r="A695" s="55">
        <v>691</v>
      </c>
      <c r="B695" s="55" t="s">
        <v>446</v>
      </c>
      <c r="C695" s="329" t="s">
        <v>588</v>
      </c>
      <c r="D695" s="329" t="s">
        <v>4824</v>
      </c>
      <c r="E695" s="55" t="s">
        <v>7802</v>
      </c>
      <c r="F695" s="55"/>
      <c r="G695" s="55" t="s">
        <v>7800</v>
      </c>
      <c r="H695" s="299">
        <v>1073</v>
      </c>
      <c r="I695" s="59">
        <v>0.5</v>
      </c>
      <c r="J695" s="448">
        <f t="shared" si="11"/>
        <v>536.5</v>
      </c>
    </row>
    <row r="696" spans="1:10" ht="15.75">
      <c r="A696" s="55">
        <v>692</v>
      </c>
      <c r="B696" s="55" t="s">
        <v>446</v>
      </c>
      <c r="C696" s="329" t="s">
        <v>1117</v>
      </c>
      <c r="D696" s="329" t="s">
        <v>4825</v>
      </c>
      <c r="E696" s="55" t="s">
        <v>7802</v>
      </c>
      <c r="F696" s="55"/>
      <c r="G696" s="55" t="s">
        <v>7800</v>
      </c>
      <c r="H696" s="299">
        <v>1225</v>
      </c>
      <c r="I696" s="59">
        <v>0.5</v>
      </c>
      <c r="J696" s="448">
        <f t="shared" si="11"/>
        <v>612.5</v>
      </c>
    </row>
    <row r="697" spans="1:10" ht="15.75">
      <c r="A697" s="55">
        <v>693</v>
      </c>
      <c r="B697" s="55" t="s">
        <v>446</v>
      </c>
      <c r="C697" s="329" t="s">
        <v>1118</v>
      </c>
      <c r="D697" s="329" t="s">
        <v>4826</v>
      </c>
      <c r="E697" s="55" t="s">
        <v>7802</v>
      </c>
      <c r="F697" s="55"/>
      <c r="G697" s="55" t="s">
        <v>7800</v>
      </c>
      <c r="H697" s="299">
        <v>1011</v>
      </c>
      <c r="I697" s="59">
        <v>0.5</v>
      </c>
      <c r="J697" s="448">
        <f t="shared" si="11"/>
        <v>505.5</v>
      </c>
    </row>
    <row r="698" spans="1:10" ht="39">
      <c r="A698" s="55">
        <v>694</v>
      </c>
      <c r="B698" s="55" t="s">
        <v>446</v>
      </c>
      <c r="C698" s="329" t="s">
        <v>1119</v>
      </c>
      <c r="D698" s="329" t="s">
        <v>4827</v>
      </c>
      <c r="E698" s="55" t="s">
        <v>7802</v>
      </c>
      <c r="F698" s="55"/>
      <c r="G698" s="55" t="s">
        <v>7800</v>
      </c>
      <c r="H698" s="299">
        <v>2468</v>
      </c>
      <c r="I698" s="59">
        <v>0.5</v>
      </c>
      <c r="J698" s="448">
        <f t="shared" si="11"/>
        <v>1234</v>
      </c>
    </row>
    <row r="699" spans="1:10" ht="15.75">
      <c r="A699" s="55">
        <v>695</v>
      </c>
      <c r="B699" s="55" t="s">
        <v>446</v>
      </c>
      <c r="C699" s="329" t="s">
        <v>1120</v>
      </c>
      <c r="D699" s="329" t="s">
        <v>4828</v>
      </c>
      <c r="E699" s="55" t="s">
        <v>7802</v>
      </c>
      <c r="F699" s="55"/>
      <c r="G699" s="55" t="s">
        <v>7800</v>
      </c>
      <c r="H699" s="299">
        <v>226</v>
      </c>
      <c r="I699" s="59">
        <v>0.5</v>
      </c>
      <c r="J699" s="448">
        <f t="shared" si="11"/>
        <v>113</v>
      </c>
    </row>
    <row r="700" spans="1:10" ht="15.75">
      <c r="A700" s="55">
        <v>696</v>
      </c>
      <c r="B700" s="55" t="s">
        <v>446</v>
      </c>
      <c r="C700" s="329" t="s">
        <v>1121</v>
      </c>
      <c r="D700" s="329" t="s">
        <v>4829</v>
      </c>
      <c r="E700" s="55" t="s">
        <v>7802</v>
      </c>
      <c r="F700" s="55"/>
      <c r="G700" s="55" t="s">
        <v>7800</v>
      </c>
      <c r="H700" s="299">
        <v>226</v>
      </c>
      <c r="I700" s="59">
        <v>0.5</v>
      </c>
      <c r="J700" s="448">
        <f t="shared" si="11"/>
        <v>113</v>
      </c>
    </row>
    <row r="701" spans="1:10" ht="15.75">
      <c r="A701" s="55">
        <v>697</v>
      </c>
      <c r="B701" s="55" t="s">
        <v>446</v>
      </c>
      <c r="C701" s="329" t="s">
        <v>1122</v>
      </c>
      <c r="D701" s="329" t="s">
        <v>4830</v>
      </c>
      <c r="E701" s="55" t="s">
        <v>7802</v>
      </c>
      <c r="F701" s="55"/>
      <c r="G701" s="55" t="s">
        <v>7800</v>
      </c>
      <c r="H701" s="299">
        <v>961</v>
      </c>
      <c r="I701" s="59">
        <v>0.5</v>
      </c>
      <c r="J701" s="448">
        <f t="shared" si="11"/>
        <v>480.5</v>
      </c>
    </row>
    <row r="702" spans="1:10" ht="15.75">
      <c r="A702" s="55">
        <v>698</v>
      </c>
      <c r="B702" s="55" t="s">
        <v>446</v>
      </c>
      <c r="C702" s="329" t="s">
        <v>1123</v>
      </c>
      <c r="D702" s="329" t="s">
        <v>4831</v>
      </c>
      <c r="E702" s="55" t="s">
        <v>7802</v>
      </c>
      <c r="F702" s="55"/>
      <c r="G702" s="55" t="s">
        <v>7800</v>
      </c>
      <c r="H702" s="299">
        <v>706</v>
      </c>
      <c r="I702" s="59">
        <v>0.5</v>
      </c>
      <c r="J702" s="448">
        <f t="shared" si="11"/>
        <v>353</v>
      </c>
    </row>
    <row r="703" spans="1:10" ht="15.75">
      <c r="A703" s="55">
        <v>699</v>
      </c>
      <c r="B703" s="55" t="s">
        <v>446</v>
      </c>
      <c r="C703" s="329" t="s">
        <v>1124</v>
      </c>
      <c r="D703" s="329" t="s">
        <v>4832</v>
      </c>
      <c r="E703" s="55" t="s">
        <v>7802</v>
      </c>
      <c r="F703" s="55"/>
      <c r="G703" s="55" t="s">
        <v>7800</v>
      </c>
      <c r="H703" s="299">
        <v>52</v>
      </c>
      <c r="I703" s="59">
        <v>0.5</v>
      </c>
      <c r="J703" s="448">
        <f t="shared" si="11"/>
        <v>26</v>
      </c>
    </row>
    <row r="704" spans="1:10" ht="15.75">
      <c r="A704" s="55">
        <v>700</v>
      </c>
      <c r="B704" s="55" t="s">
        <v>446</v>
      </c>
      <c r="C704" s="329" t="s">
        <v>1125</v>
      </c>
      <c r="D704" s="329" t="s">
        <v>4833</v>
      </c>
      <c r="E704" s="55" t="s">
        <v>7802</v>
      </c>
      <c r="F704" s="55"/>
      <c r="G704" s="55" t="s">
        <v>7800</v>
      </c>
      <c r="H704" s="299">
        <v>52</v>
      </c>
      <c r="I704" s="59">
        <v>0.5</v>
      </c>
      <c r="J704" s="448">
        <f t="shared" si="11"/>
        <v>26</v>
      </c>
    </row>
    <row r="705" spans="1:10" ht="15.75">
      <c r="A705" s="55">
        <v>701</v>
      </c>
      <c r="B705" s="55" t="s">
        <v>446</v>
      </c>
      <c r="C705" s="329" t="s">
        <v>1126</v>
      </c>
      <c r="D705" s="329" t="s">
        <v>4834</v>
      </c>
      <c r="E705" s="55" t="s">
        <v>7802</v>
      </c>
      <c r="F705" s="55"/>
      <c r="G705" s="55" t="s">
        <v>7800</v>
      </c>
      <c r="H705" s="299">
        <v>52</v>
      </c>
      <c r="I705" s="59">
        <v>0.5</v>
      </c>
      <c r="J705" s="448">
        <f t="shared" si="11"/>
        <v>26</v>
      </c>
    </row>
    <row r="706" spans="1:10" ht="15.75">
      <c r="A706" s="55">
        <v>702</v>
      </c>
      <c r="B706" s="55" t="s">
        <v>446</v>
      </c>
      <c r="C706" s="329" t="s">
        <v>1127</v>
      </c>
      <c r="D706" s="329" t="s">
        <v>4835</v>
      </c>
      <c r="E706" s="55" t="s">
        <v>7802</v>
      </c>
      <c r="F706" s="55"/>
      <c r="G706" s="55" t="s">
        <v>7800</v>
      </c>
      <c r="H706" s="299">
        <v>52</v>
      </c>
      <c r="I706" s="59">
        <v>0.5</v>
      </c>
      <c r="J706" s="448">
        <f t="shared" si="11"/>
        <v>26</v>
      </c>
    </row>
    <row r="707" spans="1:10" ht="15.75">
      <c r="A707" s="55">
        <v>703</v>
      </c>
      <c r="B707" s="55" t="s">
        <v>446</v>
      </c>
      <c r="C707" s="329" t="s">
        <v>1128</v>
      </c>
      <c r="D707" s="329" t="s">
        <v>4836</v>
      </c>
      <c r="E707" s="55" t="s">
        <v>7802</v>
      </c>
      <c r="F707" s="55"/>
      <c r="G707" s="55" t="s">
        <v>7800</v>
      </c>
      <c r="H707" s="299">
        <v>129</v>
      </c>
      <c r="I707" s="59">
        <v>0.5</v>
      </c>
      <c r="J707" s="448">
        <f t="shared" si="11"/>
        <v>64.5</v>
      </c>
    </row>
    <row r="708" spans="1:10" ht="15.75">
      <c r="A708" s="55">
        <v>704</v>
      </c>
      <c r="B708" s="55" t="s">
        <v>446</v>
      </c>
      <c r="C708" s="329" t="s">
        <v>1129</v>
      </c>
      <c r="D708" s="329" t="s">
        <v>4837</v>
      </c>
      <c r="E708" s="55" t="s">
        <v>7802</v>
      </c>
      <c r="F708" s="55"/>
      <c r="G708" s="55" t="s">
        <v>7800</v>
      </c>
      <c r="H708" s="299">
        <v>129</v>
      </c>
      <c r="I708" s="59">
        <v>0.5</v>
      </c>
      <c r="J708" s="448">
        <f t="shared" si="11"/>
        <v>64.5</v>
      </c>
    </row>
    <row r="709" spans="1:10" ht="15.75">
      <c r="A709" s="55">
        <v>705</v>
      </c>
      <c r="B709" s="55" t="s">
        <v>446</v>
      </c>
      <c r="C709" s="329" t="s">
        <v>1130</v>
      </c>
      <c r="D709" s="329" t="s">
        <v>4838</v>
      </c>
      <c r="E709" s="55" t="s">
        <v>7802</v>
      </c>
      <c r="F709" s="55"/>
      <c r="G709" s="55" t="s">
        <v>7800</v>
      </c>
      <c r="H709" s="299">
        <v>455</v>
      </c>
      <c r="I709" s="59">
        <v>0.5</v>
      </c>
      <c r="J709" s="448">
        <f t="shared" si="11"/>
        <v>227.5</v>
      </c>
    </row>
    <row r="710" spans="1:10" ht="15.75">
      <c r="A710" s="55">
        <v>706</v>
      </c>
      <c r="B710" s="55" t="s">
        <v>446</v>
      </c>
      <c r="C710" s="329" t="s">
        <v>1131</v>
      </c>
      <c r="D710" s="329" t="s">
        <v>4839</v>
      </c>
      <c r="E710" s="55" t="s">
        <v>7802</v>
      </c>
      <c r="F710" s="55"/>
      <c r="G710" s="55" t="s">
        <v>7800</v>
      </c>
      <c r="H710" s="299">
        <v>455</v>
      </c>
      <c r="I710" s="59">
        <v>0.5</v>
      </c>
      <c r="J710" s="448">
        <f t="shared" si="11"/>
        <v>227.5</v>
      </c>
    </row>
    <row r="711" spans="1:10" ht="15.75">
      <c r="A711" s="55">
        <v>707</v>
      </c>
      <c r="B711" s="55" t="s">
        <v>446</v>
      </c>
      <c r="C711" s="329" t="s">
        <v>1132</v>
      </c>
      <c r="D711" s="329" t="s">
        <v>4840</v>
      </c>
      <c r="E711" s="55" t="s">
        <v>7802</v>
      </c>
      <c r="F711" s="55"/>
      <c r="G711" s="55" t="s">
        <v>7800</v>
      </c>
      <c r="H711" s="299">
        <v>455</v>
      </c>
      <c r="I711" s="59">
        <v>0.5</v>
      </c>
      <c r="J711" s="448">
        <f t="shared" si="11"/>
        <v>227.5</v>
      </c>
    </row>
    <row r="712" spans="1:10" ht="15.75">
      <c r="A712" s="55">
        <v>708</v>
      </c>
      <c r="B712" s="55" t="s">
        <v>446</v>
      </c>
      <c r="C712" s="329" t="s">
        <v>1133</v>
      </c>
      <c r="D712" s="329" t="s">
        <v>4841</v>
      </c>
      <c r="E712" s="55" t="s">
        <v>7802</v>
      </c>
      <c r="F712" s="55"/>
      <c r="G712" s="55" t="s">
        <v>7800</v>
      </c>
      <c r="H712" s="299">
        <v>404</v>
      </c>
      <c r="I712" s="59">
        <v>0.5</v>
      </c>
      <c r="J712" s="448">
        <f t="shared" si="11"/>
        <v>202</v>
      </c>
    </row>
    <row r="713" spans="1:10" ht="15.75">
      <c r="A713" s="55">
        <v>709</v>
      </c>
      <c r="B713" s="55" t="s">
        <v>446</v>
      </c>
      <c r="C713" s="329" t="s">
        <v>1134</v>
      </c>
      <c r="D713" s="329" t="s">
        <v>4842</v>
      </c>
      <c r="E713" s="55" t="s">
        <v>7802</v>
      </c>
      <c r="F713" s="55"/>
      <c r="G713" s="55" t="s">
        <v>7800</v>
      </c>
      <c r="H713" s="299">
        <v>404</v>
      </c>
      <c r="I713" s="59">
        <v>0.5</v>
      </c>
      <c r="J713" s="448">
        <f t="shared" si="11"/>
        <v>202</v>
      </c>
    </row>
    <row r="714" spans="1:10" ht="15.75">
      <c r="A714" s="55">
        <v>710</v>
      </c>
      <c r="B714" s="55" t="s">
        <v>446</v>
      </c>
      <c r="C714" s="329" t="s">
        <v>1135</v>
      </c>
      <c r="D714" s="329" t="s">
        <v>4843</v>
      </c>
      <c r="E714" s="55" t="s">
        <v>7802</v>
      </c>
      <c r="F714" s="55"/>
      <c r="G714" s="55" t="s">
        <v>7800</v>
      </c>
      <c r="H714" s="299">
        <v>404</v>
      </c>
      <c r="I714" s="59">
        <v>0.5</v>
      </c>
      <c r="J714" s="448">
        <f t="shared" si="11"/>
        <v>202</v>
      </c>
    </row>
    <row r="715" spans="1:10" ht="15.75">
      <c r="A715" s="55">
        <v>711</v>
      </c>
      <c r="B715" s="55" t="s">
        <v>446</v>
      </c>
      <c r="C715" s="329" t="s">
        <v>1136</v>
      </c>
      <c r="D715" s="329" t="s">
        <v>4844</v>
      </c>
      <c r="E715" s="55" t="s">
        <v>7802</v>
      </c>
      <c r="F715" s="55"/>
      <c r="G715" s="55" t="s">
        <v>7800</v>
      </c>
      <c r="H715" s="299">
        <v>455</v>
      </c>
      <c r="I715" s="59">
        <v>0.5</v>
      </c>
      <c r="J715" s="448">
        <f t="shared" si="11"/>
        <v>227.5</v>
      </c>
    </row>
    <row r="716" spans="1:10" ht="15.75">
      <c r="A716" s="55">
        <v>712</v>
      </c>
      <c r="B716" s="55" t="s">
        <v>446</v>
      </c>
      <c r="C716" s="329" t="s">
        <v>1137</v>
      </c>
      <c r="D716" s="329" t="s">
        <v>4845</v>
      </c>
      <c r="E716" s="55" t="s">
        <v>7802</v>
      </c>
      <c r="F716" s="55"/>
      <c r="G716" s="55" t="s">
        <v>7800</v>
      </c>
      <c r="H716" s="299">
        <v>455</v>
      </c>
      <c r="I716" s="59">
        <v>0.5</v>
      </c>
      <c r="J716" s="448">
        <f t="shared" si="11"/>
        <v>227.5</v>
      </c>
    </row>
    <row r="717" spans="1:10" ht="15.75">
      <c r="A717" s="55">
        <v>713</v>
      </c>
      <c r="B717" s="55" t="s">
        <v>446</v>
      </c>
      <c r="C717" s="329" t="s">
        <v>1138</v>
      </c>
      <c r="D717" s="329" t="s">
        <v>4846</v>
      </c>
      <c r="E717" s="55" t="s">
        <v>7802</v>
      </c>
      <c r="F717" s="55"/>
      <c r="G717" s="55" t="s">
        <v>7800</v>
      </c>
      <c r="H717" s="299">
        <v>507</v>
      </c>
      <c r="I717" s="59">
        <v>0.5</v>
      </c>
      <c r="J717" s="448">
        <f t="shared" si="11"/>
        <v>253.5</v>
      </c>
    </row>
    <row r="718" spans="1:10" ht="26.25">
      <c r="A718" s="55">
        <v>714</v>
      </c>
      <c r="B718" s="55" t="s">
        <v>446</v>
      </c>
      <c r="C718" s="329" t="s">
        <v>1139</v>
      </c>
      <c r="D718" s="329" t="s">
        <v>4847</v>
      </c>
      <c r="E718" s="55" t="s">
        <v>7802</v>
      </c>
      <c r="F718" s="55"/>
      <c r="G718" s="55" t="s">
        <v>7800</v>
      </c>
      <c r="H718" s="299">
        <v>444</v>
      </c>
      <c r="I718" s="59">
        <v>0.5</v>
      </c>
      <c r="J718" s="448">
        <f t="shared" si="11"/>
        <v>222</v>
      </c>
    </row>
    <row r="719" spans="1:10" ht="15.75">
      <c r="A719" s="55">
        <v>715</v>
      </c>
      <c r="B719" s="55" t="s">
        <v>446</v>
      </c>
      <c r="C719" s="329" t="s">
        <v>1140</v>
      </c>
      <c r="D719" s="329" t="s">
        <v>4848</v>
      </c>
      <c r="E719" s="55" t="s">
        <v>7802</v>
      </c>
      <c r="F719" s="55"/>
      <c r="G719" s="55" t="s">
        <v>7800</v>
      </c>
      <c r="H719" s="299">
        <v>115</v>
      </c>
      <c r="I719" s="59">
        <v>0.5</v>
      </c>
      <c r="J719" s="448">
        <f t="shared" si="11"/>
        <v>57.5</v>
      </c>
    </row>
    <row r="720" spans="1:10" ht="15.75">
      <c r="A720" s="55">
        <v>716</v>
      </c>
      <c r="B720" s="55" t="s">
        <v>446</v>
      </c>
      <c r="C720" s="329" t="s">
        <v>1141</v>
      </c>
      <c r="D720" s="329" t="s">
        <v>4849</v>
      </c>
      <c r="E720" s="55" t="s">
        <v>7802</v>
      </c>
      <c r="F720" s="55"/>
      <c r="G720" s="55" t="s">
        <v>7800</v>
      </c>
      <c r="H720" s="299">
        <v>2406</v>
      </c>
      <c r="I720" s="59">
        <v>0.5</v>
      </c>
      <c r="J720" s="448">
        <f t="shared" si="11"/>
        <v>1203</v>
      </c>
    </row>
    <row r="721" spans="1:10" ht="15.75">
      <c r="A721" s="55">
        <v>717</v>
      </c>
      <c r="B721" s="55" t="s">
        <v>446</v>
      </c>
      <c r="C721" s="329" t="s">
        <v>1142</v>
      </c>
      <c r="D721" s="329" t="s">
        <v>4850</v>
      </c>
      <c r="E721" s="55" t="s">
        <v>7802</v>
      </c>
      <c r="F721" s="55"/>
      <c r="G721" s="55" t="s">
        <v>7800</v>
      </c>
      <c r="H721" s="299">
        <v>264</v>
      </c>
      <c r="I721" s="59">
        <v>0.5</v>
      </c>
      <c r="J721" s="448">
        <f t="shared" si="11"/>
        <v>132</v>
      </c>
    </row>
    <row r="722" spans="1:10" ht="15.75">
      <c r="A722" s="55">
        <v>718</v>
      </c>
      <c r="B722" s="55" t="s">
        <v>446</v>
      </c>
      <c r="C722" s="329" t="s">
        <v>1143</v>
      </c>
      <c r="D722" s="329" t="s">
        <v>4851</v>
      </c>
      <c r="E722" s="55" t="s">
        <v>7802</v>
      </c>
      <c r="F722" s="55"/>
      <c r="G722" s="55" t="s">
        <v>7800</v>
      </c>
      <c r="H722" s="299">
        <v>2286</v>
      </c>
      <c r="I722" s="59">
        <v>0.5</v>
      </c>
      <c r="J722" s="448">
        <f t="shared" ref="J722:J785" si="12">H722*(1-I722)</f>
        <v>1143</v>
      </c>
    </row>
    <row r="723" spans="1:10" ht="15.75">
      <c r="A723" s="55">
        <v>719</v>
      </c>
      <c r="B723" s="55" t="s">
        <v>446</v>
      </c>
      <c r="C723" s="329" t="s">
        <v>1144</v>
      </c>
      <c r="D723" s="329" t="s">
        <v>4852</v>
      </c>
      <c r="E723" s="55" t="s">
        <v>7802</v>
      </c>
      <c r="F723" s="55"/>
      <c r="G723" s="55" t="s">
        <v>7800</v>
      </c>
      <c r="H723" s="299">
        <v>307</v>
      </c>
      <c r="I723" s="59">
        <v>0.5</v>
      </c>
      <c r="J723" s="448">
        <f t="shared" si="12"/>
        <v>153.5</v>
      </c>
    </row>
    <row r="724" spans="1:10" ht="15.75">
      <c r="A724" s="55">
        <v>720</v>
      </c>
      <c r="B724" s="55" t="s">
        <v>446</v>
      </c>
      <c r="C724" s="329" t="s">
        <v>1145</v>
      </c>
      <c r="D724" s="329" t="s">
        <v>4853</v>
      </c>
      <c r="E724" s="55" t="s">
        <v>7802</v>
      </c>
      <c r="F724" s="55"/>
      <c r="G724" s="55" t="s">
        <v>7800</v>
      </c>
      <c r="H724" s="299">
        <v>138</v>
      </c>
      <c r="I724" s="59">
        <v>0.5</v>
      </c>
      <c r="J724" s="448">
        <f t="shared" si="12"/>
        <v>69</v>
      </c>
    </row>
    <row r="725" spans="1:10" ht="15.75">
      <c r="A725" s="55">
        <v>721</v>
      </c>
      <c r="B725" s="55" t="s">
        <v>446</v>
      </c>
      <c r="C725" s="329" t="s">
        <v>1146</v>
      </c>
      <c r="D725" s="329" t="s">
        <v>4854</v>
      </c>
      <c r="E725" s="55" t="s">
        <v>7802</v>
      </c>
      <c r="F725" s="55"/>
      <c r="G725" s="55" t="s">
        <v>7800</v>
      </c>
      <c r="H725" s="299">
        <v>3471</v>
      </c>
      <c r="I725" s="59">
        <v>0.5</v>
      </c>
      <c r="J725" s="448">
        <f t="shared" si="12"/>
        <v>1735.5</v>
      </c>
    </row>
    <row r="726" spans="1:10" ht="15.75">
      <c r="A726" s="55">
        <v>722</v>
      </c>
      <c r="B726" s="55" t="s">
        <v>446</v>
      </c>
      <c r="C726" s="329" t="s">
        <v>1147</v>
      </c>
      <c r="D726" s="329" t="s">
        <v>4855</v>
      </c>
      <c r="E726" s="55" t="s">
        <v>7802</v>
      </c>
      <c r="F726" s="55"/>
      <c r="G726" s="55" t="s">
        <v>7800</v>
      </c>
      <c r="H726" s="299">
        <v>211</v>
      </c>
      <c r="I726" s="59">
        <v>0.5</v>
      </c>
      <c r="J726" s="448">
        <f t="shared" si="12"/>
        <v>105.5</v>
      </c>
    </row>
    <row r="727" spans="1:10" ht="15.75">
      <c r="A727" s="55">
        <v>723</v>
      </c>
      <c r="B727" s="55" t="s">
        <v>446</v>
      </c>
      <c r="C727" s="329" t="s">
        <v>1148</v>
      </c>
      <c r="D727" s="329" t="s">
        <v>4856</v>
      </c>
      <c r="E727" s="55" t="s">
        <v>7802</v>
      </c>
      <c r="F727" s="55"/>
      <c r="G727" s="55" t="s">
        <v>7800</v>
      </c>
      <c r="H727" s="299">
        <v>330</v>
      </c>
      <c r="I727" s="59">
        <v>0.5</v>
      </c>
      <c r="J727" s="448">
        <f t="shared" si="12"/>
        <v>165</v>
      </c>
    </row>
    <row r="728" spans="1:10" ht="15.75">
      <c r="A728" s="55">
        <v>724</v>
      </c>
      <c r="B728" s="55" t="s">
        <v>446</v>
      </c>
      <c r="C728" s="329" t="s">
        <v>1149</v>
      </c>
      <c r="D728" s="329" t="s">
        <v>4857</v>
      </c>
      <c r="E728" s="55" t="s">
        <v>7802</v>
      </c>
      <c r="F728" s="55"/>
      <c r="G728" s="55" t="s">
        <v>7800</v>
      </c>
      <c r="H728" s="299">
        <v>495</v>
      </c>
      <c r="I728" s="59">
        <v>0.5</v>
      </c>
      <c r="J728" s="448">
        <f t="shared" si="12"/>
        <v>247.5</v>
      </c>
    </row>
    <row r="729" spans="1:10" ht="15.75">
      <c r="A729" s="55">
        <v>725</v>
      </c>
      <c r="B729" s="55" t="s">
        <v>446</v>
      </c>
      <c r="C729" s="329" t="s">
        <v>1150</v>
      </c>
      <c r="D729" s="329" t="s">
        <v>4858</v>
      </c>
      <c r="E729" s="55" t="s">
        <v>7802</v>
      </c>
      <c r="F729" s="55"/>
      <c r="G729" s="55" t="s">
        <v>7800</v>
      </c>
      <c r="H729" s="299">
        <v>1617</v>
      </c>
      <c r="I729" s="59">
        <v>0.5</v>
      </c>
      <c r="J729" s="448">
        <f t="shared" si="12"/>
        <v>808.5</v>
      </c>
    </row>
    <row r="730" spans="1:10" ht="15.75">
      <c r="A730" s="55">
        <v>726</v>
      </c>
      <c r="B730" s="55" t="s">
        <v>446</v>
      </c>
      <c r="C730" s="329" t="s">
        <v>1151</v>
      </c>
      <c r="D730" s="329" t="s">
        <v>4859</v>
      </c>
      <c r="E730" s="55" t="s">
        <v>7802</v>
      </c>
      <c r="F730" s="55"/>
      <c r="G730" s="55" t="s">
        <v>7800</v>
      </c>
      <c r="H730" s="299">
        <v>1676</v>
      </c>
      <c r="I730" s="59">
        <v>0.5</v>
      </c>
      <c r="J730" s="448">
        <f t="shared" si="12"/>
        <v>838</v>
      </c>
    </row>
    <row r="731" spans="1:10" ht="15.75">
      <c r="A731" s="55">
        <v>727</v>
      </c>
      <c r="B731" s="55" t="s">
        <v>446</v>
      </c>
      <c r="C731" s="329" t="s">
        <v>1152</v>
      </c>
      <c r="D731" s="329" t="s">
        <v>4860</v>
      </c>
      <c r="E731" s="55" t="s">
        <v>7802</v>
      </c>
      <c r="F731" s="55"/>
      <c r="G731" s="55" t="s">
        <v>7800</v>
      </c>
      <c r="H731" s="299">
        <v>787</v>
      </c>
      <c r="I731" s="59">
        <v>0.5</v>
      </c>
      <c r="J731" s="448">
        <f t="shared" si="12"/>
        <v>393.5</v>
      </c>
    </row>
    <row r="732" spans="1:10" ht="15.75">
      <c r="A732" s="55">
        <v>728</v>
      </c>
      <c r="B732" s="55" t="s">
        <v>446</v>
      </c>
      <c r="C732" s="329" t="s">
        <v>1153</v>
      </c>
      <c r="D732" s="329" t="s">
        <v>4861</v>
      </c>
      <c r="E732" s="55" t="s">
        <v>7802</v>
      </c>
      <c r="F732" s="55"/>
      <c r="G732" s="55" t="s">
        <v>7800</v>
      </c>
      <c r="H732" s="299">
        <v>787</v>
      </c>
      <c r="I732" s="59">
        <v>0.5</v>
      </c>
      <c r="J732" s="448">
        <f t="shared" si="12"/>
        <v>393.5</v>
      </c>
    </row>
    <row r="733" spans="1:10" ht="15.75">
      <c r="A733" s="55">
        <v>729</v>
      </c>
      <c r="B733" s="55" t="s">
        <v>446</v>
      </c>
      <c r="C733" s="329" t="s">
        <v>1154</v>
      </c>
      <c r="D733" s="329" t="s">
        <v>4862</v>
      </c>
      <c r="E733" s="55" t="s">
        <v>7802</v>
      </c>
      <c r="F733" s="55"/>
      <c r="G733" s="55" t="s">
        <v>7800</v>
      </c>
      <c r="H733" s="299">
        <v>1729</v>
      </c>
      <c r="I733" s="59">
        <v>0.5</v>
      </c>
      <c r="J733" s="448">
        <f t="shared" si="12"/>
        <v>864.5</v>
      </c>
    </row>
    <row r="734" spans="1:10" ht="15.75">
      <c r="A734" s="55">
        <v>730</v>
      </c>
      <c r="B734" s="55" t="s">
        <v>446</v>
      </c>
      <c r="C734" s="329" t="s">
        <v>1155</v>
      </c>
      <c r="D734" s="329" t="s">
        <v>4863</v>
      </c>
      <c r="E734" s="55" t="s">
        <v>7802</v>
      </c>
      <c r="F734" s="55"/>
      <c r="G734" s="55" t="s">
        <v>7800</v>
      </c>
      <c r="H734" s="299">
        <v>211</v>
      </c>
      <c r="I734" s="59">
        <v>0.5</v>
      </c>
      <c r="J734" s="448">
        <f t="shared" si="12"/>
        <v>105.5</v>
      </c>
    </row>
    <row r="735" spans="1:10" ht="15.75">
      <c r="A735" s="55">
        <v>731</v>
      </c>
      <c r="B735" s="55" t="s">
        <v>446</v>
      </c>
      <c r="C735" s="329" t="s">
        <v>1156</v>
      </c>
      <c r="D735" s="329" t="s">
        <v>4864</v>
      </c>
      <c r="E735" s="55" t="s">
        <v>7802</v>
      </c>
      <c r="F735" s="55"/>
      <c r="G735" s="55" t="s">
        <v>7800</v>
      </c>
      <c r="H735" s="299">
        <v>211</v>
      </c>
      <c r="I735" s="59">
        <v>0.5</v>
      </c>
      <c r="J735" s="448">
        <f t="shared" si="12"/>
        <v>105.5</v>
      </c>
    </row>
    <row r="736" spans="1:10" ht="15.75">
      <c r="A736" s="55">
        <v>732</v>
      </c>
      <c r="B736" s="55" t="s">
        <v>446</v>
      </c>
      <c r="C736" s="329" t="s">
        <v>1157</v>
      </c>
      <c r="D736" s="329" t="s">
        <v>4865</v>
      </c>
      <c r="E736" s="55" t="s">
        <v>7802</v>
      </c>
      <c r="F736" s="55"/>
      <c r="G736" s="55" t="s">
        <v>7800</v>
      </c>
      <c r="H736" s="299">
        <v>7740</v>
      </c>
      <c r="I736" s="59">
        <v>0.5</v>
      </c>
      <c r="J736" s="448">
        <f t="shared" si="12"/>
        <v>3870</v>
      </c>
    </row>
    <row r="737" spans="1:10" ht="26.25">
      <c r="A737" s="55">
        <v>733</v>
      </c>
      <c r="B737" s="55" t="s">
        <v>446</v>
      </c>
      <c r="C737" s="329" t="s">
        <v>1158</v>
      </c>
      <c r="D737" s="329" t="s">
        <v>4866</v>
      </c>
      <c r="E737" s="55" t="s">
        <v>7802</v>
      </c>
      <c r="F737" s="55"/>
      <c r="G737" s="55" t="s">
        <v>7800</v>
      </c>
      <c r="H737" s="299">
        <v>1240</v>
      </c>
      <c r="I737" s="59">
        <v>0.5</v>
      </c>
      <c r="J737" s="448">
        <f t="shared" si="12"/>
        <v>620</v>
      </c>
    </row>
    <row r="738" spans="1:10" ht="15.75">
      <c r="A738" s="55">
        <v>734</v>
      </c>
      <c r="B738" s="55" t="s">
        <v>446</v>
      </c>
      <c r="C738" s="329" t="s">
        <v>1159</v>
      </c>
      <c r="D738" s="329" t="s">
        <v>4867</v>
      </c>
      <c r="E738" s="55" t="s">
        <v>7802</v>
      </c>
      <c r="F738" s="55"/>
      <c r="G738" s="55" t="s">
        <v>7800</v>
      </c>
      <c r="H738" s="299">
        <v>356</v>
      </c>
      <c r="I738" s="59">
        <v>0.5</v>
      </c>
      <c r="J738" s="448">
        <f t="shared" si="12"/>
        <v>178</v>
      </c>
    </row>
    <row r="739" spans="1:10" ht="15.75">
      <c r="A739" s="55">
        <v>735</v>
      </c>
      <c r="B739" s="55" t="s">
        <v>446</v>
      </c>
      <c r="C739" s="329" t="s">
        <v>1160</v>
      </c>
      <c r="D739" s="329" t="s">
        <v>4868</v>
      </c>
      <c r="E739" s="55" t="s">
        <v>7802</v>
      </c>
      <c r="F739" s="55"/>
      <c r="G739" s="55" t="s">
        <v>7800</v>
      </c>
      <c r="H739" s="299">
        <v>1360</v>
      </c>
      <c r="I739" s="59">
        <v>0.5</v>
      </c>
      <c r="J739" s="448">
        <f t="shared" si="12"/>
        <v>680</v>
      </c>
    </row>
    <row r="740" spans="1:10" ht="15.75">
      <c r="A740" s="55">
        <v>736</v>
      </c>
      <c r="B740" s="55" t="s">
        <v>446</v>
      </c>
      <c r="C740" s="329" t="s">
        <v>1161</v>
      </c>
      <c r="D740" s="329" t="s">
        <v>4869</v>
      </c>
      <c r="E740" s="55" t="s">
        <v>7802</v>
      </c>
      <c r="F740" s="55"/>
      <c r="G740" s="55" t="s">
        <v>7800</v>
      </c>
      <c r="H740" s="299">
        <v>167</v>
      </c>
      <c r="I740" s="59">
        <v>0.5</v>
      </c>
      <c r="J740" s="448">
        <f t="shared" si="12"/>
        <v>83.5</v>
      </c>
    </row>
    <row r="741" spans="1:10" ht="15.75">
      <c r="A741" s="55">
        <v>737</v>
      </c>
      <c r="B741" s="55" t="s">
        <v>446</v>
      </c>
      <c r="C741" s="329" t="s">
        <v>1162</v>
      </c>
      <c r="D741" s="329" t="s">
        <v>4870</v>
      </c>
      <c r="E741" s="55" t="s">
        <v>7802</v>
      </c>
      <c r="F741" s="55"/>
      <c r="G741" s="55" t="s">
        <v>7800</v>
      </c>
      <c r="H741" s="299">
        <v>449</v>
      </c>
      <c r="I741" s="59">
        <v>0.5</v>
      </c>
      <c r="J741" s="448">
        <f t="shared" si="12"/>
        <v>224.5</v>
      </c>
    </row>
    <row r="742" spans="1:10" ht="15.75">
      <c r="A742" s="55">
        <v>738</v>
      </c>
      <c r="B742" s="55" t="s">
        <v>446</v>
      </c>
      <c r="C742" s="329" t="s">
        <v>1163</v>
      </c>
      <c r="D742" s="329" t="s">
        <v>4871</v>
      </c>
      <c r="E742" s="55" t="s">
        <v>7802</v>
      </c>
      <c r="F742" s="55"/>
      <c r="G742" s="55" t="s">
        <v>7800</v>
      </c>
      <c r="H742" s="299">
        <v>576</v>
      </c>
      <c r="I742" s="59">
        <v>0.5</v>
      </c>
      <c r="J742" s="448">
        <f t="shared" si="12"/>
        <v>288</v>
      </c>
    </row>
    <row r="743" spans="1:10" ht="15.75">
      <c r="A743" s="55">
        <v>739</v>
      </c>
      <c r="B743" s="55" t="s">
        <v>446</v>
      </c>
      <c r="C743" s="329" t="s">
        <v>1164</v>
      </c>
      <c r="D743" s="329" t="s">
        <v>4872</v>
      </c>
      <c r="E743" s="55" t="s">
        <v>7802</v>
      </c>
      <c r="F743" s="55"/>
      <c r="G743" s="55" t="s">
        <v>7800</v>
      </c>
      <c r="H743" s="299">
        <v>132</v>
      </c>
      <c r="I743" s="59">
        <v>0.5</v>
      </c>
      <c r="J743" s="448">
        <f t="shared" si="12"/>
        <v>66</v>
      </c>
    </row>
    <row r="744" spans="1:10" ht="15.75">
      <c r="A744" s="55">
        <v>740</v>
      </c>
      <c r="B744" s="55" t="s">
        <v>446</v>
      </c>
      <c r="C744" s="329" t="s">
        <v>1165</v>
      </c>
      <c r="D744" s="329" t="s">
        <v>4873</v>
      </c>
      <c r="E744" s="55" t="s">
        <v>7802</v>
      </c>
      <c r="F744" s="55"/>
      <c r="G744" s="55" t="s">
        <v>7800</v>
      </c>
      <c r="H744" s="299">
        <v>281</v>
      </c>
      <c r="I744" s="59">
        <v>0.5</v>
      </c>
      <c r="J744" s="448">
        <f t="shared" si="12"/>
        <v>140.5</v>
      </c>
    </row>
    <row r="745" spans="1:10" ht="15.75">
      <c r="A745" s="55">
        <v>741</v>
      </c>
      <c r="B745" s="55" t="s">
        <v>446</v>
      </c>
      <c r="C745" s="329" t="s">
        <v>1166</v>
      </c>
      <c r="D745" s="329" t="s">
        <v>4874</v>
      </c>
      <c r="E745" s="55" t="s">
        <v>7802</v>
      </c>
      <c r="F745" s="55"/>
      <c r="G745" s="55" t="s">
        <v>7800</v>
      </c>
      <c r="H745" s="299">
        <v>5036</v>
      </c>
      <c r="I745" s="59">
        <v>0.5</v>
      </c>
      <c r="J745" s="448">
        <f t="shared" si="12"/>
        <v>2518</v>
      </c>
    </row>
    <row r="746" spans="1:10" ht="15.75">
      <c r="A746" s="55">
        <v>742</v>
      </c>
      <c r="B746" s="55" t="s">
        <v>446</v>
      </c>
      <c r="C746" s="329" t="s">
        <v>1167</v>
      </c>
      <c r="D746" s="329" t="s">
        <v>4875</v>
      </c>
      <c r="E746" s="55" t="s">
        <v>7802</v>
      </c>
      <c r="F746" s="55"/>
      <c r="G746" s="55" t="s">
        <v>7800</v>
      </c>
      <c r="H746" s="299">
        <v>5036</v>
      </c>
      <c r="I746" s="59">
        <v>0.5</v>
      </c>
      <c r="J746" s="448">
        <f t="shared" si="12"/>
        <v>2518</v>
      </c>
    </row>
    <row r="747" spans="1:10" ht="15.75">
      <c r="A747" s="55">
        <v>743</v>
      </c>
      <c r="B747" s="55" t="s">
        <v>446</v>
      </c>
      <c r="C747" s="329" t="s">
        <v>1168</v>
      </c>
      <c r="D747" s="329" t="s">
        <v>4876</v>
      </c>
      <c r="E747" s="55" t="s">
        <v>7802</v>
      </c>
      <c r="F747" s="55"/>
      <c r="G747" s="55" t="s">
        <v>7800</v>
      </c>
      <c r="H747" s="299">
        <v>5036</v>
      </c>
      <c r="I747" s="59">
        <v>0.5</v>
      </c>
      <c r="J747" s="448">
        <f t="shared" si="12"/>
        <v>2518</v>
      </c>
    </row>
    <row r="748" spans="1:10" ht="15.75">
      <c r="A748" s="55">
        <v>744</v>
      </c>
      <c r="B748" s="55" t="s">
        <v>446</v>
      </c>
      <c r="C748" s="329" t="s">
        <v>1169</v>
      </c>
      <c r="D748" s="329" t="s">
        <v>4877</v>
      </c>
      <c r="E748" s="55" t="s">
        <v>7802</v>
      </c>
      <c r="F748" s="55"/>
      <c r="G748" s="55" t="s">
        <v>7800</v>
      </c>
      <c r="H748" s="299">
        <v>5036</v>
      </c>
      <c r="I748" s="59">
        <v>0.5</v>
      </c>
      <c r="J748" s="448">
        <f t="shared" si="12"/>
        <v>2518</v>
      </c>
    </row>
    <row r="749" spans="1:10" ht="15.75">
      <c r="A749" s="55">
        <v>745</v>
      </c>
      <c r="B749" s="55" t="s">
        <v>446</v>
      </c>
      <c r="C749" s="329" t="s">
        <v>1170</v>
      </c>
      <c r="D749" s="329" t="s">
        <v>4878</v>
      </c>
      <c r="E749" s="55" t="s">
        <v>7802</v>
      </c>
      <c r="F749" s="55"/>
      <c r="G749" s="55" t="s">
        <v>7800</v>
      </c>
      <c r="H749" s="299">
        <v>3903</v>
      </c>
      <c r="I749" s="59">
        <v>0.5</v>
      </c>
      <c r="J749" s="448">
        <f t="shared" si="12"/>
        <v>1951.5</v>
      </c>
    </row>
    <row r="750" spans="1:10" ht="15.75">
      <c r="A750" s="55">
        <v>746</v>
      </c>
      <c r="B750" s="55" t="s">
        <v>446</v>
      </c>
      <c r="C750" s="329" t="s">
        <v>1171</v>
      </c>
      <c r="D750" s="329" t="s">
        <v>4879</v>
      </c>
      <c r="E750" s="55" t="s">
        <v>7802</v>
      </c>
      <c r="F750" s="55"/>
      <c r="G750" s="55" t="s">
        <v>7800</v>
      </c>
      <c r="H750" s="299">
        <v>3903</v>
      </c>
      <c r="I750" s="59">
        <v>0.5</v>
      </c>
      <c r="J750" s="448">
        <f t="shared" si="12"/>
        <v>1951.5</v>
      </c>
    </row>
    <row r="751" spans="1:10" ht="15.75">
      <c r="A751" s="55">
        <v>747</v>
      </c>
      <c r="B751" s="55" t="s">
        <v>446</v>
      </c>
      <c r="C751" s="329" t="s">
        <v>1172</v>
      </c>
      <c r="D751" s="329" t="s">
        <v>4880</v>
      </c>
      <c r="E751" s="55" t="s">
        <v>7802</v>
      </c>
      <c r="F751" s="55"/>
      <c r="G751" s="55" t="s">
        <v>7800</v>
      </c>
      <c r="H751" s="299">
        <v>8476</v>
      </c>
      <c r="I751" s="59">
        <v>0.5</v>
      </c>
      <c r="J751" s="448">
        <f t="shared" si="12"/>
        <v>4238</v>
      </c>
    </row>
    <row r="752" spans="1:10" ht="15.75">
      <c r="A752" s="55">
        <v>748</v>
      </c>
      <c r="B752" s="55" t="s">
        <v>446</v>
      </c>
      <c r="C752" s="329" t="s">
        <v>1173</v>
      </c>
      <c r="D752" s="329" t="s">
        <v>4881</v>
      </c>
      <c r="E752" s="55" t="s">
        <v>7802</v>
      </c>
      <c r="F752" s="55"/>
      <c r="G752" s="55" t="s">
        <v>7800</v>
      </c>
      <c r="H752" s="299">
        <v>9010</v>
      </c>
      <c r="I752" s="59">
        <v>0.5</v>
      </c>
      <c r="J752" s="448">
        <f t="shared" si="12"/>
        <v>4505</v>
      </c>
    </row>
    <row r="753" spans="1:10" ht="15.75">
      <c r="A753" s="55">
        <v>749</v>
      </c>
      <c r="B753" s="55" t="s">
        <v>446</v>
      </c>
      <c r="C753" s="329" t="s">
        <v>1174</v>
      </c>
      <c r="D753" s="329" t="s">
        <v>4882</v>
      </c>
      <c r="E753" s="55" t="s">
        <v>7802</v>
      </c>
      <c r="F753" s="55"/>
      <c r="G753" s="55" t="s">
        <v>7800</v>
      </c>
      <c r="H753" s="299">
        <v>8476</v>
      </c>
      <c r="I753" s="59">
        <v>0.5</v>
      </c>
      <c r="J753" s="448">
        <f t="shared" si="12"/>
        <v>4238</v>
      </c>
    </row>
    <row r="754" spans="1:10" ht="15.75">
      <c r="A754" s="55">
        <v>750</v>
      </c>
      <c r="B754" s="55" t="s">
        <v>446</v>
      </c>
      <c r="C754" s="329" t="s">
        <v>1175</v>
      </c>
      <c r="D754" s="329" t="s">
        <v>4883</v>
      </c>
      <c r="E754" s="55" t="s">
        <v>7802</v>
      </c>
      <c r="F754" s="55"/>
      <c r="G754" s="55" t="s">
        <v>7800</v>
      </c>
      <c r="H754" s="299">
        <v>9010</v>
      </c>
      <c r="I754" s="59">
        <v>0.5</v>
      </c>
      <c r="J754" s="448">
        <f t="shared" si="12"/>
        <v>4505</v>
      </c>
    </row>
    <row r="755" spans="1:10" ht="15.75">
      <c r="A755" s="55">
        <v>751</v>
      </c>
      <c r="B755" s="55" t="s">
        <v>446</v>
      </c>
      <c r="C755" s="329" t="s">
        <v>1176</v>
      </c>
      <c r="D755" s="329" t="s">
        <v>4884</v>
      </c>
      <c r="E755" s="55" t="s">
        <v>7802</v>
      </c>
      <c r="F755" s="55"/>
      <c r="G755" s="55" t="s">
        <v>7800</v>
      </c>
      <c r="H755" s="299">
        <v>9626</v>
      </c>
      <c r="I755" s="59">
        <v>0.5</v>
      </c>
      <c r="J755" s="448">
        <f t="shared" si="12"/>
        <v>4813</v>
      </c>
    </row>
    <row r="756" spans="1:10" ht="15.75">
      <c r="A756" s="55">
        <v>752</v>
      </c>
      <c r="B756" s="55" t="s">
        <v>446</v>
      </c>
      <c r="C756" s="329" t="s">
        <v>1177</v>
      </c>
      <c r="D756" s="329" t="s">
        <v>4885</v>
      </c>
      <c r="E756" s="55" t="s">
        <v>7802</v>
      </c>
      <c r="F756" s="55"/>
      <c r="G756" s="55" t="s">
        <v>7800</v>
      </c>
      <c r="H756" s="299">
        <v>10162</v>
      </c>
      <c r="I756" s="59">
        <v>0.5</v>
      </c>
      <c r="J756" s="448">
        <f t="shared" si="12"/>
        <v>5081</v>
      </c>
    </row>
    <row r="757" spans="1:10" ht="15.75">
      <c r="A757" s="55">
        <v>753</v>
      </c>
      <c r="B757" s="55" t="s">
        <v>446</v>
      </c>
      <c r="C757" s="329" t="s">
        <v>1178</v>
      </c>
      <c r="D757" s="329" t="s">
        <v>4886</v>
      </c>
      <c r="E757" s="55" t="s">
        <v>7802</v>
      </c>
      <c r="F757" s="55"/>
      <c r="G757" s="55" t="s">
        <v>7800</v>
      </c>
      <c r="H757" s="299">
        <v>9626</v>
      </c>
      <c r="I757" s="59">
        <v>0.5</v>
      </c>
      <c r="J757" s="448">
        <f t="shared" si="12"/>
        <v>4813</v>
      </c>
    </row>
    <row r="758" spans="1:10" ht="15.75">
      <c r="A758" s="55">
        <v>754</v>
      </c>
      <c r="B758" s="55" t="s">
        <v>446</v>
      </c>
      <c r="C758" s="329" t="s">
        <v>1179</v>
      </c>
      <c r="D758" s="329" t="s">
        <v>4887</v>
      </c>
      <c r="E758" s="55" t="s">
        <v>7802</v>
      </c>
      <c r="F758" s="55"/>
      <c r="G758" s="55" t="s">
        <v>7800</v>
      </c>
      <c r="H758" s="299">
        <v>10162</v>
      </c>
      <c r="I758" s="59">
        <v>0.5</v>
      </c>
      <c r="J758" s="448">
        <f t="shared" si="12"/>
        <v>5081</v>
      </c>
    </row>
    <row r="759" spans="1:10" ht="15.75">
      <c r="A759" s="55">
        <v>755</v>
      </c>
      <c r="B759" s="55" t="s">
        <v>446</v>
      </c>
      <c r="C759" s="329" t="s">
        <v>1180</v>
      </c>
      <c r="D759" s="329" t="s">
        <v>4888</v>
      </c>
      <c r="E759" s="55" t="s">
        <v>7802</v>
      </c>
      <c r="F759" s="55"/>
      <c r="G759" s="55" t="s">
        <v>7800</v>
      </c>
      <c r="H759" s="299">
        <v>5838</v>
      </c>
      <c r="I759" s="59">
        <v>0.5</v>
      </c>
      <c r="J759" s="448">
        <f t="shared" si="12"/>
        <v>2919</v>
      </c>
    </row>
    <row r="760" spans="1:10" ht="15.75">
      <c r="A760" s="55">
        <v>756</v>
      </c>
      <c r="B760" s="55" t="s">
        <v>446</v>
      </c>
      <c r="C760" s="329" t="s">
        <v>1181</v>
      </c>
      <c r="D760" s="329" t="s">
        <v>4889</v>
      </c>
      <c r="E760" s="55" t="s">
        <v>7802</v>
      </c>
      <c r="F760" s="55"/>
      <c r="G760" s="55" t="s">
        <v>7800</v>
      </c>
      <c r="H760" s="299">
        <v>6377</v>
      </c>
      <c r="I760" s="59">
        <v>0.5</v>
      </c>
      <c r="J760" s="448">
        <f t="shared" si="12"/>
        <v>3188.5</v>
      </c>
    </row>
    <row r="761" spans="1:10" ht="15.75">
      <c r="A761" s="55">
        <v>757</v>
      </c>
      <c r="B761" s="55" t="s">
        <v>446</v>
      </c>
      <c r="C761" s="329" t="s">
        <v>1182</v>
      </c>
      <c r="D761" s="329" t="s">
        <v>4890</v>
      </c>
      <c r="E761" s="55" t="s">
        <v>7802</v>
      </c>
      <c r="F761" s="55"/>
      <c r="G761" s="55" t="s">
        <v>7800</v>
      </c>
      <c r="H761" s="299">
        <v>5838</v>
      </c>
      <c r="I761" s="59">
        <v>0.5</v>
      </c>
      <c r="J761" s="448">
        <f t="shared" si="12"/>
        <v>2919</v>
      </c>
    </row>
    <row r="762" spans="1:10" ht="15.75">
      <c r="A762" s="55">
        <v>758</v>
      </c>
      <c r="B762" s="55" t="s">
        <v>446</v>
      </c>
      <c r="C762" s="329" t="s">
        <v>1183</v>
      </c>
      <c r="D762" s="329" t="s">
        <v>4891</v>
      </c>
      <c r="E762" s="55" t="s">
        <v>7802</v>
      </c>
      <c r="F762" s="55"/>
      <c r="G762" s="55" t="s">
        <v>7800</v>
      </c>
      <c r="H762" s="299">
        <v>6377</v>
      </c>
      <c r="I762" s="59">
        <v>0.5</v>
      </c>
      <c r="J762" s="448">
        <f t="shared" si="12"/>
        <v>3188.5</v>
      </c>
    </row>
    <row r="763" spans="1:10" ht="15.75">
      <c r="A763" s="55">
        <v>759</v>
      </c>
      <c r="B763" s="55" t="s">
        <v>446</v>
      </c>
      <c r="C763" s="329" t="s">
        <v>1184</v>
      </c>
      <c r="D763" s="329" t="s">
        <v>4892</v>
      </c>
      <c r="E763" s="55" t="s">
        <v>7802</v>
      </c>
      <c r="F763" s="55"/>
      <c r="G763" s="55" t="s">
        <v>7800</v>
      </c>
      <c r="H763" s="299">
        <v>6052</v>
      </c>
      <c r="I763" s="59">
        <v>0.5</v>
      </c>
      <c r="J763" s="448">
        <f t="shared" si="12"/>
        <v>3026</v>
      </c>
    </row>
    <row r="764" spans="1:10" ht="15.75">
      <c r="A764" s="55">
        <v>760</v>
      </c>
      <c r="B764" s="55" t="s">
        <v>446</v>
      </c>
      <c r="C764" s="329" t="s">
        <v>1185</v>
      </c>
      <c r="D764" s="329" t="s">
        <v>4893</v>
      </c>
      <c r="E764" s="55" t="s">
        <v>7802</v>
      </c>
      <c r="F764" s="55"/>
      <c r="G764" s="55" t="s">
        <v>7800</v>
      </c>
      <c r="H764" s="299">
        <v>6588</v>
      </c>
      <c r="I764" s="59">
        <v>0.5</v>
      </c>
      <c r="J764" s="448">
        <f t="shared" si="12"/>
        <v>3294</v>
      </c>
    </row>
    <row r="765" spans="1:10" ht="15.75">
      <c r="A765" s="55">
        <v>761</v>
      </c>
      <c r="B765" s="55" t="s">
        <v>446</v>
      </c>
      <c r="C765" s="329" t="s">
        <v>1186</v>
      </c>
      <c r="D765" s="329" t="s">
        <v>4894</v>
      </c>
      <c r="E765" s="55" t="s">
        <v>7802</v>
      </c>
      <c r="F765" s="55"/>
      <c r="G765" s="55" t="s">
        <v>7800</v>
      </c>
      <c r="H765" s="299">
        <v>6052</v>
      </c>
      <c r="I765" s="59">
        <v>0.5</v>
      </c>
      <c r="J765" s="448">
        <f t="shared" si="12"/>
        <v>3026</v>
      </c>
    </row>
    <row r="766" spans="1:10" ht="15.75">
      <c r="A766" s="55">
        <v>762</v>
      </c>
      <c r="B766" s="55" t="s">
        <v>446</v>
      </c>
      <c r="C766" s="329" t="s">
        <v>1187</v>
      </c>
      <c r="D766" s="329" t="s">
        <v>4895</v>
      </c>
      <c r="E766" s="55" t="s">
        <v>7802</v>
      </c>
      <c r="F766" s="55"/>
      <c r="G766" s="55" t="s">
        <v>7800</v>
      </c>
      <c r="H766" s="299">
        <v>6588</v>
      </c>
      <c r="I766" s="59">
        <v>0.5</v>
      </c>
      <c r="J766" s="448">
        <f t="shared" si="12"/>
        <v>3294</v>
      </c>
    </row>
    <row r="767" spans="1:10" ht="15.75">
      <c r="A767" s="55">
        <v>763</v>
      </c>
      <c r="B767" s="55" t="s">
        <v>446</v>
      </c>
      <c r="C767" s="329" t="s">
        <v>1188</v>
      </c>
      <c r="D767" s="329" t="s">
        <v>4896</v>
      </c>
      <c r="E767" s="55" t="s">
        <v>7802</v>
      </c>
      <c r="F767" s="55"/>
      <c r="G767" s="55" t="s">
        <v>7800</v>
      </c>
      <c r="H767" s="299">
        <v>6770</v>
      </c>
      <c r="I767" s="59">
        <v>0.5</v>
      </c>
      <c r="J767" s="448">
        <f t="shared" si="12"/>
        <v>3385</v>
      </c>
    </row>
    <row r="768" spans="1:10" ht="15.75">
      <c r="A768" s="55">
        <v>764</v>
      </c>
      <c r="B768" s="55" t="s">
        <v>446</v>
      </c>
      <c r="C768" s="329" t="s">
        <v>1189</v>
      </c>
      <c r="D768" s="329" t="s">
        <v>4897</v>
      </c>
      <c r="E768" s="55" t="s">
        <v>7802</v>
      </c>
      <c r="F768" s="55"/>
      <c r="G768" s="55" t="s">
        <v>7800</v>
      </c>
      <c r="H768" s="299">
        <v>7302</v>
      </c>
      <c r="I768" s="59">
        <v>0.5</v>
      </c>
      <c r="J768" s="448">
        <f t="shared" si="12"/>
        <v>3651</v>
      </c>
    </row>
    <row r="769" spans="1:10" ht="15.75">
      <c r="A769" s="55">
        <v>765</v>
      </c>
      <c r="B769" s="55" t="s">
        <v>446</v>
      </c>
      <c r="C769" s="329" t="s">
        <v>1190</v>
      </c>
      <c r="D769" s="329" t="s">
        <v>4898</v>
      </c>
      <c r="E769" s="55" t="s">
        <v>7802</v>
      </c>
      <c r="F769" s="55"/>
      <c r="G769" s="55" t="s">
        <v>7800</v>
      </c>
      <c r="H769" s="299">
        <v>6770</v>
      </c>
      <c r="I769" s="59">
        <v>0.5</v>
      </c>
      <c r="J769" s="448">
        <f t="shared" si="12"/>
        <v>3385</v>
      </c>
    </row>
    <row r="770" spans="1:10" ht="15.75">
      <c r="A770" s="55">
        <v>766</v>
      </c>
      <c r="B770" s="55" t="s">
        <v>446</v>
      </c>
      <c r="C770" s="329" t="s">
        <v>1191</v>
      </c>
      <c r="D770" s="329" t="s">
        <v>4899</v>
      </c>
      <c r="E770" s="55" t="s">
        <v>7802</v>
      </c>
      <c r="F770" s="55"/>
      <c r="G770" s="55" t="s">
        <v>7800</v>
      </c>
      <c r="H770" s="299">
        <v>7302</v>
      </c>
      <c r="I770" s="59">
        <v>0.5</v>
      </c>
      <c r="J770" s="448">
        <f t="shared" si="12"/>
        <v>3651</v>
      </c>
    </row>
    <row r="771" spans="1:10" ht="15.75">
      <c r="A771" s="55">
        <v>767</v>
      </c>
      <c r="B771" s="55" t="s">
        <v>446</v>
      </c>
      <c r="C771" s="329" t="s">
        <v>1192</v>
      </c>
      <c r="D771" s="329" t="s">
        <v>4900</v>
      </c>
      <c r="E771" s="55" t="s">
        <v>7802</v>
      </c>
      <c r="F771" s="55"/>
      <c r="G771" s="55" t="s">
        <v>7800</v>
      </c>
      <c r="H771" s="299">
        <v>6052</v>
      </c>
      <c r="I771" s="59">
        <v>0.5</v>
      </c>
      <c r="J771" s="448">
        <f t="shared" si="12"/>
        <v>3026</v>
      </c>
    </row>
    <row r="772" spans="1:10" ht="15.75">
      <c r="A772" s="55">
        <v>768</v>
      </c>
      <c r="B772" s="55" t="s">
        <v>446</v>
      </c>
      <c r="C772" s="329" t="s">
        <v>1193</v>
      </c>
      <c r="D772" s="329" t="s">
        <v>4901</v>
      </c>
      <c r="E772" s="55" t="s">
        <v>7802</v>
      </c>
      <c r="F772" s="55"/>
      <c r="G772" s="55" t="s">
        <v>7800</v>
      </c>
      <c r="H772" s="299">
        <v>6588</v>
      </c>
      <c r="I772" s="59">
        <v>0.5</v>
      </c>
      <c r="J772" s="448">
        <f t="shared" si="12"/>
        <v>3294</v>
      </c>
    </row>
    <row r="773" spans="1:10" ht="15.75">
      <c r="A773" s="55">
        <v>769</v>
      </c>
      <c r="B773" s="55" t="s">
        <v>446</v>
      </c>
      <c r="C773" s="329" t="s">
        <v>1194</v>
      </c>
      <c r="D773" s="329" t="s">
        <v>4902</v>
      </c>
      <c r="E773" s="55" t="s">
        <v>7802</v>
      </c>
      <c r="F773" s="55"/>
      <c r="G773" s="55" t="s">
        <v>7800</v>
      </c>
      <c r="H773" s="299">
        <v>6052</v>
      </c>
      <c r="I773" s="59">
        <v>0.5</v>
      </c>
      <c r="J773" s="448">
        <f t="shared" si="12"/>
        <v>3026</v>
      </c>
    </row>
    <row r="774" spans="1:10" ht="15.75">
      <c r="A774" s="55">
        <v>770</v>
      </c>
      <c r="B774" s="55" t="s">
        <v>446</v>
      </c>
      <c r="C774" s="329" t="s">
        <v>1195</v>
      </c>
      <c r="D774" s="329" t="s">
        <v>4903</v>
      </c>
      <c r="E774" s="55" t="s">
        <v>7802</v>
      </c>
      <c r="F774" s="55"/>
      <c r="G774" s="55" t="s">
        <v>7800</v>
      </c>
      <c r="H774" s="299">
        <v>6588</v>
      </c>
      <c r="I774" s="59">
        <v>0.5</v>
      </c>
      <c r="J774" s="448">
        <f t="shared" si="12"/>
        <v>3294</v>
      </c>
    </row>
    <row r="775" spans="1:10" ht="15.75">
      <c r="A775" s="55">
        <v>771</v>
      </c>
      <c r="B775" s="55" t="s">
        <v>446</v>
      </c>
      <c r="C775" s="329" t="s">
        <v>1196</v>
      </c>
      <c r="D775" s="329" t="s">
        <v>4904</v>
      </c>
      <c r="E775" s="55" t="s">
        <v>7802</v>
      </c>
      <c r="F775" s="55"/>
      <c r="G775" s="55" t="s">
        <v>7800</v>
      </c>
      <c r="H775" s="299">
        <v>6770</v>
      </c>
      <c r="I775" s="59">
        <v>0.5</v>
      </c>
      <c r="J775" s="448">
        <f t="shared" si="12"/>
        <v>3385</v>
      </c>
    </row>
    <row r="776" spans="1:10" ht="15.75">
      <c r="A776" s="55">
        <v>772</v>
      </c>
      <c r="B776" s="55" t="s">
        <v>446</v>
      </c>
      <c r="C776" s="329" t="s">
        <v>1197</v>
      </c>
      <c r="D776" s="329" t="s">
        <v>4905</v>
      </c>
      <c r="E776" s="55" t="s">
        <v>7802</v>
      </c>
      <c r="F776" s="55"/>
      <c r="G776" s="55" t="s">
        <v>7800</v>
      </c>
      <c r="H776" s="299">
        <v>7302</v>
      </c>
      <c r="I776" s="59">
        <v>0.5</v>
      </c>
      <c r="J776" s="448">
        <f t="shared" si="12"/>
        <v>3651</v>
      </c>
    </row>
    <row r="777" spans="1:10" ht="15.75">
      <c r="A777" s="55">
        <v>773</v>
      </c>
      <c r="B777" s="55" t="s">
        <v>446</v>
      </c>
      <c r="C777" s="329" t="s">
        <v>1198</v>
      </c>
      <c r="D777" s="329" t="s">
        <v>4906</v>
      </c>
      <c r="E777" s="55" t="s">
        <v>7802</v>
      </c>
      <c r="F777" s="55"/>
      <c r="G777" s="55" t="s">
        <v>7800</v>
      </c>
      <c r="H777" s="299">
        <v>6770</v>
      </c>
      <c r="I777" s="59">
        <v>0.5</v>
      </c>
      <c r="J777" s="448">
        <f t="shared" si="12"/>
        <v>3385</v>
      </c>
    </row>
    <row r="778" spans="1:10" ht="15.75">
      <c r="A778" s="55">
        <v>774</v>
      </c>
      <c r="B778" s="55" t="s">
        <v>446</v>
      </c>
      <c r="C778" s="329" t="s">
        <v>1199</v>
      </c>
      <c r="D778" s="329" t="s">
        <v>4907</v>
      </c>
      <c r="E778" s="55" t="s">
        <v>7802</v>
      </c>
      <c r="F778" s="55"/>
      <c r="G778" s="55" t="s">
        <v>7800</v>
      </c>
      <c r="H778" s="299">
        <v>7302</v>
      </c>
      <c r="I778" s="59">
        <v>0.5</v>
      </c>
      <c r="J778" s="448">
        <f t="shared" si="12"/>
        <v>3651</v>
      </c>
    </row>
    <row r="779" spans="1:10" ht="15.75">
      <c r="A779" s="55">
        <v>775</v>
      </c>
      <c r="B779" s="55" t="s">
        <v>446</v>
      </c>
      <c r="C779" s="329" t="s">
        <v>1200</v>
      </c>
      <c r="D779" s="329" t="s">
        <v>4908</v>
      </c>
      <c r="E779" s="55" t="s">
        <v>7802</v>
      </c>
      <c r="F779" s="55"/>
      <c r="G779" s="55" t="s">
        <v>7800</v>
      </c>
      <c r="H779" s="299">
        <v>4880</v>
      </c>
      <c r="I779" s="59">
        <v>0.5</v>
      </c>
      <c r="J779" s="448">
        <f t="shared" si="12"/>
        <v>2440</v>
      </c>
    </row>
    <row r="780" spans="1:10" ht="15.75">
      <c r="A780" s="55">
        <v>776</v>
      </c>
      <c r="B780" s="55" t="s">
        <v>446</v>
      </c>
      <c r="C780" s="329" t="s">
        <v>1201</v>
      </c>
      <c r="D780" s="329" t="s">
        <v>4909</v>
      </c>
      <c r="E780" s="55" t="s">
        <v>7802</v>
      </c>
      <c r="F780" s="55"/>
      <c r="G780" s="55" t="s">
        <v>7800</v>
      </c>
      <c r="H780" s="299">
        <v>5414</v>
      </c>
      <c r="I780" s="59">
        <v>0.5</v>
      </c>
      <c r="J780" s="448">
        <f t="shared" si="12"/>
        <v>2707</v>
      </c>
    </row>
    <row r="781" spans="1:10" ht="15.75">
      <c r="A781" s="55">
        <v>777</v>
      </c>
      <c r="B781" s="55" t="s">
        <v>446</v>
      </c>
      <c r="C781" s="329" t="s">
        <v>1202</v>
      </c>
      <c r="D781" s="329" t="s">
        <v>4910</v>
      </c>
      <c r="E781" s="55" t="s">
        <v>7802</v>
      </c>
      <c r="F781" s="55"/>
      <c r="G781" s="55" t="s">
        <v>7800</v>
      </c>
      <c r="H781" s="299">
        <v>4880</v>
      </c>
      <c r="I781" s="59">
        <v>0.5</v>
      </c>
      <c r="J781" s="448">
        <f t="shared" si="12"/>
        <v>2440</v>
      </c>
    </row>
    <row r="782" spans="1:10" ht="15.75">
      <c r="A782" s="55">
        <v>778</v>
      </c>
      <c r="B782" s="55" t="s">
        <v>446</v>
      </c>
      <c r="C782" s="329" t="s">
        <v>1203</v>
      </c>
      <c r="D782" s="329" t="s">
        <v>4911</v>
      </c>
      <c r="E782" s="55" t="s">
        <v>7802</v>
      </c>
      <c r="F782" s="55"/>
      <c r="G782" s="55" t="s">
        <v>7800</v>
      </c>
      <c r="H782" s="299">
        <v>5414</v>
      </c>
      <c r="I782" s="59">
        <v>0.5</v>
      </c>
      <c r="J782" s="448">
        <f t="shared" si="12"/>
        <v>2707</v>
      </c>
    </row>
    <row r="783" spans="1:10" ht="15.75">
      <c r="A783" s="55">
        <v>779</v>
      </c>
      <c r="B783" s="55" t="s">
        <v>446</v>
      </c>
      <c r="C783" s="329" t="s">
        <v>1204</v>
      </c>
      <c r="D783" s="329" t="s">
        <v>4912</v>
      </c>
      <c r="E783" s="55" t="s">
        <v>7802</v>
      </c>
      <c r="F783" s="55"/>
      <c r="G783" s="55" t="s">
        <v>7800</v>
      </c>
      <c r="H783" s="299">
        <v>6445</v>
      </c>
      <c r="I783" s="59">
        <v>0.5</v>
      </c>
      <c r="J783" s="448">
        <f t="shared" si="12"/>
        <v>3222.5</v>
      </c>
    </row>
    <row r="784" spans="1:10" ht="15.75">
      <c r="A784" s="55">
        <v>780</v>
      </c>
      <c r="B784" s="55" t="s">
        <v>446</v>
      </c>
      <c r="C784" s="329" t="s">
        <v>1205</v>
      </c>
      <c r="D784" s="329" t="s">
        <v>4913</v>
      </c>
      <c r="E784" s="55" t="s">
        <v>7802</v>
      </c>
      <c r="F784" s="55"/>
      <c r="G784" s="55" t="s">
        <v>7800</v>
      </c>
      <c r="H784" s="299">
        <v>6981</v>
      </c>
      <c r="I784" s="59">
        <v>0.5</v>
      </c>
      <c r="J784" s="448">
        <f t="shared" si="12"/>
        <v>3490.5</v>
      </c>
    </row>
    <row r="785" spans="1:10" ht="15.75">
      <c r="A785" s="55">
        <v>781</v>
      </c>
      <c r="B785" s="55" t="s">
        <v>446</v>
      </c>
      <c r="C785" s="329" t="s">
        <v>1206</v>
      </c>
      <c r="D785" s="329" t="s">
        <v>4914</v>
      </c>
      <c r="E785" s="55" t="s">
        <v>7802</v>
      </c>
      <c r="F785" s="55"/>
      <c r="G785" s="55" t="s">
        <v>7800</v>
      </c>
      <c r="H785" s="299">
        <v>6445</v>
      </c>
      <c r="I785" s="59">
        <v>0.5</v>
      </c>
      <c r="J785" s="448">
        <f t="shared" si="12"/>
        <v>3222.5</v>
      </c>
    </row>
    <row r="786" spans="1:10" ht="15.75">
      <c r="A786" s="55">
        <v>782</v>
      </c>
      <c r="B786" s="55" t="s">
        <v>446</v>
      </c>
      <c r="C786" s="329" t="s">
        <v>1207</v>
      </c>
      <c r="D786" s="329" t="s">
        <v>4915</v>
      </c>
      <c r="E786" s="55" t="s">
        <v>7802</v>
      </c>
      <c r="F786" s="55"/>
      <c r="G786" s="55" t="s">
        <v>7800</v>
      </c>
      <c r="H786" s="299">
        <v>6981</v>
      </c>
      <c r="I786" s="59">
        <v>0.5</v>
      </c>
      <c r="J786" s="448">
        <f t="shared" ref="J786:J849" si="13">H786*(1-I786)</f>
        <v>3490.5</v>
      </c>
    </row>
    <row r="787" spans="1:10" ht="15.75">
      <c r="A787" s="55">
        <v>783</v>
      </c>
      <c r="B787" s="55" t="s">
        <v>446</v>
      </c>
      <c r="C787" s="329">
        <v>777820</v>
      </c>
      <c r="D787" s="329" t="s">
        <v>4916</v>
      </c>
      <c r="E787" s="55" t="s">
        <v>7802</v>
      </c>
      <c r="F787" s="55"/>
      <c r="G787" s="55" t="s">
        <v>7800</v>
      </c>
      <c r="H787" s="299">
        <v>4651</v>
      </c>
      <c r="I787" s="59">
        <v>0.5</v>
      </c>
      <c r="J787" s="448">
        <f t="shared" si="13"/>
        <v>2325.5</v>
      </c>
    </row>
    <row r="788" spans="1:10" ht="15.75">
      <c r="A788" s="55">
        <v>784</v>
      </c>
      <c r="B788" s="55" t="s">
        <v>446</v>
      </c>
      <c r="C788" s="329" t="s">
        <v>1208</v>
      </c>
      <c r="D788" s="329" t="s">
        <v>4917</v>
      </c>
      <c r="E788" s="55" t="s">
        <v>7802</v>
      </c>
      <c r="F788" s="55"/>
      <c r="G788" s="55" t="s">
        <v>7800</v>
      </c>
      <c r="H788" s="299">
        <v>386</v>
      </c>
      <c r="I788" s="59">
        <v>0.5</v>
      </c>
      <c r="J788" s="448">
        <f t="shared" si="13"/>
        <v>193</v>
      </c>
    </row>
    <row r="789" spans="1:10" ht="15.75">
      <c r="A789" s="55">
        <v>785</v>
      </c>
      <c r="B789" s="55" t="s">
        <v>446</v>
      </c>
      <c r="C789" s="329">
        <v>787980</v>
      </c>
      <c r="D789" s="329" t="s">
        <v>4918</v>
      </c>
      <c r="E789" s="55" t="s">
        <v>7802</v>
      </c>
      <c r="F789" s="55"/>
      <c r="G789" s="55" t="s">
        <v>7800</v>
      </c>
      <c r="H789" s="299">
        <v>431</v>
      </c>
      <c r="I789" s="59">
        <v>0.5</v>
      </c>
      <c r="J789" s="448">
        <f t="shared" si="13"/>
        <v>215.5</v>
      </c>
    </row>
    <row r="790" spans="1:10" ht="15.75">
      <c r="A790" s="55">
        <v>786</v>
      </c>
      <c r="B790" s="55" t="s">
        <v>446</v>
      </c>
      <c r="C790" s="329" t="s">
        <v>1209</v>
      </c>
      <c r="D790" s="329" t="s">
        <v>4919</v>
      </c>
      <c r="E790" s="55" t="s">
        <v>7802</v>
      </c>
      <c r="F790" s="55"/>
      <c r="G790" s="55" t="s">
        <v>7800</v>
      </c>
      <c r="H790" s="299">
        <v>913</v>
      </c>
      <c r="I790" s="59">
        <v>0.5</v>
      </c>
      <c r="J790" s="448">
        <f t="shared" si="13"/>
        <v>456.5</v>
      </c>
    </row>
    <row r="791" spans="1:10" ht="15.75">
      <c r="A791" s="55">
        <v>787</v>
      </c>
      <c r="B791" s="55" t="s">
        <v>446</v>
      </c>
      <c r="C791" s="329" t="s">
        <v>1210</v>
      </c>
      <c r="D791" s="329" t="s">
        <v>4920</v>
      </c>
      <c r="E791" s="55" t="s">
        <v>7802</v>
      </c>
      <c r="F791" s="55"/>
      <c r="G791" s="55" t="s">
        <v>7800</v>
      </c>
      <c r="H791" s="299">
        <v>12817</v>
      </c>
      <c r="I791" s="59">
        <v>0.5</v>
      </c>
      <c r="J791" s="448">
        <f t="shared" si="13"/>
        <v>6408.5</v>
      </c>
    </row>
    <row r="792" spans="1:10" ht="15.75">
      <c r="A792" s="55">
        <v>788</v>
      </c>
      <c r="B792" s="55" t="s">
        <v>446</v>
      </c>
      <c r="C792" s="329" t="s">
        <v>1211</v>
      </c>
      <c r="D792" s="329" t="s">
        <v>4921</v>
      </c>
      <c r="E792" s="55" t="s">
        <v>7802</v>
      </c>
      <c r="F792" s="55"/>
      <c r="G792" s="55" t="s">
        <v>7800</v>
      </c>
      <c r="H792" s="299">
        <v>14054</v>
      </c>
      <c r="I792" s="59">
        <v>0.5</v>
      </c>
      <c r="J792" s="448">
        <f t="shared" si="13"/>
        <v>7027</v>
      </c>
    </row>
    <row r="793" spans="1:10" ht="15.75">
      <c r="A793" s="55">
        <v>789</v>
      </c>
      <c r="B793" s="55" t="s">
        <v>446</v>
      </c>
      <c r="C793" s="329" t="s">
        <v>1212</v>
      </c>
      <c r="D793" s="329" t="s">
        <v>4922</v>
      </c>
      <c r="E793" s="55" t="s">
        <v>7802</v>
      </c>
      <c r="F793" s="55"/>
      <c r="G793" s="55" t="s">
        <v>7800</v>
      </c>
      <c r="H793" s="299">
        <v>271</v>
      </c>
      <c r="I793" s="59">
        <v>0.5</v>
      </c>
      <c r="J793" s="448">
        <f t="shared" si="13"/>
        <v>135.5</v>
      </c>
    </row>
    <row r="794" spans="1:10" ht="15.75">
      <c r="A794" s="55">
        <v>790</v>
      </c>
      <c r="B794" s="55" t="s">
        <v>446</v>
      </c>
      <c r="C794" s="329" t="s">
        <v>1213</v>
      </c>
      <c r="D794" s="329" t="s">
        <v>4923</v>
      </c>
      <c r="E794" s="55" t="s">
        <v>7802</v>
      </c>
      <c r="F794" s="55"/>
      <c r="G794" s="55" t="s">
        <v>7800</v>
      </c>
      <c r="H794" s="299">
        <v>389</v>
      </c>
      <c r="I794" s="59">
        <v>0.5</v>
      </c>
      <c r="J794" s="448">
        <f t="shared" si="13"/>
        <v>194.5</v>
      </c>
    </row>
    <row r="795" spans="1:10" ht="15.75">
      <c r="A795" s="55">
        <v>791</v>
      </c>
      <c r="B795" s="55" t="s">
        <v>446</v>
      </c>
      <c r="C795" s="329" t="s">
        <v>1214</v>
      </c>
      <c r="D795" s="329" t="s">
        <v>4924</v>
      </c>
      <c r="E795" s="55" t="s">
        <v>7802</v>
      </c>
      <c r="F795" s="55"/>
      <c r="G795" s="55" t="s">
        <v>7800</v>
      </c>
      <c r="H795" s="299">
        <v>12817</v>
      </c>
      <c r="I795" s="59">
        <v>0.5</v>
      </c>
      <c r="J795" s="448">
        <f t="shared" si="13"/>
        <v>6408.5</v>
      </c>
    </row>
    <row r="796" spans="1:10" ht="15.75">
      <c r="A796" s="55">
        <v>792</v>
      </c>
      <c r="B796" s="55" t="s">
        <v>446</v>
      </c>
      <c r="C796" s="329" t="s">
        <v>1215</v>
      </c>
      <c r="D796" s="329" t="s">
        <v>4925</v>
      </c>
      <c r="E796" s="55" t="s">
        <v>7802</v>
      </c>
      <c r="F796" s="55"/>
      <c r="G796" s="55" t="s">
        <v>7800</v>
      </c>
      <c r="H796" s="299">
        <v>14054</v>
      </c>
      <c r="I796" s="59">
        <v>0.5</v>
      </c>
      <c r="J796" s="448">
        <f t="shared" si="13"/>
        <v>7027</v>
      </c>
    </row>
    <row r="797" spans="1:10" ht="15.75">
      <c r="A797" s="55">
        <v>793</v>
      </c>
      <c r="B797" s="55" t="s">
        <v>446</v>
      </c>
      <c r="C797" s="329">
        <v>777161</v>
      </c>
      <c r="D797" s="329" t="s">
        <v>4926</v>
      </c>
      <c r="E797" s="55" t="s">
        <v>7802</v>
      </c>
      <c r="F797" s="55"/>
      <c r="G797" s="55" t="s">
        <v>7800</v>
      </c>
      <c r="H797" s="299">
        <v>1292</v>
      </c>
      <c r="I797" s="59">
        <v>0.5</v>
      </c>
      <c r="J797" s="448">
        <f t="shared" si="13"/>
        <v>646</v>
      </c>
    </row>
    <row r="798" spans="1:10" ht="15.75">
      <c r="A798" s="55">
        <v>794</v>
      </c>
      <c r="B798" s="55" t="s">
        <v>446</v>
      </c>
      <c r="C798" s="329">
        <v>777163</v>
      </c>
      <c r="D798" s="329" t="s">
        <v>4927</v>
      </c>
      <c r="E798" s="55" t="s">
        <v>7802</v>
      </c>
      <c r="F798" s="55"/>
      <c r="G798" s="55" t="s">
        <v>7800</v>
      </c>
      <c r="H798" s="299">
        <v>394</v>
      </c>
      <c r="I798" s="59">
        <v>0.5</v>
      </c>
      <c r="J798" s="448">
        <f t="shared" si="13"/>
        <v>197</v>
      </c>
    </row>
    <row r="799" spans="1:10" ht="15.75">
      <c r="A799" s="55">
        <v>795</v>
      </c>
      <c r="B799" s="55" t="s">
        <v>446</v>
      </c>
      <c r="C799" s="329" t="s">
        <v>1216</v>
      </c>
      <c r="D799" s="329" t="s">
        <v>4928</v>
      </c>
      <c r="E799" s="55" t="s">
        <v>7802</v>
      </c>
      <c r="F799" s="55"/>
      <c r="G799" s="55" t="s">
        <v>7800</v>
      </c>
      <c r="H799" s="299">
        <v>457</v>
      </c>
      <c r="I799" s="59">
        <v>0.5</v>
      </c>
      <c r="J799" s="448">
        <f t="shared" si="13"/>
        <v>228.5</v>
      </c>
    </row>
    <row r="800" spans="1:10" ht="15.75">
      <c r="A800" s="55">
        <v>796</v>
      </c>
      <c r="B800" s="55" t="s">
        <v>446</v>
      </c>
      <c r="C800" s="329" t="s">
        <v>1217</v>
      </c>
      <c r="D800" s="329" t="s">
        <v>4929</v>
      </c>
      <c r="E800" s="55" t="s">
        <v>7802</v>
      </c>
      <c r="F800" s="55"/>
      <c r="G800" s="55" t="s">
        <v>7800</v>
      </c>
      <c r="H800" s="299">
        <v>457</v>
      </c>
      <c r="I800" s="59">
        <v>0.5</v>
      </c>
      <c r="J800" s="448">
        <f t="shared" si="13"/>
        <v>228.5</v>
      </c>
    </row>
    <row r="801" spans="1:10" ht="39">
      <c r="A801" s="55">
        <v>797</v>
      </c>
      <c r="B801" s="55" t="s">
        <v>446</v>
      </c>
      <c r="C801" s="329" t="s">
        <v>1218</v>
      </c>
      <c r="D801" s="329" t="s">
        <v>4930</v>
      </c>
      <c r="E801" s="55" t="s">
        <v>7802</v>
      </c>
      <c r="F801" s="55"/>
      <c r="G801" s="55" t="s">
        <v>7800</v>
      </c>
      <c r="H801" s="299">
        <v>2163</v>
      </c>
      <c r="I801" s="59">
        <v>0.5</v>
      </c>
      <c r="J801" s="448">
        <f t="shared" si="13"/>
        <v>1081.5</v>
      </c>
    </row>
    <row r="802" spans="1:10" ht="15.75">
      <c r="A802" s="55">
        <v>798</v>
      </c>
      <c r="B802" s="55" t="s">
        <v>446</v>
      </c>
      <c r="C802" s="329" t="s">
        <v>1219</v>
      </c>
      <c r="D802" s="329" t="s">
        <v>4931</v>
      </c>
      <c r="E802" s="55" t="s">
        <v>7802</v>
      </c>
      <c r="F802" s="55"/>
      <c r="G802" s="55" t="s">
        <v>7800</v>
      </c>
      <c r="H802" s="299">
        <v>1472</v>
      </c>
      <c r="I802" s="59">
        <v>0.5</v>
      </c>
      <c r="J802" s="448">
        <f t="shared" si="13"/>
        <v>736</v>
      </c>
    </row>
    <row r="803" spans="1:10" ht="15.75">
      <c r="A803" s="55">
        <v>799</v>
      </c>
      <c r="B803" s="55" t="s">
        <v>446</v>
      </c>
      <c r="C803" s="329">
        <v>23901</v>
      </c>
      <c r="D803" s="329" t="s">
        <v>4932</v>
      </c>
      <c r="E803" s="55" t="s">
        <v>7802</v>
      </c>
      <c r="F803" s="55"/>
      <c r="G803" s="55" t="s">
        <v>7800</v>
      </c>
      <c r="H803" s="299">
        <v>112</v>
      </c>
      <c r="I803" s="59">
        <v>0.5</v>
      </c>
      <c r="J803" s="448">
        <f t="shared" si="13"/>
        <v>56</v>
      </c>
    </row>
    <row r="804" spans="1:10" ht="15.75">
      <c r="A804" s="55">
        <v>800</v>
      </c>
      <c r="B804" s="55" t="s">
        <v>446</v>
      </c>
      <c r="C804" s="329" t="s">
        <v>1220</v>
      </c>
      <c r="D804" s="329" t="s">
        <v>4933</v>
      </c>
      <c r="E804" s="55" t="s">
        <v>7802</v>
      </c>
      <c r="F804" s="55"/>
      <c r="G804" s="55" t="s">
        <v>7800</v>
      </c>
      <c r="H804" s="299">
        <v>333</v>
      </c>
      <c r="I804" s="59">
        <v>0.5</v>
      </c>
      <c r="J804" s="448">
        <f t="shared" si="13"/>
        <v>166.5</v>
      </c>
    </row>
    <row r="805" spans="1:10" ht="15.75">
      <c r="A805" s="55">
        <v>801</v>
      </c>
      <c r="B805" s="55" t="s">
        <v>446</v>
      </c>
      <c r="C805" s="329" t="s">
        <v>1221</v>
      </c>
      <c r="D805" s="329" t="s">
        <v>4934</v>
      </c>
      <c r="E805" s="55" t="s">
        <v>7802</v>
      </c>
      <c r="F805" s="55"/>
      <c r="G805" s="55" t="s">
        <v>7800</v>
      </c>
      <c r="H805" s="299">
        <v>21</v>
      </c>
      <c r="I805" s="59">
        <v>0.5</v>
      </c>
      <c r="J805" s="448">
        <f t="shared" si="13"/>
        <v>10.5</v>
      </c>
    </row>
    <row r="806" spans="1:10" ht="26.25">
      <c r="A806" s="55">
        <v>802</v>
      </c>
      <c r="B806" s="55" t="s">
        <v>446</v>
      </c>
      <c r="C806" s="329" t="s">
        <v>1222</v>
      </c>
      <c r="D806" s="329" t="s">
        <v>4935</v>
      </c>
      <c r="E806" s="55" t="s">
        <v>7802</v>
      </c>
      <c r="F806" s="55"/>
      <c r="G806" s="55" t="s">
        <v>7800</v>
      </c>
      <c r="H806" s="299">
        <v>397</v>
      </c>
      <c r="I806" s="59">
        <v>0.5</v>
      </c>
      <c r="J806" s="448">
        <f t="shared" si="13"/>
        <v>198.5</v>
      </c>
    </row>
    <row r="807" spans="1:10" ht="15.75">
      <c r="A807" s="55">
        <v>803</v>
      </c>
      <c r="B807" s="55" t="s">
        <v>446</v>
      </c>
      <c r="C807" s="329" t="s">
        <v>1223</v>
      </c>
      <c r="D807" s="329" t="s">
        <v>4936</v>
      </c>
      <c r="E807" s="55" t="s">
        <v>7802</v>
      </c>
      <c r="F807" s="55"/>
      <c r="G807" s="55" t="s">
        <v>7800</v>
      </c>
      <c r="H807" s="299">
        <v>239</v>
      </c>
      <c r="I807" s="59">
        <v>0.5</v>
      </c>
      <c r="J807" s="448">
        <f t="shared" si="13"/>
        <v>119.5</v>
      </c>
    </row>
    <row r="808" spans="1:10" ht="26.25">
      <c r="A808" s="55">
        <v>804</v>
      </c>
      <c r="B808" s="55" t="s">
        <v>446</v>
      </c>
      <c r="C808" s="329" t="s">
        <v>1224</v>
      </c>
      <c r="D808" s="329" t="s">
        <v>4937</v>
      </c>
      <c r="E808" s="55" t="s">
        <v>7802</v>
      </c>
      <c r="F808" s="55"/>
      <c r="G808" s="55" t="s">
        <v>7800</v>
      </c>
      <c r="H808" s="299">
        <v>239</v>
      </c>
      <c r="I808" s="59">
        <v>0.5</v>
      </c>
      <c r="J808" s="448">
        <f t="shared" si="13"/>
        <v>119.5</v>
      </c>
    </row>
    <row r="809" spans="1:10" ht="26.25">
      <c r="A809" s="55">
        <v>805</v>
      </c>
      <c r="B809" s="55" t="s">
        <v>446</v>
      </c>
      <c r="C809" s="329" t="s">
        <v>1225</v>
      </c>
      <c r="D809" s="329" t="s">
        <v>4938</v>
      </c>
      <c r="E809" s="55" t="s">
        <v>7802</v>
      </c>
      <c r="F809" s="55"/>
      <c r="G809" s="55" t="s">
        <v>7800</v>
      </c>
      <c r="H809" s="299">
        <v>176</v>
      </c>
      <c r="I809" s="59">
        <v>0.5</v>
      </c>
      <c r="J809" s="448">
        <f t="shared" si="13"/>
        <v>88</v>
      </c>
    </row>
    <row r="810" spans="1:10" ht="15.75">
      <c r="A810" s="55">
        <v>806</v>
      </c>
      <c r="B810" s="55" t="s">
        <v>446</v>
      </c>
      <c r="C810" s="329" t="s">
        <v>1226</v>
      </c>
      <c r="D810" s="329" t="s">
        <v>4939</v>
      </c>
      <c r="E810" s="55" t="s">
        <v>7802</v>
      </c>
      <c r="F810" s="55"/>
      <c r="G810" s="55" t="s">
        <v>7800</v>
      </c>
      <c r="H810" s="299">
        <v>176</v>
      </c>
      <c r="I810" s="59">
        <v>0.5</v>
      </c>
      <c r="J810" s="448">
        <f t="shared" si="13"/>
        <v>88</v>
      </c>
    </row>
    <row r="811" spans="1:10" ht="15.75">
      <c r="A811" s="55">
        <v>807</v>
      </c>
      <c r="B811" s="55" t="s">
        <v>446</v>
      </c>
      <c r="C811" s="329" t="s">
        <v>1227</v>
      </c>
      <c r="D811" s="329" t="s">
        <v>4940</v>
      </c>
      <c r="E811" s="55" t="s">
        <v>7802</v>
      </c>
      <c r="F811" s="55"/>
      <c r="G811" s="55" t="s">
        <v>7800</v>
      </c>
      <c r="H811" s="299">
        <v>77</v>
      </c>
      <c r="I811" s="59">
        <v>0.5</v>
      </c>
      <c r="J811" s="448">
        <f t="shared" si="13"/>
        <v>38.5</v>
      </c>
    </row>
    <row r="812" spans="1:10" ht="15.75">
      <c r="A812" s="55">
        <v>808</v>
      </c>
      <c r="B812" s="55" t="s">
        <v>446</v>
      </c>
      <c r="C812" s="329" t="s">
        <v>1228</v>
      </c>
      <c r="D812" s="329" t="s">
        <v>4941</v>
      </c>
      <c r="E812" s="55" t="s">
        <v>7802</v>
      </c>
      <c r="F812" s="55"/>
      <c r="G812" s="55" t="s">
        <v>7800</v>
      </c>
      <c r="H812" s="299">
        <v>122</v>
      </c>
      <c r="I812" s="59">
        <v>0.5</v>
      </c>
      <c r="J812" s="448">
        <f t="shared" si="13"/>
        <v>61</v>
      </c>
    </row>
    <row r="813" spans="1:10" ht="26.25">
      <c r="A813" s="55">
        <v>809</v>
      </c>
      <c r="B813" s="55" t="s">
        <v>446</v>
      </c>
      <c r="C813" s="329" t="s">
        <v>1229</v>
      </c>
      <c r="D813" s="329" t="s">
        <v>4942</v>
      </c>
      <c r="E813" s="55" t="s">
        <v>7802</v>
      </c>
      <c r="F813" s="55"/>
      <c r="G813" s="55" t="s">
        <v>7800</v>
      </c>
      <c r="H813" s="299">
        <v>80</v>
      </c>
      <c r="I813" s="59">
        <v>0.5</v>
      </c>
      <c r="J813" s="448">
        <f t="shared" si="13"/>
        <v>40</v>
      </c>
    </row>
    <row r="814" spans="1:10" ht="26.25">
      <c r="A814" s="55">
        <v>810</v>
      </c>
      <c r="B814" s="55" t="s">
        <v>446</v>
      </c>
      <c r="C814" s="329" t="s">
        <v>1230</v>
      </c>
      <c r="D814" s="329" t="s">
        <v>4943</v>
      </c>
      <c r="E814" s="55" t="s">
        <v>7802</v>
      </c>
      <c r="F814" s="55"/>
      <c r="G814" s="55" t="s">
        <v>7800</v>
      </c>
      <c r="H814" s="299">
        <v>767</v>
      </c>
      <c r="I814" s="59">
        <v>0.5</v>
      </c>
      <c r="J814" s="448">
        <f t="shared" si="13"/>
        <v>383.5</v>
      </c>
    </row>
    <row r="815" spans="1:10" ht="15.75">
      <c r="A815" s="55">
        <v>811</v>
      </c>
      <c r="B815" s="55" t="s">
        <v>446</v>
      </c>
      <c r="C815" s="329" t="s">
        <v>1231</v>
      </c>
      <c r="D815" s="329" t="s">
        <v>4944</v>
      </c>
      <c r="E815" s="55" t="s">
        <v>7802</v>
      </c>
      <c r="F815" s="55"/>
      <c r="G815" s="55" t="s">
        <v>7800</v>
      </c>
      <c r="H815" s="299">
        <v>154</v>
      </c>
      <c r="I815" s="59">
        <v>0.5</v>
      </c>
      <c r="J815" s="448">
        <f t="shared" si="13"/>
        <v>77</v>
      </c>
    </row>
    <row r="816" spans="1:10" ht="15.75">
      <c r="A816" s="55">
        <v>812</v>
      </c>
      <c r="B816" s="55" t="s">
        <v>446</v>
      </c>
      <c r="C816" s="329" t="s">
        <v>1232</v>
      </c>
      <c r="D816" s="329" t="s">
        <v>4945</v>
      </c>
      <c r="E816" s="55" t="s">
        <v>7802</v>
      </c>
      <c r="F816" s="55"/>
      <c r="G816" s="55" t="s">
        <v>7800</v>
      </c>
      <c r="H816" s="299">
        <v>22</v>
      </c>
      <c r="I816" s="59">
        <v>0.5</v>
      </c>
      <c r="J816" s="448">
        <f t="shared" si="13"/>
        <v>11</v>
      </c>
    </row>
    <row r="817" spans="1:10" ht="15.75">
      <c r="A817" s="55">
        <v>813</v>
      </c>
      <c r="B817" s="55" t="s">
        <v>446</v>
      </c>
      <c r="C817" s="329" t="s">
        <v>1233</v>
      </c>
      <c r="D817" s="329" t="s">
        <v>4946</v>
      </c>
      <c r="E817" s="55" t="s">
        <v>7802</v>
      </c>
      <c r="F817" s="55"/>
      <c r="G817" s="55" t="s">
        <v>7800</v>
      </c>
      <c r="H817" s="299">
        <v>14</v>
      </c>
      <c r="I817" s="59">
        <v>0.5</v>
      </c>
      <c r="J817" s="448">
        <f t="shared" si="13"/>
        <v>7</v>
      </c>
    </row>
    <row r="818" spans="1:10" ht="15.75">
      <c r="A818" s="55">
        <v>814</v>
      </c>
      <c r="B818" s="55" t="s">
        <v>446</v>
      </c>
      <c r="C818" s="329" t="s">
        <v>1234</v>
      </c>
      <c r="D818" s="329" t="s">
        <v>4947</v>
      </c>
      <c r="E818" s="55" t="s">
        <v>7802</v>
      </c>
      <c r="F818" s="55"/>
      <c r="G818" s="55" t="s">
        <v>7800</v>
      </c>
      <c r="H818" s="299">
        <v>45</v>
      </c>
      <c r="I818" s="59">
        <v>0.5</v>
      </c>
      <c r="J818" s="448">
        <f t="shared" si="13"/>
        <v>22.5</v>
      </c>
    </row>
    <row r="819" spans="1:10" ht="15.75">
      <c r="A819" s="55">
        <v>815</v>
      </c>
      <c r="B819" s="55" t="s">
        <v>446</v>
      </c>
      <c r="C819" s="329" t="s">
        <v>1235</v>
      </c>
      <c r="D819" s="329" t="s">
        <v>4948</v>
      </c>
      <c r="E819" s="55" t="s">
        <v>7802</v>
      </c>
      <c r="F819" s="55"/>
      <c r="G819" s="55" t="s">
        <v>7800</v>
      </c>
      <c r="H819" s="299">
        <v>15</v>
      </c>
      <c r="I819" s="59">
        <v>0.5</v>
      </c>
      <c r="J819" s="448">
        <f t="shared" si="13"/>
        <v>7.5</v>
      </c>
    </row>
    <row r="820" spans="1:10" ht="15.75">
      <c r="A820" s="55">
        <v>816</v>
      </c>
      <c r="B820" s="55" t="s">
        <v>446</v>
      </c>
      <c r="C820" s="329" t="s">
        <v>1236</v>
      </c>
      <c r="D820" s="329" t="s">
        <v>4949</v>
      </c>
      <c r="E820" s="55" t="s">
        <v>7802</v>
      </c>
      <c r="F820" s="55"/>
      <c r="G820" s="55" t="s">
        <v>7800</v>
      </c>
      <c r="H820" s="299">
        <v>44</v>
      </c>
      <c r="I820" s="59">
        <v>0.5</v>
      </c>
      <c r="J820" s="448">
        <f t="shared" si="13"/>
        <v>22</v>
      </c>
    </row>
    <row r="821" spans="1:10" ht="15.75">
      <c r="A821" s="55">
        <v>817</v>
      </c>
      <c r="B821" s="55" t="s">
        <v>446</v>
      </c>
      <c r="C821" s="329" t="s">
        <v>1237</v>
      </c>
      <c r="D821" s="329" t="s">
        <v>4950</v>
      </c>
      <c r="E821" s="55" t="s">
        <v>7802</v>
      </c>
      <c r="F821" s="55"/>
      <c r="G821" s="55" t="s">
        <v>7800</v>
      </c>
      <c r="H821" s="299">
        <v>44</v>
      </c>
      <c r="I821" s="59">
        <v>0.5</v>
      </c>
      <c r="J821" s="448">
        <f t="shared" si="13"/>
        <v>22</v>
      </c>
    </row>
    <row r="822" spans="1:10" ht="15.75">
      <c r="A822" s="55">
        <v>818</v>
      </c>
      <c r="B822" s="55" t="s">
        <v>446</v>
      </c>
      <c r="C822" s="329" t="s">
        <v>1238</v>
      </c>
      <c r="D822" s="329" t="s">
        <v>4951</v>
      </c>
      <c r="E822" s="55" t="s">
        <v>7802</v>
      </c>
      <c r="F822" s="55"/>
      <c r="G822" s="55" t="s">
        <v>7800</v>
      </c>
      <c r="H822" s="299">
        <v>20</v>
      </c>
      <c r="I822" s="59">
        <v>0.5</v>
      </c>
      <c r="J822" s="448">
        <f t="shared" si="13"/>
        <v>10</v>
      </c>
    </row>
    <row r="823" spans="1:10" ht="15.75">
      <c r="A823" s="55">
        <v>819</v>
      </c>
      <c r="B823" s="55" t="s">
        <v>446</v>
      </c>
      <c r="C823" s="329" t="s">
        <v>1239</v>
      </c>
      <c r="D823" s="329" t="s">
        <v>4952</v>
      </c>
      <c r="E823" s="55" t="s">
        <v>7802</v>
      </c>
      <c r="F823" s="55"/>
      <c r="G823" s="55" t="s">
        <v>7800</v>
      </c>
      <c r="H823" s="299">
        <v>61</v>
      </c>
      <c r="I823" s="59">
        <v>0.5</v>
      </c>
      <c r="J823" s="448">
        <f t="shared" si="13"/>
        <v>30.5</v>
      </c>
    </row>
    <row r="824" spans="1:10" ht="15.75">
      <c r="A824" s="55">
        <v>820</v>
      </c>
      <c r="B824" s="55" t="s">
        <v>446</v>
      </c>
      <c r="C824" s="329" t="s">
        <v>1240</v>
      </c>
      <c r="D824" s="329" t="s">
        <v>4953</v>
      </c>
      <c r="E824" s="55" t="s">
        <v>7802</v>
      </c>
      <c r="F824" s="55"/>
      <c r="G824" s="55" t="s">
        <v>7800</v>
      </c>
      <c r="H824" s="299">
        <v>98</v>
      </c>
      <c r="I824" s="59">
        <v>0.5</v>
      </c>
      <c r="J824" s="448">
        <f t="shared" si="13"/>
        <v>49</v>
      </c>
    </row>
    <row r="825" spans="1:10" ht="15.75">
      <c r="A825" s="55">
        <v>821</v>
      </c>
      <c r="B825" s="55" t="s">
        <v>446</v>
      </c>
      <c r="C825" s="329" t="s">
        <v>1241</v>
      </c>
      <c r="D825" s="329" t="s">
        <v>4954</v>
      </c>
      <c r="E825" s="55" t="s">
        <v>7802</v>
      </c>
      <c r="F825" s="55"/>
      <c r="G825" s="55" t="s">
        <v>7800</v>
      </c>
      <c r="H825" s="299">
        <v>113</v>
      </c>
      <c r="I825" s="59">
        <v>0.5</v>
      </c>
      <c r="J825" s="448">
        <f t="shared" si="13"/>
        <v>56.5</v>
      </c>
    </row>
    <row r="826" spans="1:10" ht="15.75">
      <c r="A826" s="55">
        <v>822</v>
      </c>
      <c r="B826" s="55" t="s">
        <v>446</v>
      </c>
      <c r="C826" s="329" t="s">
        <v>1242</v>
      </c>
      <c r="D826" s="329" t="s">
        <v>4954</v>
      </c>
      <c r="E826" s="55" t="s">
        <v>7802</v>
      </c>
      <c r="F826" s="55"/>
      <c r="G826" s="55" t="s">
        <v>7800</v>
      </c>
      <c r="H826" s="299">
        <v>85</v>
      </c>
      <c r="I826" s="59">
        <v>0.5</v>
      </c>
      <c r="J826" s="448">
        <f t="shared" si="13"/>
        <v>42.5</v>
      </c>
    </row>
    <row r="827" spans="1:10" ht="15.75">
      <c r="A827" s="55">
        <v>823</v>
      </c>
      <c r="B827" s="55" t="s">
        <v>446</v>
      </c>
      <c r="C827" s="329" t="s">
        <v>1243</v>
      </c>
      <c r="D827" s="329" t="s">
        <v>4955</v>
      </c>
      <c r="E827" s="55" t="s">
        <v>7802</v>
      </c>
      <c r="F827" s="55"/>
      <c r="G827" s="55" t="s">
        <v>7800</v>
      </c>
      <c r="H827" s="299">
        <v>121</v>
      </c>
      <c r="I827" s="59">
        <v>0.5</v>
      </c>
      <c r="J827" s="448">
        <f t="shared" si="13"/>
        <v>60.5</v>
      </c>
    </row>
    <row r="828" spans="1:10" ht="15.75">
      <c r="A828" s="55">
        <v>824</v>
      </c>
      <c r="B828" s="55" t="s">
        <v>446</v>
      </c>
      <c r="C828" s="329" t="s">
        <v>1244</v>
      </c>
      <c r="D828" s="329" t="s">
        <v>4956</v>
      </c>
      <c r="E828" s="55" t="s">
        <v>7802</v>
      </c>
      <c r="F828" s="55"/>
      <c r="G828" s="55" t="s">
        <v>7800</v>
      </c>
      <c r="H828" s="299">
        <v>51</v>
      </c>
      <c r="I828" s="59">
        <v>0.5</v>
      </c>
      <c r="J828" s="448">
        <f t="shared" si="13"/>
        <v>25.5</v>
      </c>
    </row>
    <row r="829" spans="1:10" ht="15.75">
      <c r="A829" s="55">
        <v>825</v>
      </c>
      <c r="B829" s="55" t="s">
        <v>446</v>
      </c>
      <c r="C829" s="329" t="s">
        <v>1245</v>
      </c>
      <c r="D829" s="329" t="s">
        <v>4957</v>
      </c>
      <c r="E829" s="55" t="s">
        <v>7802</v>
      </c>
      <c r="F829" s="55"/>
      <c r="G829" s="55" t="s">
        <v>7800</v>
      </c>
      <c r="H829" s="299">
        <v>45</v>
      </c>
      <c r="I829" s="59">
        <v>0.5</v>
      </c>
      <c r="J829" s="448">
        <f t="shared" si="13"/>
        <v>22.5</v>
      </c>
    </row>
    <row r="830" spans="1:10" ht="15.75">
      <c r="A830" s="55">
        <v>826</v>
      </c>
      <c r="B830" s="55" t="s">
        <v>446</v>
      </c>
      <c r="C830" s="329">
        <v>1734097200</v>
      </c>
      <c r="D830" s="329" t="s">
        <v>4958</v>
      </c>
      <c r="E830" s="55" t="s">
        <v>7802</v>
      </c>
      <c r="F830" s="55"/>
      <c r="G830" s="55" t="s">
        <v>7800</v>
      </c>
      <c r="H830" s="299">
        <v>40</v>
      </c>
      <c r="I830" s="59">
        <v>0.5</v>
      </c>
      <c r="J830" s="448">
        <f t="shared" si="13"/>
        <v>20</v>
      </c>
    </row>
    <row r="831" spans="1:10" ht="15.75">
      <c r="A831" s="55">
        <v>827</v>
      </c>
      <c r="B831" s="55" t="s">
        <v>446</v>
      </c>
      <c r="C831" s="329" t="s">
        <v>1246</v>
      </c>
      <c r="D831" s="329" t="s">
        <v>4959</v>
      </c>
      <c r="E831" s="55" t="s">
        <v>7802</v>
      </c>
      <c r="F831" s="55"/>
      <c r="G831" s="55" t="s">
        <v>7800</v>
      </c>
      <c r="H831" s="299">
        <v>43</v>
      </c>
      <c r="I831" s="59">
        <v>0.5</v>
      </c>
      <c r="J831" s="448">
        <f t="shared" si="13"/>
        <v>21.5</v>
      </c>
    </row>
    <row r="832" spans="1:10" ht="15.75">
      <c r="A832" s="55">
        <v>828</v>
      </c>
      <c r="B832" s="55" t="s">
        <v>446</v>
      </c>
      <c r="C832" s="329" t="s">
        <v>1247</v>
      </c>
      <c r="D832" s="329" t="s">
        <v>4960</v>
      </c>
      <c r="E832" s="55" t="s">
        <v>7802</v>
      </c>
      <c r="F832" s="55"/>
      <c r="G832" s="55" t="s">
        <v>7800</v>
      </c>
      <c r="H832" s="299">
        <v>57</v>
      </c>
      <c r="I832" s="59">
        <v>0.5</v>
      </c>
      <c r="J832" s="448">
        <f t="shared" si="13"/>
        <v>28.5</v>
      </c>
    </row>
    <row r="833" spans="1:10" ht="15.75">
      <c r="A833" s="55">
        <v>829</v>
      </c>
      <c r="B833" s="55" t="s">
        <v>446</v>
      </c>
      <c r="C833" s="329" t="s">
        <v>1248</v>
      </c>
      <c r="D833" s="329" t="s">
        <v>4961</v>
      </c>
      <c r="E833" s="55" t="s">
        <v>7802</v>
      </c>
      <c r="F833" s="55"/>
      <c r="G833" s="55" t="s">
        <v>7800</v>
      </c>
      <c r="H833" s="299">
        <v>39</v>
      </c>
      <c r="I833" s="59">
        <v>0.5</v>
      </c>
      <c r="J833" s="448">
        <f t="shared" si="13"/>
        <v>19.5</v>
      </c>
    </row>
    <row r="834" spans="1:10" ht="15.75">
      <c r="A834" s="55">
        <v>830</v>
      </c>
      <c r="B834" s="55" t="s">
        <v>446</v>
      </c>
      <c r="C834" s="329" t="s">
        <v>1249</v>
      </c>
      <c r="D834" s="329" t="s">
        <v>4962</v>
      </c>
      <c r="E834" s="55" t="s">
        <v>7802</v>
      </c>
      <c r="F834" s="55"/>
      <c r="G834" s="55" t="s">
        <v>7800</v>
      </c>
      <c r="H834" s="299">
        <v>5</v>
      </c>
      <c r="I834" s="59">
        <v>0.5</v>
      </c>
      <c r="J834" s="448">
        <f t="shared" si="13"/>
        <v>2.5</v>
      </c>
    </row>
    <row r="835" spans="1:10" ht="15.75">
      <c r="A835" s="55">
        <v>831</v>
      </c>
      <c r="B835" s="55" t="s">
        <v>446</v>
      </c>
      <c r="C835" s="329" t="s">
        <v>1250</v>
      </c>
      <c r="D835" s="329" t="s">
        <v>4963</v>
      </c>
      <c r="E835" s="55" t="s">
        <v>7802</v>
      </c>
      <c r="F835" s="55"/>
      <c r="G835" s="55" t="s">
        <v>7800</v>
      </c>
      <c r="H835" s="299">
        <v>53</v>
      </c>
      <c r="I835" s="59">
        <v>0.5</v>
      </c>
      <c r="J835" s="448">
        <f t="shared" si="13"/>
        <v>26.5</v>
      </c>
    </row>
    <row r="836" spans="1:10" ht="15.75">
      <c r="A836" s="55">
        <v>832</v>
      </c>
      <c r="B836" s="55" t="s">
        <v>446</v>
      </c>
      <c r="C836" s="329" t="s">
        <v>1251</v>
      </c>
      <c r="D836" s="329" t="s">
        <v>4964</v>
      </c>
      <c r="E836" s="55" t="s">
        <v>7802</v>
      </c>
      <c r="F836" s="55"/>
      <c r="G836" s="55" t="s">
        <v>7800</v>
      </c>
      <c r="H836" s="299">
        <v>8</v>
      </c>
      <c r="I836" s="59">
        <v>0.5</v>
      </c>
      <c r="J836" s="448">
        <f t="shared" si="13"/>
        <v>4</v>
      </c>
    </row>
    <row r="837" spans="1:10" ht="15.75">
      <c r="A837" s="55">
        <v>833</v>
      </c>
      <c r="B837" s="55" t="s">
        <v>446</v>
      </c>
      <c r="C837" s="329" t="s">
        <v>1252</v>
      </c>
      <c r="D837" s="329" t="s">
        <v>4965</v>
      </c>
      <c r="E837" s="55" t="s">
        <v>7802</v>
      </c>
      <c r="F837" s="55"/>
      <c r="G837" s="55" t="s">
        <v>7800</v>
      </c>
      <c r="H837" s="299">
        <v>61</v>
      </c>
      <c r="I837" s="59">
        <v>0.5</v>
      </c>
      <c r="J837" s="448">
        <f t="shared" si="13"/>
        <v>30.5</v>
      </c>
    </row>
    <row r="838" spans="1:10" ht="15.75">
      <c r="A838" s="55">
        <v>834</v>
      </c>
      <c r="B838" s="55" t="s">
        <v>446</v>
      </c>
      <c r="C838" s="329" t="s">
        <v>1253</v>
      </c>
      <c r="D838" s="329" t="s">
        <v>4966</v>
      </c>
      <c r="E838" s="55" t="s">
        <v>7802</v>
      </c>
      <c r="F838" s="55"/>
      <c r="G838" s="55" t="s">
        <v>7800</v>
      </c>
      <c r="H838" s="299">
        <v>79</v>
      </c>
      <c r="I838" s="59">
        <v>0.5</v>
      </c>
      <c r="J838" s="448">
        <f t="shared" si="13"/>
        <v>39.5</v>
      </c>
    </row>
    <row r="839" spans="1:10" ht="15.75">
      <c r="A839" s="55">
        <v>835</v>
      </c>
      <c r="B839" s="55" t="s">
        <v>446</v>
      </c>
      <c r="C839" s="329" t="s">
        <v>1254</v>
      </c>
      <c r="D839" s="329" t="s">
        <v>4967</v>
      </c>
      <c r="E839" s="55" t="s">
        <v>7802</v>
      </c>
      <c r="F839" s="55"/>
      <c r="G839" s="55" t="s">
        <v>7800</v>
      </c>
      <c r="H839" s="299">
        <v>247</v>
      </c>
      <c r="I839" s="59">
        <v>0.5</v>
      </c>
      <c r="J839" s="448">
        <f t="shared" si="13"/>
        <v>123.5</v>
      </c>
    </row>
    <row r="840" spans="1:10" ht="26.25">
      <c r="A840" s="55">
        <v>836</v>
      </c>
      <c r="B840" s="55" t="s">
        <v>446</v>
      </c>
      <c r="C840" s="329" t="s">
        <v>1255</v>
      </c>
      <c r="D840" s="329" t="s">
        <v>4968</v>
      </c>
      <c r="E840" s="55" t="s">
        <v>7802</v>
      </c>
      <c r="F840" s="55"/>
      <c r="G840" s="55" t="s">
        <v>7800</v>
      </c>
      <c r="H840" s="299">
        <v>261</v>
      </c>
      <c r="I840" s="59">
        <v>0.5</v>
      </c>
      <c r="J840" s="448">
        <f t="shared" si="13"/>
        <v>130.5</v>
      </c>
    </row>
    <row r="841" spans="1:10" ht="15.75">
      <c r="A841" s="55">
        <v>837</v>
      </c>
      <c r="B841" s="55" t="s">
        <v>446</v>
      </c>
      <c r="C841" s="329" t="s">
        <v>1256</v>
      </c>
      <c r="D841" s="329" t="s">
        <v>4969</v>
      </c>
      <c r="E841" s="55" t="s">
        <v>7802</v>
      </c>
      <c r="F841" s="55"/>
      <c r="G841" s="55" t="s">
        <v>7800</v>
      </c>
      <c r="H841" s="299">
        <v>863</v>
      </c>
      <c r="I841" s="59">
        <v>0.5</v>
      </c>
      <c r="J841" s="448">
        <f t="shared" si="13"/>
        <v>431.5</v>
      </c>
    </row>
    <row r="842" spans="1:10" ht="15.75">
      <c r="A842" s="55">
        <v>838</v>
      </c>
      <c r="B842" s="55" t="s">
        <v>446</v>
      </c>
      <c r="C842" s="329" t="s">
        <v>1257</v>
      </c>
      <c r="D842" s="329" t="s">
        <v>4970</v>
      </c>
      <c r="E842" s="55" t="s">
        <v>7802</v>
      </c>
      <c r="F842" s="55"/>
      <c r="G842" s="55" t="s">
        <v>7800</v>
      </c>
      <c r="H842" s="299">
        <v>81</v>
      </c>
      <c r="I842" s="59">
        <v>0.5</v>
      </c>
      <c r="J842" s="448">
        <f t="shared" si="13"/>
        <v>40.5</v>
      </c>
    </row>
    <row r="843" spans="1:10" ht="15.75">
      <c r="A843" s="55">
        <v>839</v>
      </c>
      <c r="B843" s="55" t="s">
        <v>446</v>
      </c>
      <c r="C843" s="329" t="s">
        <v>1258</v>
      </c>
      <c r="D843" s="329" t="s">
        <v>4971</v>
      </c>
      <c r="E843" s="55" t="s">
        <v>7802</v>
      </c>
      <c r="F843" s="55"/>
      <c r="G843" s="55" t="s">
        <v>7800</v>
      </c>
      <c r="H843" s="299">
        <v>29</v>
      </c>
      <c r="I843" s="59">
        <v>0.5</v>
      </c>
      <c r="J843" s="448">
        <f t="shared" si="13"/>
        <v>14.5</v>
      </c>
    </row>
    <row r="844" spans="1:10" ht="15.75">
      <c r="A844" s="55">
        <v>840</v>
      </c>
      <c r="B844" s="55" t="s">
        <v>446</v>
      </c>
      <c r="C844" s="329" t="s">
        <v>1259</v>
      </c>
      <c r="D844" s="329" t="s">
        <v>4972</v>
      </c>
      <c r="E844" s="55" t="s">
        <v>7802</v>
      </c>
      <c r="F844" s="55"/>
      <c r="G844" s="55" t="s">
        <v>7800</v>
      </c>
      <c r="H844" s="299">
        <v>4</v>
      </c>
      <c r="I844" s="59">
        <v>0.5</v>
      </c>
      <c r="J844" s="448">
        <f t="shared" si="13"/>
        <v>2</v>
      </c>
    </row>
    <row r="845" spans="1:10" ht="15.75">
      <c r="A845" s="55">
        <v>841</v>
      </c>
      <c r="B845" s="55" t="s">
        <v>446</v>
      </c>
      <c r="C845" s="329" t="s">
        <v>1260</v>
      </c>
      <c r="D845" s="329" t="s">
        <v>4973</v>
      </c>
      <c r="E845" s="55" t="s">
        <v>7802</v>
      </c>
      <c r="F845" s="55"/>
      <c r="G845" s="55" t="s">
        <v>7800</v>
      </c>
      <c r="H845" s="299">
        <v>61</v>
      </c>
      <c r="I845" s="59">
        <v>0.5</v>
      </c>
      <c r="J845" s="448">
        <f t="shared" si="13"/>
        <v>30.5</v>
      </c>
    </row>
    <row r="846" spans="1:10" ht="15.75">
      <c r="A846" s="55">
        <v>842</v>
      </c>
      <c r="B846" s="55" t="s">
        <v>446</v>
      </c>
      <c r="C846" s="329" t="s">
        <v>1261</v>
      </c>
      <c r="D846" s="329" t="s">
        <v>4974</v>
      </c>
      <c r="E846" s="55" t="s">
        <v>7802</v>
      </c>
      <c r="F846" s="55"/>
      <c r="G846" s="55" t="s">
        <v>7800</v>
      </c>
      <c r="H846" s="299">
        <v>61</v>
      </c>
      <c r="I846" s="59">
        <v>0.5</v>
      </c>
      <c r="J846" s="448">
        <f t="shared" si="13"/>
        <v>30.5</v>
      </c>
    </row>
    <row r="847" spans="1:10" ht="15.75">
      <c r="A847" s="55">
        <v>843</v>
      </c>
      <c r="B847" s="55" t="s">
        <v>446</v>
      </c>
      <c r="C847" s="329" t="s">
        <v>1262</v>
      </c>
      <c r="D847" s="329" t="s">
        <v>4975</v>
      </c>
      <c r="E847" s="55" t="s">
        <v>7802</v>
      </c>
      <c r="F847" s="55"/>
      <c r="G847" s="55" t="s">
        <v>7800</v>
      </c>
      <c r="H847" s="299">
        <v>271</v>
      </c>
      <c r="I847" s="59">
        <v>0.5</v>
      </c>
      <c r="J847" s="448">
        <f t="shared" si="13"/>
        <v>135.5</v>
      </c>
    </row>
    <row r="848" spans="1:10" ht="15.75">
      <c r="A848" s="55">
        <v>844</v>
      </c>
      <c r="B848" s="55" t="s">
        <v>446</v>
      </c>
      <c r="C848" s="329" t="s">
        <v>1263</v>
      </c>
      <c r="D848" s="329" t="s">
        <v>4976</v>
      </c>
      <c r="E848" s="55" t="s">
        <v>7802</v>
      </c>
      <c r="F848" s="55"/>
      <c r="G848" s="55" t="s">
        <v>7800</v>
      </c>
      <c r="H848" s="299">
        <v>152</v>
      </c>
      <c r="I848" s="59">
        <v>0.5</v>
      </c>
      <c r="J848" s="448">
        <f t="shared" si="13"/>
        <v>76</v>
      </c>
    </row>
    <row r="849" spans="1:10" ht="15.75">
      <c r="A849" s="55">
        <v>845</v>
      </c>
      <c r="B849" s="55" t="s">
        <v>446</v>
      </c>
      <c r="C849" s="329" t="s">
        <v>1264</v>
      </c>
      <c r="D849" s="329" t="s">
        <v>4977</v>
      </c>
      <c r="E849" s="55" t="s">
        <v>7802</v>
      </c>
      <c r="F849" s="55"/>
      <c r="G849" s="55" t="s">
        <v>7800</v>
      </c>
      <c r="H849" s="299">
        <v>370</v>
      </c>
      <c r="I849" s="59">
        <v>0.5</v>
      </c>
      <c r="J849" s="448">
        <f t="shared" si="13"/>
        <v>185</v>
      </c>
    </row>
    <row r="850" spans="1:10" ht="15.75">
      <c r="A850" s="55">
        <v>846</v>
      </c>
      <c r="B850" s="55" t="s">
        <v>446</v>
      </c>
      <c r="C850" s="329" t="s">
        <v>1265</v>
      </c>
      <c r="D850" s="329" t="s">
        <v>4978</v>
      </c>
      <c r="E850" s="55" t="s">
        <v>7802</v>
      </c>
      <c r="F850" s="55"/>
      <c r="G850" s="55" t="s">
        <v>7800</v>
      </c>
      <c r="H850" s="299">
        <v>401</v>
      </c>
      <c r="I850" s="59">
        <v>0.5</v>
      </c>
      <c r="J850" s="448">
        <f t="shared" ref="J850:J913" si="14">H850*(1-I850)</f>
        <v>200.5</v>
      </c>
    </row>
    <row r="851" spans="1:10" ht="15.75">
      <c r="A851" s="55">
        <v>847</v>
      </c>
      <c r="B851" s="55" t="s">
        <v>446</v>
      </c>
      <c r="C851" s="329" t="s">
        <v>1266</v>
      </c>
      <c r="D851" s="329" t="s">
        <v>4979</v>
      </c>
      <c r="E851" s="55" t="s">
        <v>7802</v>
      </c>
      <c r="F851" s="55"/>
      <c r="G851" s="55" t="s">
        <v>7800</v>
      </c>
      <c r="H851" s="299">
        <v>322</v>
      </c>
      <c r="I851" s="59">
        <v>0.5</v>
      </c>
      <c r="J851" s="448">
        <f t="shared" si="14"/>
        <v>161</v>
      </c>
    </row>
    <row r="852" spans="1:10" ht="15.75">
      <c r="A852" s="55">
        <v>848</v>
      </c>
      <c r="B852" s="55" t="s">
        <v>446</v>
      </c>
      <c r="C852" s="329" t="s">
        <v>1267</v>
      </c>
      <c r="D852" s="329" t="s">
        <v>4980</v>
      </c>
      <c r="E852" s="55" t="s">
        <v>7802</v>
      </c>
      <c r="F852" s="55"/>
      <c r="G852" s="55" t="s">
        <v>7800</v>
      </c>
      <c r="H852" s="299">
        <v>120</v>
      </c>
      <c r="I852" s="59">
        <v>0.5</v>
      </c>
      <c r="J852" s="448">
        <f t="shared" si="14"/>
        <v>60</v>
      </c>
    </row>
    <row r="853" spans="1:10" ht="15.75">
      <c r="A853" s="55">
        <v>849</v>
      </c>
      <c r="B853" s="55" t="s">
        <v>446</v>
      </c>
      <c r="C853" s="329" t="s">
        <v>1268</v>
      </c>
      <c r="D853" s="329" t="s">
        <v>4981</v>
      </c>
      <c r="E853" s="55" t="s">
        <v>7802</v>
      </c>
      <c r="F853" s="55"/>
      <c r="G853" s="55" t="s">
        <v>7800</v>
      </c>
      <c r="H853" s="299">
        <v>186</v>
      </c>
      <c r="I853" s="59">
        <v>0.5</v>
      </c>
      <c r="J853" s="448">
        <f t="shared" si="14"/>
        <v>93</v>
      </c>
    </row>
    <row r="854" spans="1:10" ht="26.25">
      <c r="A854" s="55">
        <v>850</v>
      </c>
      <c r="B854" s="55" t="s">
        <v>446</v>
      </c>
      <c r="C854" s="329" t="s">
        <v>1269</v>
      </c>
      <c r="D854" s="329" t="s">
        <v>4982</v>
      </c>
      <c r="E854" s="55" t="s">
        <v>7802</v>
      </c>
      <c r="F854" s="55"/>
      <c r="G854" s="55" t="s">
        <v>7800</v>
      </c>
      <c r="H854" s="299">
        <v>230</v>
      </c>
      <c r="I854" s="59">
        <v>0.5</v>
      </c>
      <c r="J854" s="448">
        <f t="shared" si="14"/>
        <v>115</v>
      </c>
    </row>
    <row r="855" spans="1:10" ht="15.75">
      <c r="A855" s="55">
        <v>851</v>
      </c>
      <c r="B855" s="55" t="s">
        <v>446</v>
      </c>
      <c r="C855" s="329" t="s">
        <v>1270</v>
      </c>
      <c r="D855" s="329" t="s">
        <v>4983</v>
      </c>
      <c r="E855" s="55" t="s">
        <v>7802</v>
      </c>
      <c r="F855" s="55"/>
      <c r="G855" s="55" t="s">
        <v>7800</v>
      </c>
      <c r="H855" s="299">
        <v>327</v>
      </c>
      <c r="I855" s="59">
        <v>0.5</v>
      </c>
      <c r="J855" s="448">
        <f t="shared" si="14"/>
        <v>163.5</v>
      </c>
    </row>
    <row r="856" spans="1:10" ht="15.75">
      <c r="A856" s="55">
        <v>852</v>
      </c>
      <c r="B856" s="55" t="s">
        <v>446</v>
      </c>
      <c r="C856" s="329" t="s">
        <v>1271</v>
      </c>
      <c r="D856" s="329" t="s">
        <v>4984</v>
      </c>
      <c r="E856" s="55" t="s">
        <v>7802</v>
      </c>
      <c r="F856" s="55"/>
      <c r="G856" s="55" t="s">
        <v>7800</v>
      </c>
      <c r="H856" s="299">
        <v>576</v>
      </c>
      <c r="I856" s="59">
        <v>0.5</v>
      </c>
      <c r="J856" s="448">
        <f t="shared" si="14"/>
        <v>288</v>
      </c>
    </row>
    <row r="857" spans="1:10" ht="15.75">
      <c r="A857" s="55">
        <v>853</v>
      </c>
      <c r="B857" s="55" t="s">
        <v>446</v>
      </c>
      <c r="C857" s="329" t="s">
        <v>1272</v>
      </c>
      <c r="D857" s="329" t="s">
        <v>4985</v>
      </c>
      <c r="E857" s="55" t="s">
        <v>7802</v>
      </c>
      <c r="F857" s="55"/>
      <c r="G857" s="55" t="s">
        <v>7800</v>
      </c>
      <c r="H857" s="299">
        <v>463</v>
      </c>
      <c r="I857" s="59">
        <v>0.5</v>
      </c>
      <c r="J857" s="448">
        <f t="shared" si="14"/>
        <v>231.5</v>
      </c>
    </row>
    <row r="858" spans="1:10" ht="15.75">
      <c r="A858" s="55">
        <v>854</v>
      </c>
      <c r="B858" s="55" t="s">
        <v>446</v>
      </c>
      <c r="C858" s="329" t="s">
        <v>1273</v>
      </c>
      <c r="D858" s="329" t="s">
        <v>4986</v>
      </c>
      <c r="E858" s="55" t="s">
        <v>7802</v>
      </c>
      <c r="F858" s="55"/>
      <c r="G858" s="55" t="s">
        <v>7800</v>
      </c>
      <c r="H858" s="299">
        <v>667</v>
      </c>
      <c r="I858" s="59">
        <v>0.5</v>
      </c>
      <c r="J858" s="448">
        <f t="shared" si="14"/>
        <v>333.5</v>
      </c>
    </row>
    <row r="859" spans="1:10" ht="15.75">
      <c r="A859" s="55">
        <v>855</v>
      </c>
      <c r="B859" s="55" t="s">
        <v>446</v>
      </c>
      <c r="C859" s="329" t="s">
        <v>1274</v>
      </c>
      <c r="D859" s="329" t="s">
        <v>4987</v>
      </c>
      <c r="E859" s="55" t="s">
        <v>7802</v>
      </c>
      <c r="F859" s="55"/>
      <c r="G859" s="55" t="s">
        <v>7800</v>
      </c>
      <c r="H859" s="299">
        <v>648</v>
      </c>
      <c r="I859" s="59">
        <v>0.5</v>
      </c>
      <c r="J859" s="448">
        <f t="shared" si="14"/>
        <v>324</v>
      </c>
    </row>
    <row r="860" spans="1:10" ht="15.75">
      <c r="A860" s="55">
        <v>856</v>
      </c>
      <c r="B860" s="55" t="s">
        <v>446</v>
      </c>
      <c r="C860" s="329" t="s">
        <v>1275</v>
      </c>
      <c r="D860" s="329" t="s">
        <v>4988</v>
      </c>
      <c r="E860" s="55" t="s">
        <v>7802</v>
      </c>
      <c r="F860" s="55"/>
      <c r="G860" s="55" t="s">
        <v>7800</v>
      </c>
      <c r="H860" s="299">
        <v>734</v>
      </c>
      <c r="I860" s="59">
        <v>0.5</v>
      </c>
      <c r="J860" s="448">
        <f t="shared" si="14"/>
        <v>367</v>
      </c>
    </row>
    <row r="861" spans="1:10" ht="15.75">
      <c r="A861" s="55">
        <v>857</v>
      </c>
      <c r="B861" s="55" t="s">
        <v>446</v>
      </c>
      <c r="C861" s="329" t="s">
        <v>1276</v>
      </c>
      <c r="D861" s="329" t="s">
        <v>4989</v>
      </c>
      <c r="E861" s="55" t="s">
        <v>7802</v>
      </c>
      <c r="F861" s="55"/>
      <c r="G861" s="55" t="s">
        <v>7800</v>
      </c>
      <c r="H861" s="299">
        <v>826</v>
      </c>
      <c r="I861" s="59">
        <v>0.5</v>
      </c>
      <c r="J861" s="448">
        <f t="shared" si="14"/>
        <v>413</v>
      </c>
    </row>
    <row r="862" spans="1:10" ht="15.75">
      <c r="A862" s="55">
        <v>858</v>
      </c>
      <c r="B862" s="55" t="s">
        <v>446</v>
      </c>
      <c r="C862" s="329" t="s">
        <v>1277</v>
      </c>
      <c r="D862" s="329" t="s">
        <v>4990</v>
      </c>
      <c r="E862" s="55" t="s">
        <v>7802</v>
      </c>
      <c r="F862" s="55"/>
      <c r="G862" s="55" t="s">
        <v>7800</v>
      </c>
      <c r="H862" s="299">
        <v>660</v>
      </c>
      <c r="I862" s="59">
        <v>0.5</v>
      </c>
      <c r="J862" s="448">
        <f t="shared" si="14"/>
        <v>330</v>
      </c>
    </row>
    <row r="863" spans="1:10" ht="15.75">
      <c r="A863" s="55">
        <v>859</v>
      </c>
      <c r="B863" s="55" t="s">
        <v>446</v>
      </c>
      <c r="C863" s="329" t="s">
        <v>1278</v>
      </c>
      <c r="D863" s="329" t="s">
        <v>4991</v>
      </c>
      <c r="E863" s="55" t="s">
        <v>7802</v>
      </c>
      <c r="F863" s="55"/>
      <c r="G863" s="55" t="s">
        <v>7800</v>
      </c>
      <c r="H863" s="299">
        <v>746</v>
      </c>
      <c r="I863" s="59">
        <v>0.5</v>
      </c>
      <c r="J863" s="448">
        <f t="shared" si="14"/>
        <v>373</v>
      </c>
    </row>
    <row r="864" spans="1:10" ht="15.75">
      <c r="A864" s="55">
        <v>860</v>
      </c>
      <c r="B864" s="55" t="s">
        <v>446</v>
      </c>
      <c r="C864" s="329" t="s">
        <v>1279</v>
      </c>
      <c r="D864" s="329" t="s">
        <v>4992</v>
      </c>
      <c r="E864" s="55" t="s">
        <v>7802</v>
      </c>
      <c r="F864" s="55"/>
      <c r="G864" s="55" t="s">
        <v>7800</v>
      </c>
      <c r="H864" s="299">
        <v>746</v>
      </c>
      <c r="I864" s="59">
        <v>0.5</v>
      </c>
      <c r="J864" s="448">
        <f t="shared" si="14"/>
        <v>373</v>
      </c>
    </row>
    <row r="865" spans="1:10" ht="15.75">
      <c r="A865" s="55">
        <v>861</v>
      </c>
      <c r="B865" s="55" t="s">
        <v>446</v>
      </c>
      <c r="C865" s="329" t="s">
        <v>1280</v>
      </c>
      <c r="D865" s="329" t="s">
        <v>4993</v>
      </c>
      <c r="E865" s="55" t="s">
        <v>7802</v>
      </c>
      <c r="F865" s="55"/>
      <c r="G865" s="55" t="s">
        <v>7800</v>
      </c>
      <c r="H865" s="299">
        <v>1769</v>
      </c>
      <c r="I865" s="59">
        <v>0.5</v>
      </c>
      <c r="J865" s="448">
        <f t="shared" si="14"/>
        <v>884.5</v>
      </c>
    </row>
    <row r="866" spans="1:10" ht="15.75">
      <c r="A866" s="55">
        <v>862</v>
      </c>
      <c r="B866" s="55" t="s">
        <v>446</v>
      </c>
      <c r="C866" s="329" t="s">
        <v>1281</v>
      </c>
      <c r="D866" s="329" t="s">
        <v>4994</v>
      </c>
      <c r="E866" s="55" t="s">
        <v>7802</v>
      </c>
      <c r="F866" s="55"/>
      <c r="G866" s="55" t="s">
        <v>7800</v>
      </c>
      <c r="H866" s="299">
        <v>794</v>
      </c>
      <c r="I866" s="59">
        <v>0.5</v>
      </c>
      <c r="J866" s="448">
        <f t="shared" si="14"/>
        <v>397</v>
      </c>
    </row>
    <row r="867" spans="1:10" ht="15.75">
      <c r="A867" s="55">
        <v>863</v>
      </c>
      <c r="B867" s="55" t="s">
        <v>446</v>
      </c>
      <c r="C867" s="329" t="s">
        <v>1282</v>
      </c>
      <c r="D867" s="329" t="s">
        <v>4995</v>
      </c>
      <c r="E867" s="55" t="s">
        <v>7802</v>
      </c>
      <c r="F867" s="55"/>
      <c r="G867" s="55" t="s">
        <v>7800</v>
      </c>
      <c r="H867" s="299">
        <v>514</v>
      </c>
      <c r="I867" s="59">
        <v>0.5</v>
      </c>
      <c r="J867" s="448">
        <f t="shared" si="14"/>
        <v>257</v>
      </c>
    </row>
    <row r="868" spans="1:10" ht="15.75">
      <c r="A868" s="55">
        <v>864</v>
      </c>
      <c r="B868" s="55" t="s">
        <v>446</v>
      </c>
      <c r="C868" s="329" t="s">
        <v>1283</v>
      </c>
      <c r="D868" s="329" t="s">
        <v>4996</v>
      </c>
      <c r="E868" s="55" t="s">
        <v>7802</v>
      </c>
      <c r="F868" s="55"/>
      <c r="G868" s="55" t="s">
        <v>7800</v>
      </c>
      <c r="H868" s="299">
        <v>4409</v>
      </c>
      <c r="I868" s="59">
        <v>0.5</v>
      </c>
      <c r="J868" s="448">
        <f t="shared" si="14"/>
        <v>2204.5</v>
      </c>
    </row>
    <row r="869" spans="1:10" ht="26.25">
      <c r="A869" s="55">
        <v>865</v>
      </c>
      <c r="B869" s="55" t="s">
        <v>446</v>
      </c>
      <c r="C869" s="329" t="s">
        <v>1284</v>
      </c>
      <c r="D869" s="329" t="s">
        <v>4997</v>
      </c>
      <c r="E869" s="55" t="s">
        <v>7802</v>
      </c>
      <c r="F869" s="55"/>
      <c r="G869" s="55" t="s">
        <v>7800</v>
      </c>
      <c r="H869" s="299">
        <v>859</v>
      </c>
      <c r="I869" s="59">
        <v>0.5</v>
      </c>
      <c r="J869" s="448">
        <f t="shared" si="14"/>
        <v>429.5</v>
      </c>
    </row>
    <row r="870" spans="1:10" ht="15.75">
      <c r="A870" s="55">
        <v>866</v>
      </c>
      <c r="B870" s="55" t="s">
        <v>446</v>
      </c>
      <c r="C870" s="329" t="s">
        <v>1285</v>
      </c>
      <c r="D870" s="329" t="s">
        <v>4998</v>
      </c>
      <c r="E870" s="55" t="s">
        <v>7802</v>
      </c>
      <c r="F870" s="55"/>
      <c r="G870" s="55" t="s">
        <v>7800</v>
      </c>
      <c r="H870" s="299">
        <v>912</v>
      </c>
      <c r="I870" s="59">
        <v>0.5</v>
      </c>
      <c r="J870" s="448">
        <f t="shared" si="14"/>
        <v>456</v>
      </c>
    </row>
    <row r="871" spans="1:10" ht="26.25">
      <c r="A871" s="55">
        <v>867</v>
      </c>
      <c r="B871" s="55" t="s">
        <v>446</v>
      </c>
      <c r="C871" s="329" t="s">
        <v>1286</v>
      </c>
      <c r="D871" s="329" t="s">
        <v>4999</v>
      </c>
      <c r="E871" s="55" t="s">
        <v>7802</v>
      </c>
      <c r="F871" s="55"/>
      <c r="G871" s="55" t="s">
        <v>7800</v>
      </c>
      <c r="H871" s="299">
        <v>461</v>
      </c>
      <c r="I871" s="59">
        <v>0.5</v>
      </c>
      <c r="J871" s="448">
        <f t="shared" si="14"/>
        <v>230.5</v>
      </c>
    </row>
    <row r="872" spans="1:10" ht="15.75">
      <c r="A872" s="55">
        <v>868</v>
      </c>
      <c r="B872" s="55" t="s">
        <v>446</v>
      </c>
      <c r="C872" s="329" t="s">
        <v>1287</v>
      </c>
      <c r="D872" s="329" t="s">
        <v>5000</v>
      </c>
      <c r="E872" s="55" t="s">
        <v>7802</v>
      </c>
      <c r="F872" s="55"/>
      <c r="G872" s="55" t="s">
        <v>7800</v>
      </c>
      <c r="H872" s="299">
        <v>109</v>
      </c>
      <c r="I872" s="59">
        <v>0.5</v>
      </c>
      <c r="J872" s="448">
        <f t="shared" si="14"/>
        <v>54.5</v>
      </c>
    </row>
    <row r="873" spans="1:10" ht="15.75">
      <c r="A873" s="55">
        <v>869</v>
      </c>
      <c r="B873" s="55" t="s">
        <v>446</v>
      </c>
      <c r="C873" s="329" t="s">
        <v>1288</v>
      </c>
      <c r="D873" s="329" t="s">
        <v>5001</v>
      </c>
      <c r="E873" s="55" t="s">
        <v>7802</v>
      </c>
      <c r="F873" s="55"/>
      <c r="G873" s="55" t="s">
        <v>7800</v>
      </c>
      <c r="H873" s="299">
        <v>123</v>
      </c>
      <c r="I873" s="59">
        <v>0.5</v>
      </c>
      <c r="J873" s="448">
        <f t="shared" si="14"/>
        <v>61.5</v>
      </c>
    </row>
    <row r="874" spans="1:10" ht="15.75">
      <c r="A874" s="55">
        <v>870</v>
      </c>
      <c r="B874" s="55" t="s">
        <v>446</v>
      </c>
      <c r="C874" s="329" t="s">
        <v>1289</v>
      </c>
      <c r="D874" s="329" t="s">
        <v>5002</v>
      </c>
      <c r="E874" s="55" t="s">
        <v>7802</v>
      </c>
      <c r="F874" s="55"/>
      <c r="G874" s="55" t="s">
        <v>7800</v>
      </c>
      <c r="H874" s="299">
        <v>346</v>
      </c>
      <c r="I874" s="59">
        <v>0.5</v>
      </c>
      <c r="J874" s="448">
        <f t="shared" si="14"/>
        <v>173</v>
      </c>
    </row>
    <row r="875" spans="1:10" ht="15.75">
      <c r="A875" s="55">
        <v>871</v>
      </c>
      <c r="B875" s="55" t="s">
        <v>446</v>
      </c>
      <c r="C875" s="329" t="s">
        <v>1290</v>
      </c>
      <c r="D875" s="329" t="s">
        <v>5003</v>
      </c>
      <c r="E875" s="55" t="s">
        <v>7802</v>
      </c>
      <c r="F875" s="55"/>
      <c r="G875" s="55" t="s">
        <v>7800</v>
      </c>
      <c r="H875" s="299">
        <v>171</v>
      </c>
      <c r="I875" s="59">
        <v>0.5</v>
      </c>
      <c r="J875" s="448">
        <f t="shared" si="14"/>
        <v>85.5</v>
      </c>
    </row>
    <row r="876" spans="1:10" ht="15.75">
      <c r="A876" s="55">
        <v>872</v>
      </c>
      <c r="B876" s="55" t="s">
        <v>446</v>
      </c>
      <c r="C876" s="329" t="s">
        <v>1291</v>
      </c>
      <c r="D876" s="329" t="s">
        <v>5004</v>
      </c>
      <c r="E876" s="55" t="s">
        <v>7802</v>
      </c>
      <c r="F876" s="55"/>
      <c r="G876" s="55" t="s">
        <v>7800</v>
      </c>
      <c r="H876" s="299">
        <v>413</v>
      </c>
      <c r="I876" s="59">
        <v>0.5</v>
      </c>
      <c r="J876" s="448">
        <f t="shared" si="14"/>
        <v>206.5</v>
      </c>
    </row>
    <row r="877" spans="1:10" ht="15.75">
      <c r="A877" s="55">
        <v>873</v>
      </c>
      <c r="B877" s="55" t="s">
        <v>446</v>
      </c>
      <c r="C877" s="329" t="s">
        <v>1292</v>
      </c>
      <c r="D877" s="329" t="s">
        <v>5005</v>
      </c>
      <c r="E877" s="55" t="s">
        <v>7802</v>
      </c>
      <c r="F877" s="55"/>
      <c r="G877" s="55" t="s">
        <v>7800</v>
      </c>
      <c r="H877" s="299">
        <v>137</v>
      </c>
      <c r="I877" s="59">
        <v>0.5</v>
      </c>
      <c r="J877" s="448">
        <f t="shared" si="14"/>
        <v>68.5</v>
      </c>
    </row>
    <row r="878" spans="1:10" ht="15.75">
      <c r="A878" s="55">
        <v>874</v>
      </c>
      <c r="B878" s="55" t="s">
        <v>446</v>
      </c>
      <c r="C878" s="329" t="s">
        <v>1293</v>
      </c>
      <c r="D878" s="329" t="s">
        <v>5006</v>
      </c>
      <c r="E878" s="55" t="s">
        <v>7802</v>
      </c>
      <c r="F878" s="55"/>
      <c r="G878" s="55" t="s">
        <v>7800</v>
      </c>
      <c r="H878" s="299">
        <v>129</v>
      </c>
      <c r="I878" s="59">
        <v>0.5</v>
      </c>
      <c r="J878" s="448">
        <f t="shared" si="14"/>
        <v>64.5</v>
      </c>
    </row>
    <row r="879" spans="1:10" ht="15.75">
      <c r="A879" s="55">
        <v>875</v>
      </c>
      <c r="B879" s="55" t="s">
        <v>446</v>
      </c>
      <c r="C879" s="329" t="s">
        <v>1294</v>
      </c>
      <c r="D879" s="329" t="s">
        <v>5007</v>
      </c>
      <c r="E879" s="55" t="s">
        <v>7802</v>
      </c>
      <c r="F879" s="55"/>
      <c r="G879" s="55" t="s">
        <v>7800</v>
      </c>
      <c r="H879" s="299">
        <v>129</v>
      </c>
      <c r="I879" s="59">
        <v>0.5</v>
      </c>
      <c r="J879" s="448">
        <f t="shared" si="14"/>
        <v>64.5</v>
      </c>
    </row>
    <row r="880" spans="1:10" ht="15.75">
      <c r="A880" s="55">
        <v>876</v>
      </c>
      <c r="B880" s="55" t="s">
        <v>446</v>
      </c>
      <c r="C880" s="329" t="s">
        <v>1295</v>
      </c>
      <c r="D880" s="329" t="s">
        <v>5008</v>
      </c>
      <c r="E880" s="55" t="s">
        <v>7802</v>
      </c>
      <c r="F880" s="55"/>
      <c r="G880" s="55" t="s">
        <v>7800</v>
      </c>
      <c r="H880" s="299">
        <v>104</v>
      </c>
      <c r="I880" s="59">
        <v>0.5</v>
      </c>
      <c r="J880" s="448">
        <f t="shared" si="14"/>
        <v>52</v>
      </c>
    </row>
    <row r="881" spans="1:10" ht="15.75">
      <c r="A881" s="55">
        <v>877</v>
      </c>
      <c r="B881" s="55" t="s">
        <v>446</v>
      </c>
      <c r="C881" s="329" t="s">
        <v>1296</v>
      </c>
      <c r="D881" s="329" t="s">
        <v>5009</v>
      </c>
      <c r="E881" s="55" t="s">
        <v>7802</v>
      </c>
      <c r="F881" s="55"/>
      <c r="G881" s="55" t="s">
        <v>7800</v>
      </c>
      <c r="H881" s="299">
        <v>104</v>
      </c>
      <c r="I881" s="59">
        <v>0.5</v>
      </c>
      <c r="J881" s="448">
        <f t="shared" si="14"/>
        <v>52</v>
      </c>
    </row>
    <row r="882" spans="1:10" ht="15.75">
      <c r="A882" s="55">
        <v>878</v>
      </c>
      <c r="B882" s="55" t="s">
        <v>446</v>
      </c>
      <c r="C882" s="329" t="s">
        <v>1297</v>
      </c>
      <c r="D882" s="329" t="s">
        <v>5010</v>
      </c>
      <c r="E882" s="55" t="s">
        <v>7802</v>
      </c>
      <c r="F882" s="55"/>
      <c r="G882" s="55" t="s">
        <v>7800</v>
      </c>
      <c r="H882" s="299">
        <v>11</v>
      </c>
      <c r="I882" s="59">
        <v>0.5</v>
      </c>
      <c r="J882" s="448">
        <f t="shared" si="14"/>
        <v>5.5</v>
      </c>
    </row>
    <row r="883" spans="1:10" ht="15.75">
      <c r="A883" s="55">
        <v>879</v>
      </c>
      <c r="B883" s="55" t="s">
        <v>446</v>
      </c>
      <c r="C883" s="329" t="s">
        <v>1298</v>
      </c>
      <c r="D883" s="329" t="s">
        <v>5011</v>
      </c>
      <c r="E883" s="55" t="s">
        <v>7802</v>
      </c>
      <c r="F883" s="55"/>
      <c r="G883" s="55" t="s">
        <v>7800</v>
      </c>
      <c r="H883" s="299">
        <v>196</v>
      </c>
      <c r="I883" s="59">
        <v>0.5</v>
      </c>
      <c r="J883" s="448">
        <f t="shared" si="14"/>
        <v>98</v>
      </c>
    </row>
    <row r="884" spans="1:10" ht="15.75">
      <c r="A884" s="55">
        <v>880</v>
      </c>
      <c r="B884" s="55" t="s">
        <v>446</v>
      </c>
      <c r="C884" s="329" t="s">
        <v>1299</v>
      </c>
      <c r="D884" s="329" t="s">
        <v>5012</v>
      </c>
      <c r="E884" s="55" t="s">
        <v>7802</v>
      </c>
      <c r="F884" s="55"/>
      <c r="G884" s="55" t="s">
        <v>7800</v>
      </c>
      <c r="H884" s="299">
        <v>196</v>
      </c>
      <c r="I884" s="59">
        <v>0.5</v>
      </c>
      <c r="J884" s="448">
        <f t="shared" si="14"/>
        <v>98</v>
      </c>
    </row>
    <row r="885" spans="1:10" ht="15.75">
      <c r="A885" s="55">
        <v>881</v>
      </c>
      <c r="B885" s="55" t="s">
        <v>446</v>
      </c>
      <c r="C885" s="329" t="s">
        <v>1300</v>
      </c>
      <c r="D885" s="329" t="s">
        <v>5013</v>
      </c>
      <c r="E885" s="55" t="s">
        <v>7802</v>
      </c>
      <c r="F885" s="55"/>
      <c r="G885" s="55" t="s">
        <v>7800</v>
      </c>
      <c r="H885" s="299">
        <v>720</v>
      </c>
      <c r="I885" s="59">
        <v>0.5</v>
      </c>
      <c r="J885" s="448">
        <f t="shared" si="14"/>
        <v>360</v>
      </c>
    </row>
    <row r="886" spans="1:10" ht="15.75">
      <c r="A886" s="55">
        <v>882</v>
      </c>
      <c r="B886" s="55" t="s">
        <v>446</v>
      </c>
      <c r="C886" s="329" t="s">
        <v>1301</v>
      </c>
      <c r="D886" s="329" t="s">
        <v>5014</v>
      </c>
      <c r="E886" s="55" t="s">
        <v>7802</v>
      </c>
      <c r="F886" s="55"/>
      <c r="G886" s="55" t="s">
        <v>7800</v>
      </c>
      <c r="H886" s="299">
        <v>686</v>
      </c>
      <c r="I886" s="59">
        <v>0.5</v>
      </c>
      <c r="J886" s="448">
        <f t="shared" si="14"/>
        <v>343</v>
      </c>
    </row>
    <row r="887" spans="1:10" ht="15.75">
      <c r="A887" s="55">
        <v>883</v>
      </c>
      <c r="B887" s="55" t="s">
        <v>446</v>
      </c>
      <c r="C887" s="329" t="s">
        <v>1302</v>
      </c>
      <c r="D887" s="329" t="s">
        <v>5015</v>
      </c>
      <c r="E887" s="55" t="s">
        <v>7802</v>
      </c>
      <c r="F887" s="55"/>
      <c r="G887" s="55" t="s">
        <v>7800</v>
      </c>
      <c r="H887" s="299">
        <v>230</v>
      </c>
      <c r="I887" s="59">
        <v>0.5</v>
      </c>
      <c r="J887" s="448">
        <f t="shared" si="14"/>
        <v>115</v>
      </c>
    </row>
    <row r="888" spans="1:10" ht="15.75">
      <c r="A888" s="55">
        <v>884</v>
      </c>
      <c r="B888" s="55" t="s">
        <v>446</v>
      </c>
      <c r="C888" s="329" t="s">
        <v>1303</v>
      </c>
      <c r="D888" s="329" t="s">
        <v>5016</v>
      </c>
      <c r="E888" s="55" t="s">
        <v>7802</v>
      </c>
      <c r="F888" s="55"/>
      <c r="G888" s="55" t="s">
        <v>7800</v>
      </c>
      <c r="H888" s="299">
        <v>36</v>
      </c>
      <c r="I888" s="59">
        <v>0.5</v>
      </c>
      <c r="J888" s="448">
        <f t="shared" si="14"/>
        <v>18</v>
      </c>
    </row>
    <row r="889" spans="1:10" ht="15.75">
      <c r="A889" s="55">
        <v>885</v>
      </c>
      <c r="B889" s="55" t="s">
        <v>446</v>
      </c>
      <c r="C889" s="329" t="s">
        <v>1304</v>
      </c>
      <c r="D889" s="329" t="s">
        <v>5017</v>
      </c>
      <c r="E889" s="55" t="s">
        <v>7802</v>
      </c>
      <c r="F889" s="55"/>
      <c r="G889" s="55" t="s">
        <v>7800</v>
      </c>
      <c r="H889" s="299">
        <v>41</v>
      </c>
      <c r="I889" s="59">
        <v>0.5</v>
      </c>
      <c r="J889" s="448">
        <f t="shared" si="14"/>
        <v>20.5</v>
      </c>
    </row>
    <row r="890" spans="1:10" ht="15.75">
      <c r="A890" s="55">
        <v>886</v>
      </c>
      <c r="B890" s="55" t="s">
        <v>446</v>
      </c>
      <c r="C890" s="329" t="s">
        <v>1305</v>
      </c>
      <c r="D890" s="329" t="s">
        <v>5018</v>
      </c>
      <c r="E890" s="55" t="s">
        <v>7802</v>
      </c>
      <c r="F890" s="55"/>
      <c r="G890" s="55" t="s">
        <v>7800</v>
      </c>
      <c r="H890" s="299">
        <v>76</v>
      </c>
      <c r="I890" s="59">
        <v>0.5</v>
      </c>
      <c r="J890" s="448">
        <f t="shared" si="14"/>
        <v>38</v>
      </c>
    </row>
    <row r="891" spans="1:10" ht="15.75">
      <c r="A891" s="55">
        <v>887</v>
      </c>
      <c r="B891" s="55" t="s">
        <v>446</v>
      </c>
      <c r="C891" s="329" t="s">
        <v>1306</v>
      </c>
      <c r="D891" s="329" t="s">
        <v>5019</v>
      </c>
      <c r="E891" s="55" t="s">
        <v>7802</v>
      </c>
      <c r="F891" s="55"/>
      <c r="G891" s="55" t="s">
        <v>7800</v>
      </c>
      <c r="H891" s="299">
        <v>98</v>
      </c>
      <c r="I891" s="59">
        <v>0.5</v>
      </c>
      <c r="J891" s="448">
        <f t="shared" si="14"/>
        <v>49</v>
      </c>
    </row>
    <row r="892" spans="1:10" ht="15.75">
      <c r="A892" s="55">
        <v>888</v>
      </c>
      <c r="B892" s="55" t="s">
        <v>446</v>
      </c>
      <c r="C892" s="329" t="s">
        <v>1307</v>
      </c>
      <c r="D892" s="329" t="s">
        <v>5020</v>
      </c>
      <c r="E892" s="55" t="s">
        <v>7802</v>
      </c>
      <c r="F892" s="55"/>
      <c r="G892" s="55" t="s">
        <v>7800</v>
      </c>
      <c r="H892" s="299">
        <v>77</v>
      </c>
      <c r="I892" s="59">
        <v>0.5</v>
      </c>
      <c r="J892" s="448">
        <f t="shared" si="14"/>
        <v>38.5</v>
      </c>
    </row>
    <row r="893" spans="1:10" ht="15.75">
      <c r="A893" s="55">
        <v>889</v>
      </c>
      <c r="B893" s="55" t="s">
        <v>446</v>
      </c>
      <c r="C893" s="329" t="s">
        <v>1308</v>
      </c>
      <c r="D893" s="329" t="s">
        <v>5021</v>
      </c>
      <c r="E893" s="55" t="s">
        <v>7802</v>
      </c>
      <c r="F893" s="55"/>
      <c r="G893" s="55" t="s">
        <v>7800</v>
      </c>
      <c r="H893" s="299">
        <v>77</v>
      </c>
      <c r="I893" s="59">
        <v>0.5</v>
      </c>
      <c r="J893" s="448">
        <f t="shared" si="14"/>
        <v>38.5</v>
      </c>
    </row>
    <row r="894" spans="1:10" ht="15.75">
      <c r="A894" s="55">
        <v>890</v>
      </c>
      <c r="B894" s="55" t="s">
        <v>446</v>
      </c>
      <c r="C894" s="329" t="s">
        <v>1309</v>
      </c>
      <c r="D894" s="329" t="s">
        <v>5022</v>
      </c>
      <c r="E894" s="55" t="s">
        <v>7802</v>
      </c>
      <c r="F894" s="55"/>
      <c r="G894" s="55" t="s">
        <v>7800</v>
      </c>
      <c r="H894" s="299">
        <v>173</v>
      </c>
      <c r="I894" s="59">
        <v>0.5</v>
      </c>
      <c r="J894" s="448">
        <f t="shared" si="14"/>
        <v>86.5</v>
      </c>
    </row>
    <row r="895" spans="1:10" ht="15.75">
      <c r="A895" s="55">
        <v>891</v>
      </c>
      <c r="B895" s="55" t="s">
        <v>446</v>
      </c>
      <c r="C895" s="329" t="s">
        <v>1310</v>
      </c>
      <c r="D895" s="329" t="s">
        <v>5023</v>
      </c>
      <c r="E895" s="55" t="s">
        <v>7802</v>
      </c>
      <c r="F895" s="55"/>
      <c r="G895" s="55" t="s">
        <v>7800</v>
      </c>
      <c r="H895" s="299">
        <v>173</v>
      </c>
      <c r="I895" s="59">
        <v>0.5</v>
      </c>
      <c r="J895" s="448">
        <f t="shared" si="14"/>
        <v>86.5</v>
      </c>
    </row>
    <row r="896" spans="1:10" ht="15.75">
      <c r="A896" s="55">
        <v>892</v>
      </c>
      <c r="B896" s="55" t="s">
        <v>446</v>
      </c>
      <c r="C896" s="329" t="s">
        <v>1311</v>
      </c>
      <c r="D896" s="329" t="s">
        <v>5024</v>
      </c>
      <c r="E896" s="55" t="s">
        <v>7802</v>
      </c>
      <c r="F896" s="55"/>
      <c r="G896" s="55" t="s">
        <v>7800</v>
      </c>
      <c r="H896" s="299">
        <v>144</v>
      </c>
      <c r="I896" s="59">
        <v>0.5</v>
      </c>
      <c r="J896" s="448">
        <f t="shared" si="14"/>
        <v>72</v>
      </c>
    </row>
    <row r="897" spans="1:10" ht="15.75">
      <c r="A897" s="55">
        <v>893</v>
      </c>
      <c r="B897" s="55" t="s">
        <v>446</v>
      </c>
      <c r="C897" s="329" t="s">
        <v>1312</v>
      </c>
      <c r="D897" s="329" t="s">
        <v>5025</v>
      </c>
      <c r="E897" s="55" t="s">
        <v>7802</v>
      </c>
      <c r="F897" s="55"/>
      <c r="G897" s="55" t="s">
        <v>7800</v>
      </c>
      <c r="H897" s="299">
        <v>144</v>
      </c>
      <c r="I897" s="59">
        <v>0.5</v>
      </c>
      <c r="J897" s="448">
        <f t="shared" si="14"/>
        <v>72</v>
      </c>
    </row>
    <row r="898" spans="1:10" ht="15.75">
      <c r="A898" s="55">
        <v>894</v>
      </c>
      <c r="B898" s="55" t="s">
        <v>446</v>
      </c>
      <c r="C898" s="329" t="s">
        <v>1313</v>
      </c>
      <c r="D898" s="329" t="s">
        <v>5026</v>
      </c>
      <c r="E898" s="55" t="s">
        <v>7802</v>
      </c>
      <c r="F898" s="55"/>
      <c r="G898" s="55" t="s">
        <v>7800</v>
      </c>
      <c r="H898" s="299">
        <v>144</v>
      </c>
      <c r="I898" s="59">
        <v>0.5</v>
      </c>
      <c r="J898" s="448">
        <f t="shared" si="14"/>
        <v>72</v>
      </c>
    </row>
    <row r="899" spans="1:10" ht="15.75">
      <c r="A899" s="55">
        <v>895</v>
      </c>
      <c r="B899" s="55" t="s">
        <v>446</v>
      </c>
      <c r="C899" s="329" t="s">
        <v>1314</v>
      </c>
      <c r="D899" s="329" t="s">
        <v>5027</v>
      </c>
      <c r="E899" s="55" t="s">
        <v>7802</v>
      </c>
      <c r="F899" s="55"/>
      <c r="G899" s="55" t="s">
        <v>7800</v>
      </c>
      <c r="H899" s="299">
        <v>144</v>
      </c>
      <c r="I899" s="59">
        <v>0.5</v>
      </c>
      <c r="J899" s="448">
        <f t="shared" si="14"/>
        <v>72</v>
      </c>
    </row>
    <row r="900" spans="1:10" ht="15.75">
      <c r="A900" s="55">
        <v>896</v>
      </c>
      <c r="B900" s="55" t="s">
        <v>446</v>
      </c>
      <c r="C900" s="329" t="s">
        <v>1315</v>
      </c>
      <c r="D900" s="329" t="s">
        <v>5028</v>
      </c>
      <c r="E900" s="55" t="s">
        <v>7802</v>
      </c>
      <c r="F900" s="55"/>
      <c r="G900" s="55" t="s">
        <v>7800</v>
      </c>
      <c r="H900" s="299">
        <v>144</v>
      </c>
      <c r="I900" s="59">
        <v>0.5</v>
      </c>
      <c r="J900" s="448">
        <f t="shared" si="14"/>
        <v>72</v>
      </c>
    </row>
    <row r="901" spans="1:10" ht="15.75">
      <c r="A901" s="55">
        <v>897</v>
      </c>
      <c r="B901" s="55" t="s">
        <v>446</v>
      </c>
      <c r="C901" s="329" t="s">
        <v>1316</v>
      </c>
      <c r="D901" s="329" t="s">
        <v>5029</v>
      </c>
      <c r="E901" s="55" t="s">
        <v>7802</v>
      </c>
      <c r="F901" s="55"/>
      <c r="G901" s="55" t="s">
        <v>7800</v>
      </c>
      <c r="H901" s="299">
        <v>30</v>
      </c>
      <c r="I901" s="59">
        <v>0.5</v>
      </c>
      <c r="J901" s="448">
        <f t="shared" si="14"/>
        <v>15</v>
      </c>
    </row>
    <row r="902" spans="1:10" ht="15.75">
      <c r="A902" s="55">
        <v>898</v>
      </c>
      <c r="B902" s="55" t="s">
        <v>446</v>
      </c>
      <c r="C902" s="329" t="s">
        <v>1317</v>
      </c>
      <c r="D902" s="329" t="s">
        <v>5030</v>
      </c>
      <c r="E902" s="55" t="s">
        <v>7802</v>
      </c>
      <c r="F902" s="55"/>
      <c r="G902" s="55" t="s">
        <v>7800</v>
      </c>
      <c r="H902" s="299">
        <v>30</v>
      </c>
      <c r="I902" s="59">
        <v>0.5</v>
      </c>
      <c r="J902" s="448">
        <f t="shared" si="14"/>
        <v>15</v>
      </c>
    </row>
    <row r="903" spans="1:10" ht="15.75">
      <c r="A903" s="55">
        <v>899</v>
      </c>
      <c r="B903" s="55" t="s">
        <v>446</v>
      </c>
      <c r="C903" s="329" t="s">
        <v>1318</v>
      </c>
      <c r="D903" s="329" t="s">
        <v>5031</v>
      </c>
      <c r="E903" s="55" t="s">
        <v>7802</v>
      </c>
      <c r="F903" s="55"/>
      <c r="G903" s="55" t="s">
        <v>7800</v>
      </c>
      <c r="H903" s="299">
        <v>102</v>
      </c>
      <c r="I903" s="59">
        <v>0.5</v>
      </c>
      <c r="J903" s="448">
        <f t="shared" si="14"/>
        <v>51</v>
      </c>
    </row>
    <row r="904" spans="1:10" ht="15.75">
      <c r="A904" s="55">
        <v>900</v>
      </c>
      <c r="B904" s="55" t="s">
        <v>446</v>
      </c>
      <c r="C904" s="329" t="s">
        <v>1319</v>
      </c>
      <c r="D904" s="329" t="s">
        <v>5032</v>
      </c>
      <c r="E904" s="55" t="s">
        <v>7802</v>
      </c>
      <c r="F904" s="55"/>
      <c r="G904" s="55" t="s">
        <v>7800</v>
      </c>
      <c r="H904" s="299">
        <v>102</v>
      </c>
      <c r="I904" s="59">
        <v>0.5</v>
      </c>
      <c r="J904" s="448">
        <f t="shared" si="14"/>
        <v>51</v>
      </c>
    </row>
    <row r="905" spans="1:10" ht="15.75">
      <c r="A905" s="55">
        <v>901</v>
      </c>
      <c r="B905" s="55" t="s">
        <v>446</v>
      </c>
      <c r="C905" s="329" t="s">
        <v>1320</v>
      </c>
      <c r="D905" s="329" t="s">
        <v>5033</v>
      </c>
      <c r="E905" s="55" t="s">
        <v>7802</v>
      </c>
      <c r="F905" s="55"/>
      <c r="G905" s="55" t="s">
        <v>7800</v>
      </c>
      <c r="H905" s="299">
        <v>121</v>
      </c>
      <c r="I905" s="59">
        <v>0.5</v>
      </c>
      <c r="J905" s="448">
        <f t="shared" si="14"/>
        <v>60.5</v>
      </c>
    </row>
    <row r="906" spans="1:10" ht="15.75">
      <c r="A906" s="55">
        <v>902</v>
      </c>
      <c r="B906" s="55" t="s">
        <v>446</v>
      </c>
      <c r="C906" s="329" t="s">
        <v>1321</v>
      </c>
      <c r="D906" s="329" t="s">
        <v>5034</v>
      </c>
      <c r="E906" s="55" t="s">
        <v>7802</v>
      </c>
      <c r="F906" s="55"/>
      <c r="G906" s="55" t="s">
        <v>7800</v>
      </c>
      <c r="H906" s="299">
        <v>121</v>
      </c>
      <c r="I906" s="59">
        <v>0.5</v>
      </c>
      <c r="J906" s="448">
        <f t="shared" si="14"/>
        <v>60.5</v>
      </c>
    </row>
    <row r="907" spans="1:10" ht="15.75">
      <c r="A907" s="55">
        <v>903</v>
      </c>
      <c r="B907" s="55" t="s">
        <v>446</v>
      </c>
      <c r="C907" s="329" t="s">
        <v>1322</v>
      </c>
      <c r="D907" s="329" t="s">
        <v>5035</v>
      </c>
      <c r="E907" s="55" t="s">
        <v>7802</v>
      </c>
      <c r="F907" s="55"/>
      <c r="G907" s="55" t="s">
        <v>7800</v>
      </c>
      <c r="H907" s="299">
        <v>102</v>
      </c>
      <c r="I907" s="59">
        <v>0.5</v>
      </c>
      <c r="J907" s="448">
        <f t="shared" si="14"/>
        <v>51</v>
      </c>
    </row>
    <row r="908" spans="1:10" ht="15.75">
      <c r="A908" s="55">
        <v>904</v>
      </c>
      <c r="B908" s="55" t="s">
        <v>446</v>
      </c>
      <c r="C908" s="329" t="s">
        <v>1323</v>
      </c>
      <c r="D908" s="329" t="s">
        <v>5036</v>
      </c>
      <c r="E908" s="55" t="s">
        <v>7802</v>
      </c>
      <c r="F908" s="55"/>
      <c r="G908" s="55" t="s">
        <v>7800</v>
      </c>
      <c r="H908" s="299">
        <v>102</v>
      </c>
      <c r="I908" s="59">
        <v>0.5</v>
      </c>
      <c r="J908" s="448">
        <f t="shared" si="14"/>
        <v>51</v>
      </c>
    </row>
    <row r="909" spans="1:10" ht="15.75">
      <c r="A909" s="55">
        <v>905</v>
      </c>
      <c r="B909" s="55" t="s">
        <v>446</v>
      </c>
      <c r="C909" s="329" t="s">
        <v>1324</v>
      </c>
      <c r="D909" s="329" t="s">
        <v>5037</v>
      </c>
      <c r="E909" s="55" t="s">
        <v>7802</v>
      </c>
      <c r="F909" s="55"/>
      <c r="G909" s="55" t="s">
        <v>7800</v>
      </c>
      <c r="H909" s="299">
        <v>121</v>
      </c>
      <c r="I909" s="59">
        <v>0.5</v>
      </c>
      <c r="J909" s="448">
        <f t="shared" si="14"/>
        <v>60.5</v>
      </c>
    </row>
    <row r="910" spans="1:10" ht="15.75">
      <c r="A910" s="55">
        <v>906</v>
      </c>
      <c r="B910" s="55" t="s">
        <v>446</v>
      </c>
      <c r="C910" s="329" t="s">
        <v>1325</v>
      </c>
      <c r="D910" s="329" t="s">
        <v>5038</v>
      </c>
      <c r="E910" s="55" t="s">
        <v>7802</v>
      </c>
      <c r="F910" s="55"/>
      <c r="G910" s="55" t="s">
        <v>7800</v>
      </c>
      <c r="H910" s="299">
        <v>121</v>
      </c>
      <c r="I910" s="59">
        <v>0.5</v>
      </c>
      <c r="J910" s="448">
        <f t="shared" si="14"/>
        <v>60.5</v>
      </c>
    </row>
    <row r="911" spans="1:10" ht="15.75">
      <c r="A911" s="55">
        <v>907</v>
      </c>
      <c r="B911" s="55" t="s">
        <v>446</v>
      </c>
      <c r="C911" s="329" t="s">
        <v>1326</v>
      </c>
      <c r="D911" s="329" t="s">
        <v>5039</v>
      </c>
      <c r="E911" s="55" t="s">
        <v>7802</v>
      </c>
      <c r="F911" s="55"/>
      <c r="G911" s="55" t="s">
        <v>7800</v>
      </c>
      <c r="H911" s="299">
        <v>121</v>
      </c>
      <c r="I911" s="59">
        <v>0.5</v>
      </c>
      <c r="J911" s="448">
        <f t="shared" si="14"/>
        <v>60.5</v>
      </c>
    </row>
    <row r="912" spans="1:10" ht="15.75">
      <c r="A912" s="55">
        <v>908</v>
      </c>
      <c r="B912" s="55" t="s">
        <v>446</v>
      </c>
      <c r="C912" s="329" t="s">
        <v>1327</v>
      </c>
      <c r="D912" s="329" t="s">
        <v>5040</v>
      </c>
      <c r="E912" s="55" t="s">
        <v>7802</v>
      </c>
      <c r="F912" s="55"/>
      <c r="G912" s="55" t="s">
        <v>7800</v>
      </c>
      <c r="H912" s="299">
        <v>102</v>
      </c>
      <c r="I912" s="59">
        <v>0.5</v>
      </c>
      <c r="J912" s="448">
        <f t="shared" si="14"/>
        <v>51</v>
      </c>
    </row>
    <row r="913" spans="1:10" ht="15.75">
      <c r="A913" s="55">
        <v>909</v>
      </c>
      <c r="B913" s="55" t="s">
        <v>446</v>
      </c>
      <c r="C913" s="329" t="s">
        <v>1328</v>
      </c>
      <c r="D913" s="329" t="s">
        <v>5041</v>
      </c>
      <c r="E913" s="55" t="s">
        <v>7802</v>
      </c>
      <c r="F913" s="55"/>
      <c r="G913" s="55" t="s">
        <v>7800</v>
      </c>
      <c r="H913" s="299">
        <v>133</v>
      </c>
      <c r="I913" s="59">
        <v>0.5</v>
      </c>
      <c r="J913" s="448">
        <f t="shared" si="14"/>
        <v>66.5</v>
      </c>
    </row>
    <row r="914" spans="1:10" ht="15.75">
      <c r="A914" s="55">
        <v>910</v>
      </c>
      <c r="B914" s="55" t="s">
        <v>446</v>
      </c>
      <c r="C914" s="329" t="s">
        <v>1329</v>
      </c>
      <c r="D914" s="329" t="s">
        <v>5042</v>
      </c>
      <c r="E914" s="55" t="s">
        <v>7802</v>
      </c>
      <c r="F914" s="55"/>
      <c r="G914" s="55" t="s">
        <v>7800</v>
      </c>
      <c r="H914" s="299">
        <v>124</v>
      </c>
      <c r="I914" s="59">
        <v>0.5</v>
      </c>
      <c r="J914" s="448">
        <f t="shared" ref="J914:J977" si="15">H914*(1-I914)</f>
        <v>62</v>
      </c>
    </row>
    <row r="915" spans="1:10" ht="15.75">
      <c r="A915" s="55">
        <v>911</v>
      </c>
      <c r="B915" s="55" t="s">
        <v>446</v>
      </c>
      <c r="C915" s="329" t="s">
        <v>1330</v>
      </c>
      <c r="D915" s="329" t="s">
        <v>5043</v>
      </c>
      <c r="E915" s="55" t="s">
        <v>7802</v>
      </c>
      <c r="F915" s="55"/>
      <c r="G915" s="55" t="s">
        <v>7800</v>
      </c>
      <c r="H915" s="299">
        <v>124</v>
      </c>
      <c r="I915" s="59">
        <v>0.5</v>
      </c>
      <c r="J915" s="448">
        <f t="shared" si="15"/>
        <v>62</v>
      </c>
    </row>
    <row r="916" spans="1:10" ht="15.75">
      <c r="A916" s="55">
        <v>912</v>
      </c>
      <c r="B916" s="55" t="s">
        <v>446</v>
      </c>
      <c r="C916" s="329" t="s">
        <v>1331</v>
      </c>
      <c r="D916" s="329" t="s">
        <v>5044</v>
      </c>
      <c r="E916" s="55" t="s">
        <v>7802</v>
      </c>
      <c r="F916" s="55"/>
      <c r="G916" s="55" t="s">
        <v>7800</v>
      </c>
      <c r="H916" s="299">
        <v>124</v>
      </c>
      <c r="I916" s="59">
        <v>0.5</v>
      </c>
      <c r="J916" s="448">
        <f t="shared" si="15"/>
        <v>62</v>
      </c>
    </row>
    <row r="917" spans="1:10" ht="15.75">
      <c r="A917" s="55">
        <v>913</v>
      </c>
      <c r="B917" s="55" t="s">
        <v>446</v>
      </c>
      <c r="C917" s="329" t="s">
        <v>1332</v>
      </c>
      <c r="D917" s="329" t="s">
        <v>5045</v>
      </c>
      <c r="E917" s="55" t="s">
        <v>7802</v>
      </c>
      <c r="F917" s="55"/>
      <c r="G917" s="55" t="s">
        <v>7800</v>
      </c>
      <c r="H917" s="299">
        <v>124</v>
      </c>
      <c r="I917" s="59">
        <v>0.5</v>
      </c>
      <c r="J917" s="448">
        <f t="shared" si="15"/>
        <v>62</v>
      </c>
    </row>
    <row r="918" spans="1:10" ht="26.25">
      <c r="A918" s="55">
        <v>914</v>
      </c>
      <c r="B918" s="55" t="s">
        <v>446</v>
      </c>
      <c r="C918" s="329" t="s">
        <v>1333</v>
      </c>
      <c r="D918" s="329" t="s">
        <v>5046</v>
      </c>
      <c r="E918" s="55" t="s">
        <v>7802</v>
      </c>
      <c r="F918" s="55"/>
      <c r="G918" s="55" t="s">
        <v>7800</v>
      </c>
      <c r="H918" s="299">
        <v>140</v>
      </c>
      <c r="I918" s="59">
        <v>0.5</v>
      </c>
      <c r="J918" s="448">
        <f t="shared" si="15"/>
        <v>70</v>
      </c>
    </row>
    <row r="919" spans="1:10" ht="26.25">
      <c r="A919" s="55">
        <v>915</v>
      </c>
      <c r="B919" s="55" t="s">
        <v>446</v>
      </c>
      <c r="C919" s="329" t="s">
        <v>1334</v>
      </c>
      <c r="D919" s="329" t="s">
        <v>5047</v>
      </c>
      <c r="E919" s="55" t="s">
        <v>7802</v>
      </c>
      <c r="F919" s="55"/>
      <c r="G919" s="55" t="s">
        <v>7800</v>
      </c>
      <c r="H919" s="299">
        <v>140</v>
      </c>
      <c r="I919" s="59">
        <v>0.5</v>
      </c>
      <c r="J919" s="448">
        <f t="shared" si="15"/>
        <v>70</v>
      </c>
    </row>
    <row r="920" spans="1:10" ht="26.25">
      <c r="A920" s="55">
        <v>916</v>
      </c>
      <c r="B920" s="55" t="s">
        <v>446</v>
      </c>
      <c r="C920" s="329" t="s">
        <v>1335</v>
      </c>
      <c r="D920" s="329" t="s">
        <v>5048</v>
      </c>
      <c r="E920" s="55" t="s">
        <v>7802</v>
      </c>
      <c r="F920" s="55"/>
      <c r="G920" s="55" t="s">
        <v>7800</v>
      </c>
      <c r="H920" s="299">
        <v>140</v>
      </c>
      <c r="I920" s="59">
        <v>0.5</v>
      </c>
      <c r="J920" s="448">
        <f t="shared" si="15"/>
        <v>70</v>
      </c>
    </row>
    <row r="921" spans="1:10" ht="26.25">
      <c r="A921" s="55">
        <v>917</v>
      </c>
      <c r="B921" s="55" t="s">
        <v>446</v>
      </c>
      <c r="C921" s="329" t="s">
        <v>1336</v>
      </c>
      <c r="D921" s="329" t="s">
        <v>5049</v>
      </c>
      <c r="E921" s="55" t="s">
        <v>7802</v>
      </c>
      <c r="F921" s="55"/>
      <c r="G921" s="55" t="s">
        <v>7800</v>
      </c>
      <c r="H921" s="299">
        <v>140</v>
      </c>
      <c r="I921" s="59">
        <v>0.5</v>
      </c>
      <c r="J921" s="448">
        <f t="shared" si="15"/>
        <v>70</v>
      </c>
    </row>
    <row r="922" spans="1:10" ht="15.75">
      <c r="A922" s="55">
        <v>918</v>
      </c>
      <c r="B922" s="55" t="s">
        <v>446</v>
      </c>
      <c r="C922" s="329" t="s">
        <v>1337</v>
      </c>
      <c r="D922" s="329" t="s">
        <v>5050</v>
      </c>
      <c r="E922" s="55" t="s">
        <v>7802</v>
      </c>
      <c r="F922" s="55"/>
      <c r="G922" s="55" t="s">
        <v>7800</v>
      </c>
      <c r="H922" s="299">
        <v>81</v>
      </c>
      <c r="I922" s="59">
        <v>0.5</v>
      </c>
      <c r="J922" s="448">
        <f t="shared" si="15"/>
        <v>40.5</v>
      </c>
    </row>
    <row r="923" spans="1:10" ht="15.75">
      <c r="A923" s="55">
        <v>919</v>
      </c>
      <c r="B923" s="55" t="s">
        <v>446</v>
      </c>
      <c r="C923" s="329" t="s">
        <v>1338</v>
      </c>
      <c r="D923" s="329" t="s">
        <v>5051</v>
      </c>
      <c r="E923" s="55" t="s">
        <v>7802</v>
      </c>
      <c r="F923" s="55"/>
      <c r="G923" s="55" t="s">
        <v>7800</v>
      </c>
      <c r="H923" s="299">
        <v>81</v>
      </c>
      <c r="I923" s="59">
        <v>0.5</v>
      </c>
      <c r="J923" s="448">
        <f t="shared" si="15"/>
        <v>40.5</v>
      </c>
    </row>
    <row r="924" spans="1:10" ht="15.75">
      <c r="A924" s="55">
        <v>920</v>
      </c>
      <c r="B924" s="55" t="s">
        <v>446</v>
      </c>
      <c r="C924" s="329" t="s">
        <v>1339</v>
      </c>
      <c r="D924" s="329" t="s">
        <v>5052</v>
      </c>
      <c r="E924" s="55" t="s">
        <v>7802</v>
      </c>
      <c r="F924" s="55"/>
      <c r="G924" s="55" t="s">
        <v>7800</v>
      </c>
      <c r="H924" s="299">
        <v>188</v>
      </c>
      <c r="I924" s="59">
        <v>0.5</v>
      </c>
      <c r="J924" s="448">
        <f t="shared" si="15"/>
        <v>94</v>
      </c>
    </row>
    <row r="925" spans="1:10" ht="15.75">
      <c r="A925" s="55">
        <v>921</v>
      </c>
      <c r="B925" s="55" t="s">
        <v>446</v>
      </c>
      <c r="C925" s="329" t="s">
        <v>1340</v>
      </c>
      <c r="D925" s="329" t="s">
        <v>5053</v>
      </c>
      <c r="E925" s="55" t="s">
        <v>7802</v>
      </c>
      <c r="F925" s="55"/>
      <c r="G925" s="55" t="s">
        <v>7800</v>
      </c>
      <c r="H925" s="299">
        <v>188</v>
      </c>
      <c r="I925" s="59">
        <v>0.5</v>
      </c>
      <c r="J925" s="448">
        <f t="shared" si="15"/>
        <v>94</v>
      </c>
    </row>
    <row r="926" spans="1:10" ht="15.75">
      <c r="A926" s="55">
        <v>922</v>
      </c>
      <c r="B926" s="55" t="s">
        <v>446</v>
      </c>
      <c r="C926" s="329" t="s">
        <v>1341</v>
      </c>
      <c r="D926" s="329" t="s">
        <v>5054</v>
      </c>
      <c r="E926" s="55" t="s">
        <v>7802</v>
      </c>
      <c r="F926" s="55"/>
      <c r="G926" s="55" t="s">
        <v>7800</v>
      </c>
      <c r="H926" s="299">
        <v>188</v>
      </c>
      <c r="I926" s="59">
        <v>0.5</v>
      </c>
      <c r="J926" s="448">
        <f t="shared" si="15"/>
        <v>94</v>
      </c>
    </row>
    <row r="927" spans="1:10" ht="15.75">
      <c r="A927" s="55">
        <v>923</v>
      </c>
      <c r="B927" s="55" t="s">
        <v>446</v>
      </c>
      <c r="C927" s="329" t="s">
        <v>1342</v>
      </c>
      <c r="D927" s="329" t="s">
        <v>5055</v>
      </c>
      <c r="E927" s="55" t="s">
        <v>7802</v>
      </c>
      <c r="F927" s="55"/>
      <c r="G927" s="55" t="s">
        <v>7800</v>
      </c>
      <c r="H927" s="299">
        <v>188</v>
      </c>
      <c r="I927" s="59">
        <v>0.5</v>
      </c>
      <c r="J927" s="448">
        <f t="shared" si="15"/>
        <v>94</v>
      </c>
    </row>
    <row r="928" spans="1:10" ht="15.75">
      <c r="A928" s="55">
        <v>924</v>
      </c>
      <c r="B928" s="55" t="s">
        <v>446</v>
      </c>
      <c r="C928" s="329" t="s">
        <v>1343</v>
      </c>
      <c r="D928" s="329" t="s">
        <v>5056</v>
      </c>
      <c r="E928" s="55" t="s">
        <v>7802</v>
      </c>
      <c r="F928" s="55"/>
      <c r="G928" s="55" t="s">
        <v>7800</v>
      </c>
      <c r="H928" s="299">
        <v>169</v>
      </c>
      <c r="I928" s="59">
        <v>0.5</v>
      </c>
      <c r="J928" s="448">
        <f t="shared" si="15"/>
        <v>84.5</v>
      </c>
    </row>
    <row r="929" spans="1:10" ht="15.75">
      <c r="A929" s="55">
        <v>925</v>
      </c>
      <c r="B929" s="55" t="s">
        <v>446</v>
      </c>
      <c r="C929" s="329" t="s">
        <v>1344</v>
      </c>
      <c r="D929" s="329" t="s">
        <v>5057</v>
      </c>
      <c r="E929" s="55" t="s">
        <v>7802</v>
      </c>
      <c r="F929" s="55"/>
      <c r="G929" s="55" t="s">
        <v>7800</v>
      </c>
      <c r="H929" s="299">
        <v>169</v>
      </c>
      <c r="I929" s="59">
        <v>0.5</v>
      </c>
      <c r="J929" s="448">
        <f t="shared" si="15"/>
        <v>84.5</v>
      </c>
    </row>
    <row r="930" spans="1:10" ht="15.75">
      <c r="A930" s="55">
        <v>926</v>
      </c>
      <c r="B930" s="55" t="s">
        <v>446</v>
      </c>
      <c r="C930" s="329" t="s">
        <v>1345</v>
      </c>
      <c r="D930" s="329" t="s">
        <v>5058</v>
      </c>
      <c r="E930" s="55" t="s">
        <v>7802</v>
      </c>
      <c r="F930" s="55"/>
      <c r="G930" s="55" t="s">
        <v>7800</v>
      </c>
      <c r="H930" s="299">
        <v>169</v>
      </c>
      <c r="I930" s="59">
        <v>0.5</v>
      </c>
      <c r="J930" s="448">
        <f t="shared" si="15"/>
        <v>84.5</v>
      </c>
    </row>
    <row r="931" spans="1:10" ht="15.75">
      <c r="A931" s="55">
        <v>927</v>
      </c>
      <c r="B931" s="55" t="s">
        <v>446</v>
      </c>
      <c r="C931" s="329" t="s">
        <v>1346</v>
      </c>
      <c r="D931" s="329" t="s">
        <v>5059</v>
      </c>
      <c r="E931" s="55" t="s">
        <v>7802</v>
      </c>
      <c r="F931" s="55"/>
      <c r="G931" s="55" t="s">
        <v>7800</v>
      </c>
      <c r="H931" s="299">
        <v>169</v>
      </c>
      <c r="I931" s="59">
        <v>0.5</v>
      </c>
      <c r="J931" s="448">
        <f t="shared" si="15"/>
        <v>84.5</v>
      </c>
    </row>
    <row r="932" spans="1:10" ht="15.75">
      <c r="A932" s="55">
        <v>928</v>
      </c>
      <c r="B932" s="55" t="s">
        <v>446</v>
      </c>
      <c r="C932" s="329" t="s">
        <v>1347</v>
      </c>
      <c r="D932" s="329" t="s">
        <v>5060</v>
      </c>
      <c r="E932" s="55" t="s">
        <v>7802</v>
      </c>
      <c r="F932" s="55"/>
      <c r="G932" s="55" t="s">
        <v>7800</v>
      </c>
      <c r="H932" s="299">
        <v>76</v>
      </c>
      <c r="I932" s="59">
        <v>0.5</v>
      </c>
      <c r="J932" s="448">
        <f t="shared" si="15"/>
        <v>38</v>
      </c>
    </row>
    <row r="933" spans="1:10" ht="15.75">
      <c r="A933" s="55">
        <v>929</v>
      </c>
      <c r="B933" s="55" t="s">
        <v>446</v>
      </c>
      <c r="C933" s="329" t="s">
        <v>1348</v>
      </c>
      <c r="D933" s="329" t="s">
        <v>5061</v>
      </c>
      <c r="E933" s="55" t="s">
        <v>7802</v>
      </c>
      <c r="F933" s="55"/>
      <c r="G933" s="55" t="s">
        <v>7800</v>
      </c>
      <c r="H933" s="299">
        <v>76</v>
      </c>
      <c r="I933" s="59">
        <v>0.5</v>
      </c>
      <c r="J933" s="448">
        <f t="shared" si="15"/>
        <v>38</v>
      </c>
    </row>
    <row r="934" spans="1:10" ht="15.75">
      <c r="A934" s="55">
        <v>930</v>
      </c>
      <c r="B934" s="55" t="s">
        <v>446</v>
      </c>
      <c r="C934" s="329" t="s">
        <v>1349</v>
      </c>
      <c r="D934" s="329" t="s">
        <v>5062</v>
      </c>
      <c r="E934" s="55" t="s">
        <v>7802</v>
      </c>
      <c r="F934" s="55"/>
      <c r="G934" s="55" t="s">
        <v>7800</v>
      </c>
      <c r="H934" s="299">
        <v>184</v>
      </c>
      <c r="I934" s="59">
        <v>0.5</v>
      </c>
      <c r="J934" s="448">
        <f t="shared" si="15"/>
        <v>92</v>
      </c>
    </row>
    <row r="935" spans="1:10" ht="15.75">
      <c r="A935" s="55">
        <v>931</v>
      </c>
      <c r="B935" s="55" t="s">
        <v>446</v>
      </c>
      <c r="C935" s="329" t="s">
        <v>1350</v>
      </c>
      <c r="D935" s="329" t="s">
        <v>5063</v>
      </c>
      <c r="E935" s="55" t="s">
        <v>7802</v>
      </c>
      <c r="F935" s="55"/>
      <c r="G935" s="55" t="s">
        <v>7800</v>
      </c>
      <c r="H935" s="299">
        <v>184</v>
      </c>
      <c r="I935" s="59">
        <v>0.5</v>
      </c>
      <c r="J935" s="448">
        <f t="shared" si="15"/>
        <v>92</v>
      </c>
    </row>
    <row r="936" spans="1:10" ht="15.75">
      <c r="A936" s="55">
        <v>932</v>
      </c>
      <c r="B936" s="55" t="s">
        <v>446</v>
      </c>
      <c r="C936" s="329" t="s">
        <v>1351</v>
      </c>
      <c r="D936" s="329" t="s">
        <v>5064</v>
      </c>
      <c r="E936" s="55" t="s">
        <v>7802</v>
      </c>
      <c r="F936" s="55"/>
      <c r="G936" s="55" t="s">
        <v>7800</v>
      </c>
      <c r="H936" s="299">
        <v>93</v>
      </c>
      <c r="I936" s="59">
        <v>0.5</v>
      </c>
      <c r="J936" s="448">
        <f t="shared" si="15"/>
        <v>46.5</v>
      </c>
    </row>
    <row r="937" spans="1:10" ht="15.75">
      <c r="A937" s="55">
        <v>933</v>
      </c>
      <c r="B937" s="55" t="s">
        <v>446</v>
      </c>
      <c r="C937" s="329" t="s">
        <v>1352</v>
      </c>
      <c r="D937" s="329" t="s">
        <v>5065</v>
      </c>
      <c r="E937" s="55" t="s">
        <v>7802</v>
      </c>
      <c r="F937" s="55"/>
      <c r="G937" s="55" t="s">
        <v>7800</v>
      </c>
      <c r="H937" s="299">
        <v>197</v>
      </c>
      <c r="I937" s="59">
        <v>0.5</v>
      </c>
      <c r="J937" s="448">
        <f t="shared" si="15"/>
        <v>98.5</v>
      </c>
    </row>
    <row r="938" spans="1:10" ht="15.75">
      <c r="A938" s="55">
        <v>934</v>
      </c>
      <c r="B938" s="55" t="s">
        <v>446</v>
      </c>
      <c r="C938" s="329" t="s">
        <v>1353</v>
      </c>
      <c r="D938" s="329" t="s">
        <v>5066</v>
      </c>
      <c r="E938" s="55" t="s">
        <v>7802</v>
      </c>
      <c r="F938" s="55"/>
      <c r="G938" s="55" t="s">
        <v>7800</v>
      </c>
      <c r="H938" s="299">
        <v>177</v>
      </c>
      <c r="I938" s="59">
        <v>0.5</v>
      </c>
      <c r="J938" s="448">
        <f t="shared" si="15"/>
        <v>88.5</v>
      </c>
    </row>
    <row r="939" spans="1:10" ht="15.75">
      <c r="A939" s="55">
        <v>935</v>
      </c>
      <c r="B939" s="55" t="s">
        <v>446</v>
      </c>
      <c r="C939" s="329" t="s">
        <v>1354</v>
      </c>
      <c r="D939" s="329" t="s">
        <v>5067</v>
      </c>
      <c r="E939" s="55" t="s">
        <v>7802</v>
      </c>
      <c r="F939" s="55"/>
      <c r="G939" s="55" t="s">
        <v>7800</v>
      </c>
      <c r="H939" s="299">
        <v>177</v>
      </c>
      <c r="I939" s="59">
        <v>0.5</v>
      </c>
      <c r="J939" s="448">
        <f t="shared" si="15"/>
        <v>88.5</v>
      </c>
    </row>
    <row r="940" spans="1:10" ht="15.75">
      <c r="A940" s="55">
        <v>936</v>
      </c>
      <c r="B940" s="55" t="s">
        <v>446</v>
      </c>
      <c r="C940" s="329" t="s">
        <v>1355</v>
      </c>
      <c r="D940" s="329" t="s">
        <v>5068</v>
      </c>
      <c r="E940" s="55" t="s">
        <v>7802</v>
      </c>
      <c r="F940" s="55"/>
      <c r="G940" s="55" t="s">
        <v>7800</v>
      </c>
      <c r="H940" s="299">
        <v>177</v>
      </c>
      <c r="I940" s="59">
        <v>0.5</v>
      </c>
      <c r="J940" s="448">
        <f t="shared" si="15"/>
        <v>88.5</v>
      </c>
    </row>
    <row r="941" spans="1:10" ht="15.75">
      <c r="A941" s="55">
        <v>937</v>
      </c>
      <c r="B941" s="55" t="s">
        <v>446</v>
      </c>
      <c r="C941" s="329" t="s">
        <v>1356</v>
      </c>
      <c r="D941" s="329" t="s">
        <v>5065</v>
      </c>
      <c r="E941" s="55" t="s">
        <v>7802</v>
      </c>
      <c r="F941" s="55"/>
      <c r="G941" s="55" t="s">
        <v>7800</v>
      </c>
      <c r="H941" s="299">
        <v>177</v>
      </c>
      <c r="I941" s="59">
        <v>0.5</v>
      </c>
      <c r="J941" s="448">
        <f t="shared" si="15"/>
        <v>88.5</v>
      </c>
    </row>
    <row r="942" spans="1:10" ht="15.75">
      <c r="A942" s="55">
        <v>938</v>
      </c>
      <c r="B942" s="55" t="s">
        <v>446</v>
      </c>
      <c r="C942" s="329" t="s">
        <v>1357</v>
      </c>
      <c r="D942" s="329" t="s">
        <v>5069</v>
      </c>
      <c r="E942" s="55" t="s">
        <v>7802</v>
      </c>
      <c r="F942" s="55"/>
      <c r="G942" s="55" t="s">
        <v>7800</v>
      </c>
      <c r="H942" s="299">
        <v>177</v>
      </c>
      <c r="I942" s="59">
        <v>0.5</v>
      </c>
      <c r="J942" s="448">
        <f t="shared" si="15"/>
        <v>88.5</v>
      </c>
    </row>
    <row r="943" spans="1:10" ht="15.75">
      <c r="A943" s="55">
        <v>939</v>
      </c>
      <c r="B943" s="55" t="s">
        <v>446</v>
      </c>
      <c r="C943" s="329" t="s">
        <v>1358</v>
      </c>
      <c r="D943" s="329" t="s">
        <v>5070</v>
      </c>
      <c r="E943" s="55" t="s">
        <v>7802</v>
      </c>
      <c r="F943" s="55"/>
      <c r="G943" s="55" t="s">
        <v>7800</v>
      </c>
      <c r="H943" s="299">
        <v>93</v>
      </c>
      <c r="I943" s="59">
        <v>0.5</v>
      </c>
      <c r="J943" s="448">
        <f t="shared" si="15"/>
        <v>46.5</v>
      </c>
    </row>
    <row r="944" spans="1:10" ht="15.75">
      <c r="A944" s="55">
        <v>940</v>
      </c>
      <c r="B944" s="55" t="s">
        <v>446</v>
      </c>
      <c r="C944" s="329" t="s">
        <v>1359</v>
      </c>
      <c r="D944" s="329" t="s">
        <v>5071</v>
      </c>
      <c r="E944" s="55" t="s">
        <v>7802</v>
      </c>
      <c r="F944" s="55"/>
      <c r="G944" s="55" t="s">
        <v>7800</v>
      </c>
      <c r="H944" s="299">
        <v>172</v>
      </c>
      <c r="I944" s="59">
        <v>0.5</v>
      </c>
      <c r="J944" s="448">
        <f t="shared" si="15"/>
        <v>86</v>
      </c>
    </row>
    <row r="945" spans="1:10" ht="15.75">
      <c r="A945" s="55">
        <v>941</v>
      </c>
      <c r="B945" s="55" t="s">
        <v>446</v>
      </c>
      <c r="C945" s="329" t="s">
        <v>1360</v>
      </c>
      <c r="D945" s="329" t="s">
        <v>5072</v>
      </c>
      <c r="E945" s="55" t="s">
        <v>7802</v>
      </c>
      <c r="F945" s="55"/>
      <c r="G945" s="55" t="s">
        <v>7800</v>
      </c>
      <c r="H945" s="299">
        <v>172</v>
      </c>
      <c r="I945" s="59">
        <v>0.5</v>
      </c>
      <c r="J945" s="448">
        <f t="shared" si="15"/>
        <v>86</v>
      </c>
    </row>
    <row r="946" spans="1:10" ht="15.75">
      <c r="A946" s="55">
        <v>942</v>
      </c>
      <c r="B946" s="55" t="s">
        <v>446</v>
      </c>
      <c r="C946" s="329" t="s">
        <v>1361</v>
      </c>
      <c r="D946" s="329" t="s">
        <v>5073</v>
      </c>
      <c r="E946" s="55" t="s">
        <v>7802</v>
      </c>
      <c r="F946" s="55"/>
      <c r="G946" s="55" t="s">
        <v>7800</v>
      </c>
      <c r="H946" s="299">
        <v>189</v>
      </c>
      <c r="I946" s="59">
        <v>0.5</v>
      </c>
      <c r="J946" s="448">
        <f t="shared" si="15"/>
        <v>94.5</v>
      </c>
    </row>
    <row r="947" spans="1:10" ht="15.75">
      <c r="A947" s="55">
        <v>943</v>
      </c>
      <c r="B947" s="55" t="s">
        <v>446</v>
      </c>
      <c r="C947" s="329" t="s">
        <v>1362</v>
      </c>
      <c r="D947" s="329" t="s">
        <v>5074</v>
      </c>
      <c r="E947" s="55" t="s">
        <v>7802</v>
      </c>
      <c r="F947" s="55"/>
      <c r="G947" s="55" t="s">
        <v>7800</v>
      </c>
      <c r="H947" s="299">
        <v>189</v>
      </c>
      <c r="I947" s="59">
        <v>0.5</v>
      </c>
      <c r="J947" s="448">
        <f t="shared" si="15"/>
        <v>94.5</v>
      </c>
    </row>
    <row r="948" spans="1:10" ht="15.75">
      <c r="A948" s="55">
        <v>944</v>
      </c>
      <c r="B948" s="55" t="s">
        <v>446</v>
      </c>
      <c r="C948" s="329" t="s">
        <v>1363</v>
      </c>
      <c r="D948" s="329" t="s">
        <v>5075</v>
      </c>
      <c r="E948" s="55" t="s">
        <v>7802</v>
      </c>
      <c r="F948" s="55"/>
      <c r="G948" s="55" t="s">
        <v>7800</v>
      </c>
      <c r="H948" s="299">
        <v>61</v>
      </c>
      <c r="I948" s="59">
        <v>0.5</v>
      </c>
      <c r="J948" s="448">
        <f t="shared" si="15"/>
        <v>30.5</v>
      </c>
    </row>
    <row r="949" spans="1:10" ht="15.75">
      <c r="A949" s="55">
        <v>945</v>
      </c>
      <c r="B949" s="55" t="s">
        <v>446</v>
      </c>
      <c r="C949" s="329" t="s">
        <v>1364</v>
      </c>
      <c r="D949" s="329" t="s">
        <v>5076</v>
      </c>
      <c r="E949" s="55" t="s">
        <v>7802</v>
      </c>
      <c r="F949" s="55"/>
      <c r="G949" s="55" t="s">
        <v>7800</v>
      </c>
      <c r="H949" s="299">
        <v>61</v>
      </c>
      <c r="I949" s="59">
        <v>0.5</v>
      </c>
      <c r="J949" s="448">
        <f t="shared" si="15"/>
        <v>30.5</v>
      </c>
    </row>
    <row r="950" spans="1:10" ht="15.75">
      <c r="A950" s="55">
        <v>946</v>
      </c>
      <c r="B950" s="55" t="s">
        <v>446</v>
      </c>
      <c r="C950" s="329" t="s">
        <v>1365</v>
      </c>
      <c r="D950" s="329" t="s">
        <v>5077</v>
      </c>
      <c r="E950" s="55" t="s">
        <v>7802</v>
      </c>
      <c r="F950" s="55"/>
      <c r="G950" s="55" t="s">
        <v>7800</v>
      </c>
      <c r="H950" s="299">
        <v>172</v>
      </c>
      <c r="I950" s="59">
        <v>0.5</v>
      </c>
      <c r="J950" s="448">
        <f t="shared" si="15"/>
        <v>86</v>
      </c>
    </row>
    <row r="951" spans="1:10" ht="15.75">
      <c r="A951" s="55">
        <v>947</v>
      </c>
      <c r="B951" s="55" t="s">
        <v>446</v>
      </c>
      <c r="C951" s="329" t="s">
        <v>1366</v>
      </c>
      <c r="D951" s="329" t="s">
        <v>5078</v>
      </c>
      <c r="E951" s="55" t="s">
        <v>7802</v>
      </c>
      <c r="F951" s="55"/>
      <c r="G951" s="55" t="s">
        <v>7800</v>
      </c>
      <c r="H951" s="299">
        <v>172</v>
      </c>
      <c r="I951" s="59">
        <v>0.5</v>
      </c>
      <c r="J951" s="448">
        <f t="shared" si="15"/>
        <v>86</v>
      </c>
    </row>
    <row r="952" spans="1:10" ht="15.75">
      <c r="A952" s="55">
        <v>948</v>
      </c>
      <c r="B952" s="55" t="s">
        <v>446</v>
      </c>
      <c r="C952" s="329" t="s">
        <v>1367</v>
      </c>
      <c r="D952" s="329" t="s">
        <v>5079</v>
      </c>
      <c r="E952" s="55" t="s">
        <v>7802</v>
      </c>
      <c r="F952" s="55"/>
      <c r="G952" s="55" t="s">
        <v>7800</v>
      </c>
      <c r="H952" s="299">
        <v>189</v>
      </c>
      <c r="I952" s="59">
        <v>0.5</v>
      </c>
      <c r="J952" s="448">
        <f t="shared" si="15"/>
        <v>94.5</v>
      </c>
    </row>
    <row r="953" spans="1:10" ht="15.75">
      <c r="A953" s="55">
        <v>949</v>
      </c>
      <c r="B953" s="55" t="s">
        <v>446</v>
      </c>
      <c r="C953" s="329" t="s">
        <v>1368</v>
      </c>
      <c r="D953" s="329" t="s">
        <v>5080</v>
      </c>
      <c r="E953" s="55" t="s">
        <v>7802</v>
      </c>
      <c r="F953" s="55"/>
      <c r="G953" s="55" t="s">
        <v>7800</v>
      </c>
      <c r="H953" s="299">
        <v>189</v>
      </c>
      <c r="I953" s="59">
        <v>0.5</v>
      </c>
      <c r="J953" s="448">
        <f t="shared" si="15"/>
        <v>94.5</v>
      </c>
    </row>
    <row r="954" spans="1:10" ht="15.75">
      <c r="A954" s="55">
        <v>950</v>
      </c>
      <c r="B954" s="55" t="s">
        <v>446</v>
      </c>
      <c r="C954" s="329" t="s">
        <v>1369</v>
      </c>
      <c r="D954" s="329" t="s">
        <v>5081</v>
      </c>
      <c r="E954" s="55" t="s">
        <v>7802</v>
      </c>
      <c r="F954" s="55"/>
      <c r="G954" s="55" t="s">
        <v>7800</v>
      </c>
      <c r="H954" s="299">
        <v>66</v>
      </c>
      <c r="I954" s="59">
        <v>0.5</v>
      </c>
      <c r="J954" s="448">
        <f t="shared" si="15"/>
        <v>33</v>
      </c>
    </row>
    <row r="955" spans="1:10" ht="15.75">
      <c r="A955" s="55">
        <v>951</v>
      </c>
      <c r="B955" s="55" t="s">
        <v>446</v>
      </c>
      <c r="C955" s="329" t="s">
        <v>1370</v>
      </c>
      <c r="D955" s="329" t="s">
        <v>5082</v>
      </c>
      <c r="E955" s="55" t="s">
        <v>7802</v>
      </c>
      <c r="F955" s="55"/>
      <c r="G955" s="55" t="s">
        <v>7800</v>
      </c>
      <c r="H955" s="299">
        <v>66</v>
      </c>
      <c r="I955" s="59">
        <v>0.5</v>
      </c>
      <c r="J955" s="448">
        <f t="shared" si="15"/>
        <v>33</v>
      </c>
    </row>
    <row r="956" spans="1:10" ht="15.75">
      <c r="A956" s="55">
        <v>952</v>
      </c>
      <c r="B956" s="55" t="s">
        <v>446</v>
      </c>
      <c r="C956" s="329" t="s">
        <v>1371</v>
      </c>
      <c r="D956" s="329" t="s">
        <v>5083</v>
      </c>
      <c r="E956" s="55" t="s">
        <v>7802</v>
      </c>
      <c r="F956" s="55"/>
      <c r="G956" s="55" t="s">
        <v>7800</v>
      </c>
      <c r="H956" s="299">
        <v>172</v>
      </c>
      <c r="I956" s="59">
        <v>0.5</v>
      </c>
      <c r="J956" s="448">
        <f t="shared" si="15"/>
        <v>86</v>
      </c>
    </row>
    <row r="957" spans="1:10" ht="15.75">
      <c r="A957" s="55">
        <v>953</v>
      </c>
      <c r="B957" s="55" t="s">
        <v>446</v>
      </c>
      <c r="C957" s="329" t="s">
        <v>1372</v>
      </c>
      <c r="D957" s="329" t="s">
        <v>5084</v>
      </c>
      <c r="E957" s="55" t="s">
        <v>7802</v>
      </c>
      <c r="F957" s="55"/>
      <c r="G957" s="55" t="s">
        <v>7800</v>
      </c>
      <c r="H957" s="299">
        <v>172</v>
      </c>
      <c r="I957" s="59">
        <v>0.5</v>
      </c>
      <c r="J957" s="448">
        <f t="shared" si="15"/>
        <v>86</v>
      </c>
    </row>
    <row r="958" spans="1:10" ht="15.75">
      <c r="A958" s="55">
        <v>954</v>
      </c>
      <c r="B958" s="55" t="s">
        <v>446</v>
      </c>
      <c r="C958" s="329" t="s">
        <v>1373</v>
      </c>
      <c r="D958" s="329" t="s">
        <v>5085</v>
      </c>
      <c r="E958" s="55" t="s">
        <v>7802</v>
      </c>
      <c r="F958" s="55"/>
      <c r="G958" s="55" t="s">
        <v>7800</v>
      </c>
      <c r="H958" s="299">
        <v>189</v>
      </c>
      <c r="I958" s="59">
        <v>0.5</v>
      </c>
      <c r="J958" s="448">
        <f t="shared" si="15"/>
        <v>94.5</v>
      </c>
    </row>
    <row r="959" spans="1:10" ht="15.75">
      <c r="A959" s="55">
        <v>955</v>
      </c>
      <c r="B959" s="55" t="s">
        <v>446</v>
      </c>
      <c r="C959" s="329" t="s">
        <v>1374</v>
      </c>
      <c r="D959" s="329" t="s">
        <v>5086</v>
      </c>
      <c r="E959" s="55" t="s">
        <v>7802</v>
      </c>
      <c r="F959" s="55"/>
      <c r="G959" s="55" t="s">
        <v>7800</v>
      </c>
      <c r="H959" s="299">
        <v>189</v>
      </c>
      <c r="I959" s="59">
        <v>0.5</v>
      </c>
      <c r="J959" s="448">
        <f t="shared" si="15"/>
        <v>94.5</v>
      </c>
    </row>
    <row r="960" spans="1:10" ht="15.75">
      <c r="A960" s="55">
        <v>956</v>
      </c>
      <c r="B960" s="55" t="s">
        <v>446</v>
      </c>
      <c r="C960" s="329" t="s">
        <v>1375</v>
      </c>
      <c r="D960" s="329" t="s">
        <v>5087</v>
      </c>
      <c r="E960" s="55" t="s">
        <v>7802</v>
      </c>
      <c r="F960" s="55"/>
      <c r="G960" s="55" t="s">
        <v>7800</v>
      </c>
      <c r="H960" s="299">
        <v>61</v>
      </c>
      <c r="I960" s="59">
        <v>0.5</v>
      </c>
      <c r="J960" s="448">
        <f t="shared" si="15"/>
        <v>30.5</v>
      </c>
    </row>
    <row r="961" spans="1:10" ht="15.75">
      <c r="A961" s="55">
        <v>957</v>
      </c>
      <c r="B961" s="55" t="s">
        <v>446</v>
      </c>
      <c r="C961" s="329" t="s">
        <v>1376</v>
      </c>
      <c r="D961" s="329" t="s">
        <v>5088</v>
      </c>
      <c r="E961" s="55" t="s">
        <v>7802</v>
      </c>
      <c r="F961" s="55"/>
      <c r="G961" s="55" t="s">
        <v>7800</v>
      </c>
      <c r="H961" s="299">
        <v>61</v>
      </c>
      <c r="I961" s="59">
        <v>0.5</v>
      </c>
      <c r="J961" s="448">
        <f t="shared" si="15"/>
        <v>30.5</v>
      </c>
    </row>
    <row r="962" spans="1:10" ht="26.25">
      <c r="A962" s="55">
        <v>958</v>
      </c>
      <c r="B962" s="55" t="s">
        <v>446</v>
      </c>
      <c r="C962" s="329" t="s">
        <v>1377</v>
      </c>
      <c r="D962" s="329" t="s">
        <v>5089</v>
      </c>
      <c r="E962" s="55" t="s">
        <v>7802</v>
      </c>
      <c r="F962" s="55"/>
      <c r="G962" s="55" t="s">
        <v>7800</v>
      </c>
      <c r="H962" s="299">
        <v>172</v>
      </c>
      <c r="I962" s="59">
        <v>0.5</v>
      </c>
      <c r="J962" s="448">
        <f t="shared" si="15"/>
        <v>86</v>
      </c>
    </row>
    <row r="963" spans="1:10" ht="26.25">
      <c r="A963" s="55">
        <v>959</v>
      </c>
      <c r="B963" s="55" t="s">
        <v>446</v>
      </c>
      <c r="C963" s="329" t="s">
        <v>1378</v>
      </c>
      <c r="D963" s="329" t="s">
        <v>5090</v>
      </c>
      <c r="E963" s="55" t="s">
        <v>7802</v>
      </c>
      <c r="F963" s="55"/>
      <c r="G963" s="55" t="s">
        <v>7800</v>
      </c>
      <c r="H963" s="299">
        <v>189</v>
      </c>
      <c r="I963" s="59">
        <v>0.5</v>
      </c>
      <c r="J963" s="448">
        <f t="shared" si="15"/>
        <v>94.5</v>
      </c>
    </row>
    <row r="964" spans="1:10" ht="15.75">
      <c r="A964" s="55">
        <v>960</v>
      </c>
      <c r="B964" s="55" t="s">
        <v>446</v>
      </c>
      <c r="C964" s="329" t="s">
        <v>1379</v>
      </c>
      <c r="D964" s="329" t="s">
        <v>5091</v>
      </c>
      <c r="E964" s="55" t="s">
        <v>7802</v>
      </c>
      <c r="F964" s="55"/>
      <c r="G964" s="55" t="s">
        <v>7800</v>
      </c>
      <c r="H964" s="299">
        <v>66</v>
      </c>
      <c r="I964" s="59">
        <v>0.5</v>
      </c>
      <c r="J964" s="448">
        <f t="shared" si="15"/>
        <v>33</v>
      </c>
    </row>
    <row r="965" spans="1:10" ht="15.75">
      <c r="A965" s="55">
        <v>961</v>
      </c>
      <c r="B965" s="55" t="s">
        <v>446</v>
      </c>
      <c r="C965" s="329" t="s">
        <v>1380</v>
      </c>
      <c r="D965" s="329" t="s">
        <v>5092</v>
      </c>
      <c r="E965" s="55" t="s">
        <v>7802</v>
      </c>
      <c r="F965" s="55"/>
      <c r="G965" s="55" t="s">
        <v>7800</v>
      </c>
      <c r="H965" s="299">
        <v>66</v>
      </c>
      <c r="I965" s="59">
        <v>0.5</v>
      </c>
      <c r="J965" s="448">
        <f t="shared" si="15"/>
        <v>33</v>
      </c>
    </row>
    <row r="966" spans="1:10" ht="15.75">
      <c r="A966" s="55">
        <v>962</v>
      </c>
      <c r="B966" s="55" t="s">
        <v>446</v>
      </c>
      <c r="C966" s="329" t="s">
        <v>1381</v>
      </c>
      <c r="D966" s="329" t="s">
        <v>5093</v>
      </c>
      <c r="E966" s="55" t="s">
        <v>7802</v>
      </c>
      <c r="F966" s="55"/>
      <c r="G966" s="55" t="s">
        <v>7800</v>
      </c>
      <c r="H966" s="299">
        <v>81</v>
      </c>
      <c r="I966" s="59">
        <v>0.5</v>
      </c>
      <c r="J966" s="448">
        <f t="shared" si="15"/>
        <v>40.5</v>
      </c>
    </row>
    <row r="967" spans="1:10" ht="15.75">
      <c r="A967" s="55">
        <v>963</v>
      </c>
      <c r="B967" s="55" t="s">
        <v>446</v>
      </c>
      <c r="C967" s="329" t="s">
        <v>1382</v>
      </c>
      <c r="D967" s="329" t="s">
        <v>5094</v>
      </c>
      <c r="E967" s="55" t="s">
        <v>7802</v>
      </c>
      <c r="F967" s="55"/>
      <c r="G967" s="55" t="s">
        <v>7800</v>
      </c>
      <c r="H967" s="299">
        <v>81</v>
      </c>
      <c r="I967" s="59">
        <v>0.5</v>
      </c>
      <c r="J967" s="448">
        <f t="shared" si="15"/>
        <v>40.5</v>
      </c>
    </row>
    <row r="968" spans="1:10" ht="15.75">
      <c r="A968" s="55">
        <v>964</v>
      </c>
      <c r="B968" s="55" t="s">
        <v>446</v>
      </c>
      <c r="C968" s="329" t="s">
        <v>1383</v>
      </c>
      <c r="D968" s="329" t="s">
        <v>5095</v>
      </c>
      <c r="E968" s="55" t="s">
        <v>7802</v>
      </c>
      <c r="F968" s="55"/>
      <c r="G968" s="55" t="s">
        <v>7800</v>
      </c>
      <c r="H968" s="299">
        <v>188</v>
      </c>
      <c r="I968" s="59">
        <v>0.5</v>
      </c>
      <c r="J968" s="448">
        <f t="shared" si="15"/>
        <v>94</v>
      </c>
    </row>
    <row r="969" spans="1:10" ht="15.75">
      <c r="A969" s="55">
        <v>965</v>
      </c>
      <c r="B969" s="55" t="s">
        <v>446</v>
      </c>
      <c r="C969" s="329" t="s">
        <v>1384</v>
      </c>
      <c r="D969" s="329" t="s">
        <v>5096</v>
      </c>
      <c r="E969" s="55" t="s">
        <v>7802</v>
      </c>
      <c r="F969" s="55"/>
      <c r="G969" s="55" t="s">
        <v>7800</v>
      </c>
      <c r="H969" s="299">
        <v>188</v>
      </c>
      <c r="I969" s="59">
        <v>0.5</v>
      </c>
      <c r="J969" s="448">
        <f t="shared" si="15"/>
        <v>94</v>
      </c>
    </row>
    <row r="970" spans="1:10" ht="15.75">
      <c r="A970" s="55">
        <v>966</v>
      </c>
      <c r="B970" s="55" t="s">
        <v>446</v>
      </c>
      <c r="C970" s="329" t="s">
        <v>1385</v>
      </c>
      <c r="D970" s="329" t="s">
        <v>5097</v>
      </c>
      <c r="E970" s="55" t="s">
        <v>7802</v>
      </c>
      <c r="F970" s="55"/>
      <c r="G970" s="55" t="s">
        <v>7800</v>
      </c>
      <c r="H970" s="299">
        <v>188</v>
      </c>
      <c r="I970" s="59">
        <v>0.5</v>
      </c>
      <c r="J970" s="448">
        <f t="shared" si="15"/>
        <v>94</v>
      </c>
    </row>
    <row r="971" spans="1:10" ht="26.25">
      <c r="A971" s="55">
        <v>967</v>
      </c>
      <c r="B971" s="55" t="s">
        <v>446</v>
      </c>
      <c r="C971" s="329" t="s">
        <v>1386</v>
      </c>
      <c r="D971" s="329" t="s">
        <v>5098</v>
      </c>
      <c r="E971" s="55" t="s">
        <v>7802</v>
      </c>
      <c r="F971" s="55"/>
      <c r="G971" s="55" t="s">
        <v>7800</v>
      </c>
      <c r="H971" s="299">
        <v>169</v>
      </c>
      <c r="I971" s="59">
        <v>0.5</v>
      </c>
      <c r="J971" s="448">
        <f t="shared" si="15"/>
        <v>84.5</v>
      </c>
    </row>
    <row r="972" spans="1:10" ht="26.25">
      <c r="A972" s="55">
        <v>968</v>
      </c>
      <c r="B972" s="55" t="s">
        <v>446</v>
      </c>
      <c r="C972" s="329" t="s">
        <v>1387</v>
      </c>
      <c r="D972" s="329" t="s">
        <v>5099</v>
      </c>
      <c r="E972" s="55" t="s">
        <v>7802</v>
      </c>
      <c r="F972" s="55"/>
      <c r="G972" s="55" t="s">
        <v>7800</v>
      </c>
      <c r="H972" s="299">
        <v>169</v>
      </c>
      <c r="I972" s="59">
        <v>0.5</v>
      </c>
      <c r="J972" s="448">
        <f t="shared" si="15"/>
        <v>84.5</v>
      </c>
    </row>
    <row r="973" spans="1:10" ht="26.25">
      <c r="A973" s="55">
        <v>969</v>
      </c>
      <c r="B973" s="55" t="s">
        <v>446</v>
      </c>
      <c r="C973" s="329" t="s">
        <v>1388</v>
      </c>
      <c r="D973" s="329" t="s">
        <v>5100</v>
      </c>
      <c r="E973" s="55" t="s">
        <v>7802</v>
      </c>
      <c r="F973" s="55"/>
      <c r="G973" s="55" t="s">
        <v>7800</v>
      </c>
      <c r="H973" s="299">
        <v>169</v>
      </c>
      <c r="I973" s="59">
        <v>0.5</v>
      </c>
      <c r="J973" s="448">
        <f t="shared" si="15"/>
        <v>84.5</v>
      </c>
    </row>
    <row r="974" spans="1:10" ht="15.75">
      <c r="A974" s="55">
        <v>970</v>
      </c>
      <c r="B974" s="55" t="s">
        <v>446</v>
      </c>
      <c r="C974" s="329" t="s">
        <v>1389</v>
      </c>
      <c r="D974" s="329" t="s">
        <v>5101</v>
      </c>
      <c r="E974" s="55" t="s">
        <v>7802</v>
      </c>
      <c r="F974" s="55"/>
      <c r="G974" s="55" t="s">
        <v>7800</v>
      </c>
      <c r="H974" s="299">
        <v>76</v>
      </c>
      <c r="I974" s="59">
        <v>0.5</v>
      </c>
      <c r="J974" s="448">
        <f t="shared" si="15"/>
        <v>38</v>
      </c>
    </row>
    <row r="975" spans="1:10" ht="15.75">
      <c r="A975" s="55">
        <v>971</v>
      </c>
      <c r="B975" s="55" t="s">
        <v>446</v>
      </c>
      <c r="C975" s="329" t="s">
        <v>1390</v>
      </c>
      <c r="D975" s="329" t="s">
        <v>5102</v>
      </c>
      <c r="E975" s="55" t="s">
        <v>7802</v>
      </c>
      <c r="F975" s="55"/>
      <c r="G975" s="55" t="s">
        <v>7800</v>
      </c>
      <c r="H975" s="299">
        <v>76</v>
      </c>
      <c r="I975" s="59">
        <v>0.5</v>
      </c>
      <c r="J975" s="448">
        <f t="shared" si="15"/>
        <v>38</v>
      </c>
    </row>
    <row r="976" spans="1:10" ht="15.75">
      <c r="A976" s="55">
        <v>972</v>
      </c>
      <c r="B976" s="55" t="s">
        <v>446</v>
      </c>
      <c r="C976" s="329" t="s">
        <v>1391</v>
      </c>
      <c r="D976" s="329" t="s">
        <v>5062</v>
      </c>
      <c r="E976" s="55" t="s">
        <v>7802</v>
      </c>
      <c r="F976" s="55"/>
      <c r="G976" s="55" t="s">
        <v>7800</v>
      </c>
      <c r="H976" s="299">
        <v>205</v>
      </c>
      <c r="I976" s="59">
        <v>0.5</v>
      </c>
      <c r="J976" s="448">
        <f t="shared" si="15"/>
        <v>102.5</v>
      </c>
    </row>
    <row r="977" spans="1:10" ht="15.75">
      <c r="A977" s="55">
        <v>973</v>
      </c>
      <c r="B977" s="55" t="s">
        <v>446</v>
      </c>
      <c r="C977" s="329" t="s">
        <v>1392</v>
      </c>
      <c r="D977" s="329" t="s">
        <v>5062</v>
      </c>
      <c r="E977" s="55" t="s">
        <v>7802</v>
      </c>
      <c r="F977" s="55"/>
      <c r="G977" s="55" t="s">
        <v>7800</v>
      </c>
      <c r="H977" s="299">
        <v>184</v>
      </c>
      <c r="I977" s="59">
        <v>0.5</v>
      </c>
      <c r="J977" s="448">
        <f t="shared" si="15"/>
        <v>92</v>
      </c>
    </row>
    <row r="978" spans="1:10" ht="15.75">
      <c r="A978" s="55">
        <v>974</v>
      </c>
      <c r="B978" s="55" t="s">
        <v>446</v>
      </c>
      <c r="C978" s="329" t="s">
        <v>1393</v>
      </c>
      <c r="D978" s="329" t="s">
        <v>5063</v>
      </c>
      <c r="E978" s="55" t="s">
        <v>7802</v>
      </c>
      <c r="F978" s="55"/>
      <c r="G978" s="55" t="s">
        <v>7800</v>
      </c>
      <c r="H978" s="299">
        <v>184</v>
      </c>
      <c r="I978" s="59">
        <v>0.5</v>
      </c>
      <c r="J978" s="448">
        <f t="shared" ref="J978:J1041" si="16">H978*(1-I978)</f>
        <v>92</v>
      </c>
    </row>
    <row r="979" spans="1:10" ht="15.75">
      <c r="A979" s="55">
        <v>975</v>
      </c>
      <c r="B979" s="55" t="s">
        <v>446</v>
      </c>
      <c r="C979" s="329" t="s">
        <v>1394</v>
      </c>
      <c r="D979" s="329" t="s">
        <v>5103</v>
      </c>
      <c r="E979" s="55" t="s">
        <v>7802</v>
      </c>
      <c r="F979" s="55"/>
      <c r="G979" s="55" t="s">
        <v>7800</v>
      </c>
      <c r="H979" s="299">
        <v>197</v>
      </c>
      <c r="I979" s="59">
        <v>0.5</v>
      </c>
      <c r="J979" s="448">
        <f t="shared" si="16"/>
        <v>98.5</v>
      </c>
    </row>
    <row r="980" spans="1:10" ht="15.75">
      <c r="A980" s="55">
        <v>976</v>
      </c>
      <c r="B980" s="55" t="s">
        <v>446</v>
      </c>
      <c r="C980" s="329" t="s">
        <v>1395</v>
      </c>
      <c r="D980" s="329" t="s">
        <v>5104</v>
      </c>
      <c r="E980" s="55" t="s">
        <v>7802</v>
      </c>
      <c r="F980" s="55"/>
      <c r="G980" s="55" t="s">
        <v>7800</v>
      </c>
      <c r="H980" s="299">
        <v>177</v>
      </c>
      <c r="I980" s="59">
        <v>0.5</v>
      </c>
      <c r="J980" s="448">
        <f t="shared" si="16"/>
        <v>88.5</v>
      </c>
    </row>
    <row r="981" spans="1:10" ht="15.75">
      <c r="A981" s="55">
        <v>977</v>
      </c>
      <c r="B981" s="55" t="s">
        <v>446</v>
      </c>
      <c r="C981" s="329" t="s">
        <v>1396</v>
      </c>
      <c r="D981" s="329" t="s">
        <v>5066</v>
      </c>
      <c r="E981" s="55" t="s">
        <v>7802</v>
      </c>
      <c r="F981" s="55"/>
      <c r="G981" s="55" t="s">
        <v>7800</v>
      </c>
      <c r="H981" s="299">
        <v>177</v>
      </c>
      <c r="I981" s="59">
        <v>0.5</v>
      </c>
      <c r="J981" s="448">
        <f t="shared" si="16"/>
        <v>88.5</v>
      </c>
    </row>
    <row r="982" spans="1:10" ht="15.75">
      <c r="A982" s="55">
        <v>978</v>
      </c>
      <c r="B982" s="55" t="s">
        <v>446</v>
      </c>
      <c r="C982" s="329" t="s">
        <v>1397</v>
      </c>
      <c r="D982" s="329" t="s">
        <v>5105</v>
      </c>
      <c r="E982" s="55" t="s">
        <v>7802</v>
      </c>
      <c r="F982" s="55"/>
      <c r="G982" s="55" t="s">
        <v>7800</v>
      </c>
      <c r="H982" s="299">
        <v>177</v>
      </c>
      <c r="I982" s="59">
        <v>0.5</v>
      </c>
      <c r="J982" s="448">
        <f t="shared" si="16"/>
        <v>88.5</v>
      </c>
    </row>
    <row r="983" spans="1:10" ht="15.75">
      <c r="A983" s="55">
        <v>979</v>
      </c>
      <c r="B983" s="55" t="s">
        <v>446</v>
      </c>
      <c r="C983" s="329" t="s">
        <v>1398</v>
      </c>
      <c r="D983" s="329" t="s">
        <v>5104</v>
      </c>
      <c r="E983" s="55" t="s">
        <v>7802</v>
      </c>
      <c r="F983" s="55"/>
      <c r="G983" s="55" t="s">
        <v>7800</v>
      </c>
      <c r="H983" s="299">
        <v>177</v>
      </c>
      <c r="I983" s="59">
        <v>0.5</v>
      </c>
      <c r="J983" s="448">
        <f t="shared" si="16"/>
        <v>88.5</v>
      </c>
    </row>
    <row r="984" spans="1:10" ht="15.75">
      <c r="A984" s="55">
        <v>980</v>
      </c>
      <c r="B984" s="55" t="s">
        <v>446</v>
      </c>
      <c r="C984" s="329" t="s">
        <v>1399</v>
      </c>
      <c r="D984" s="329" t="s">
        <v>5066</v>
      </c>
      <c r="E984" s="55" t="s">
        <v>7802</v>
      </c>
      <c r="F984" s="55"/>
      <c r="G984" s="55" t="s">
        <v>7800</v>
      </c>
      <c r="H984" s="299">
        <v>177</v>
      </c>
      <c r="I984" s="59">
        <v>0.5</v>
      </c>
      <c r="J984" s="448">
        <f t="shared" si="16"/>
        <v>88.5</v>
      </c>
    </row>
    <row r="985" spans="1:10" ht="15.75">
      <c r="A985" s="55">
        <v>981</v>
      </c>
      <c r="B985" s="55" t="s">
        <v>446</v>
      </c>
      <c r="C985" s="329" t="s">
        <v>1400</v>
      </c>
      <c r="D985" s="329" t="s">
        <v>5067</v>
      </c>
      <c r="E985" s="55" t="s">
        <v>7802</v>
      </c>
      <c r="F985" s="55"/>
      <c r="G985" s="55" t="s">
        <v>7800</v>
      </c>
      <c r="H985" s="299">
        <v>177</v>
      </c>
      <c r="I985" s="59">
        <v>0.5</v>
      </c>
      <c r="J985" s="448">
        <f t="shared" si="16"/>
        <v>88.5</v>
      </c>
    </row>
    <row r="986" spans="1:10" ht="15.75">
      <c r="A986" s="55">
        <v>982</v>
      </c>
      <c r="B986" s="55" t="s">
        <v>446</v>
      </c>
      <c r="C986" s="329" t="s">
        <v>1401</v>
      </c>
      <c r="D986" s="329" t="s">
        <v>5068</v>
      </c>
      <c r="E986" s="55" t="s">
        <v>7802</v>
      </c>
      <c r="F986" s="55"/>
      <c r="G986" s="55" t="s">
        <v>7800</v>
      </c>
      <c r="H986" s="299">
        <v>177</v>
      </c>
      <c r="I986" s="59">
        <v>0.5</v>
      </c>
      <c r="J986" s="448">
        <f t="shared" si="16"/>
        <v>88.5</v>
      </c>
    </row>
    <row r="987" spans="1:10" ht="15.75">
      <c r="A987" s="55">
        <v>983</v>
      </c>
      <c r="B987" s="55" t="s">
        <v>446</v>
      </c>
      <c r="C987" s="329" t="s">
        <v>1402</v>
      </c>
      <c r="D987" s="329" t="s">
        <v>5106</v>
      </c>
      <c r="E987" s="55" t="s">
        <v>7802</v>
      </c>
      <c r="F987" s="55"/>
      <c r="G987" s="55" t="s">
        <v>7800</v>
      </c>
      <c r="H987" s="299">
        <v>177</v>
      </c>
      <c r="I987" s="59">
        <v>0.5</v>
      </c>
      <c r="J987" s="448">
        <f t="shared" si="16"/>
        <v>88.5</v>
      </c>
    </row>
    <row r="988" spans="1:10" ht="15.75">
      <c r="A988" s="55">
        <v>984</v>
      </c>
      <c r="B988" s="55" t="s">
        <v>446</v>
      </c>
      <c r="C988" s="329" t="s">
        <v>1403</v>
      </c>
      <c r="D988" s="329" t="s">
        <v>5069</v>
      </c>
      <c r="E988" s="55" t="s">
        <v>7802</v>
      </c>
      <c r="F988" s="55"/>
      <c r="G988" s="55" t="s">
        <v>7800</v>
      </c>
      <c r="H988" s="299">
        <v>177</v>
      </c>
      <c r="I988" s="59">
        <v>0.5</v>
      </c>
      <c r="J988" s="448">
        <f t="shared" si="16"/>
        <v>88.5</v>
      </c>
    </row>
    <row r="989" spans="1:10" ht="15.75">
      <c r="A989" s="55">
        <v>985</v>
      </c>
      <c r="B989" s="55" t="s">
        <v>446</v>
      </c>
      <c r="C989" s="329" t="s">
        <v>1404</v>
      </c>
      <c r="D989" s="329" t="s">
        <v>5107</v>
      </c>
      <c r="E989" s="55" t="s">
        <v>7802</v>
      </c>
      <c r="F989" s="55"/>
      <c r="G989" s="55" t="s">
        <v>7800</v>
      </c>
      <c r="H989" s="299">
        <v>203</v>
      </c>
      <c r="I989" s="59">
        <v>0.5</v>
      </c>
      <c r="J989" s="448">
        <f t="shared" si="16"/>
        <v>101.5</v>
      </c>
    </row>
    <row r="990" spans="1:10" ht="15.75">
      <c r="A990" s="55">
        <v>986</v>
      </c>
      <c r="B990" s="55" t="s">
        <v>446</v>
      </c>
      <c r="C990" s="329" t="s">
        <v>1405</v>
      </c>
      <c r="D990" s="329" t="s">
        <v>5108</v>
      </c>
      <c r="E990" s="55" t="s">
        <v>7802</v>
      </c>
      <c r="F990" s="55"/>
      <c r="G990" s="55" t="s">
        <v>7800</v>
      </c>
      <c r="H990" s="299">
        <v>203</v>
      </c>
      <c r="I990" s="59">
        <v>0.5</v>
      </c>
      <c r="J990" s="448">
        <f t="shared" si="16"/>
        <v>101.5</v>
      </c>
    </row>
    <row r="991" spans="1:10" ht="15.75">
      <c r="A991" s="55">
        <v>987</v>
      </c>
      <c r="B991" s="55" t="s">
        <v>446</v>
      </c>
      <c r="C991" s="329" t="s">
        <v>1406</v>
      </c>
      <c r="D991" s="329" t="s">
        <v>5109</v>
      </c>
      <c r="E991" s="55" t="s">
        <v>7802</v>
      </c>
      <c r="F991" s="55"/>
      <c r="G991" s="55" t="s">
        <v>7800</v>
      </c>
      <c r="H991" s="299">
        <v>219</v>
      </c>
      <c r="I991" s="59">
        <v>0.5</v>
      </c>
      <c r="J991" s="448">
        <f t="shared" si="16"/>
        <v>109.5</v>
      </c>
    </row>
    <row r="992" spans="1:10" ht="15.75">
      <c r="A992" s="55">
        <v>988</v>
      </c>
      <c r="B992" s="55" t="s">
        <v>446</v>
      </c>
      <c r="C992" s="329" t="s">
        <v>1407</v>
      </c>
      <c r="D992" s="329" t="s">
        <v>5110</v>
      </c>
      <c r="E992" s="55" t="s">
        <v>7802</v>
      </c>
      <c r="F992" s="55"/>
      <c r="G992" s="55" t="s">
        <v>7800</v>
      </c>
      <c r="H992" s="299">
        <v>219</v>
      </c>
      <c r="I992" s="59">
        <v>0.5</v>
      </c>
      <c r="J992" s="448">
        <f t="shared" si="16"/>
        <v>109.5</v>
      </c>
    </row>
    <row r="993" spans="1:10" ht="15.75">
      <c r="A993" s="55">
        <v>989</v>
      </c>
      <c r="B993" s="55" t="s">
        <v>446</v>
      </c>
      <c r="C993" s="329" t="s">
        <v>1408</v>
      </c>
      <c r="D993" s="329" t="s">
        <v>5111</v>
      </c>
      <c r="E993" s="55" t="s">
        <v>7802</v>
      </c>
      <c r="F993" s="55"/>
      <c r="G993" s="55" t="s">
        <v>7800</v>
      </c>
      <c r="H993" s="299">
        <v>87</v>
      </c>
      <c r="I993" s="59">
        <v>0.5</v>
      </c>
      <c r="J993" s="448">
        <f t="shared" si="16"/>
        <v>43.5</v>
      </c>
    </row>
    <row r="994" spans="1:10" ht="15.75">
      <c r="A994" s="55">
        <v>990</v>
      </c>
      <c r="B994" s="55" t="s">
        <v>446</v>
      </c>
      <c r="C994" s="329" t="s">
        <v>1409</v>
      </c>
      <c r="D994" s="329" t="s">
        <v>5112</v>
      </c>
      <c r="E994" s="55" t="s">
        <v>7802</v>
      </c>
      <c r="F994" s="55"/>
      <c r="G994" s="55" t="s">
        <v>7800</v>
      </c>
      <c r="H994" s="299">
        <v>87</v>
      </c>
      <c r="I994" s="59">
        <v>0.5</v>
      </c>
      <c r="J994" s="448">
        <f t="shared" si="16"/>
        <v>43.5</v>
      </c>
    </row>
    <row r="995" spans="1:10" ht="15.75">
      <c r="A995" s="55">
        <v>991</v>
      </c>
      <c r="B995" s="55" t="s">
        <v>446</v>
      </c>
      <c r="C995" s="329" t="s">
        <v>1410</v>
      </c>
      <c r="D995" s="329" t="s">
        <v>5113</v>
      </c>
      <c r="E995" s="55" t="s">
        <v>7802</v>
      </c>
      <c r="F995" s="55"/>
      <c r="G995" s="55" t="s">
        <v>7800</v>
      </c>
      <c r="H995" s="299">
        <v>203</v>
      </c>
      <c r="I995" s="59">
        <v>0.5</v>
      </c>
      <c r="J995" s="448">
        <f t="shared" si="16"/>
        <v>101.5</v>
      </c>
    </row>
    <row r="996" spans="1:10" ht="15.75">
      <c r="A996" s="55">
        <v>992</v>
      </c>
      <c r="B996" s="55" t="s">
        <v>446</v>
      </c>
      <c r="C996" s="329" t="s">
        <v>1411</v>
      </c>
      <c r="D996" s="329" t="s">
        <v>5114</v>
      </c>
      <c r="E996" s="55" t="s">
        <v>7802</v>
      </c>
      <c r="F996" s="55"/>
      <c r="G996" s="55" t="s">
        <v>7800</v>
      </c>
      <c r="H996" s="299">
        <v>203</v>
      </c>
      <c r="I996" s="59">
        <v>0.5</v>
      </c>
      <c r="J996" s="448">
        <f t="shared" si="16"/>
        <v>101.5</v>
      </c>
    </row>
    <row r="997" spans="1:10" ht="15.75">
      <c r="A997" s="55">
        <v>993</v>
      </c>
      <c r="B997" s="55" t="s">
        <v>446</v>
      </c>
      <c r="C997" s="329" t="s">
        <v>1412</v>
      </c>
      <c r="D997" s="329" t="s">
        <v>5115</v>
      </c>
      <c r="E997" s="55" t="s">
        <v>7802</v>
      </c>
      <c r="F997" s="55"/>
      <c r="G997" s="55" t="s">
        <v>7800</v>
      </c>
      <c r="H997" s="299">
        <v>219</v>
      </c>
      <c r="I997" s="59">
        <v>0.5</v>
      </c>
      <c r="J997" s="448">
        <f t="shared" si="16"/>
        <v>109.5</v>
      </c>
    </row>
    <row r="998" spans="1:10" ht="15.75">
      <c r="A998" s="55">
        <v>994</v>
      </c>
      <c r="B998" s="55" t="s">
        <v>446</v>
      </c>
      <c r="C998" s="329" t="s">
        <v>1413</v>
      </c>
      <c r="D998" s="329" t="s">
        <v>5116</v>
      </c>
      <c r="E998" s="55" t="s">
        <v>7802</v>
      </c>
      <c r="F998" s="55"/>
      <c r="G998" s="55" t="s">
        <v>7800</v>
      </c>
      <c r="H998" s="299">
        <v>219</v>
      </c>
      <c r="I998" s="59">
        <v>0.5</v>
      </c>
      <c r="J998" s="448">
        <f t="shared" si="16"/>
        <v>109.5</v>
      </c>
    </row>
    <row r="999" spans="1:10" ht="15.75">
      <c r="A999" s="55">
        <v>995</v>
      </c>
      <c r="B999" s="55" t="s">
        <v>446</v>
      </c>
      <c r="C999" s="329" t="s">
        <v>1414</v>
      </c>
      <c r="D999" s="329" t="s">
        <v>5117</v>
      </c>
      <c r="E999" s="55" t="s">
        <v>7802</v>
      </c>
      <c r="F999" s="55"/>
      <c r="G999" s="55" t="s">
        <v>7800</v>
      </c>
      <c r="H999" s="299">
        <v>89</v>
      </c>
      <c r="I999" s="59">
        <v>0.5</v>
      </c>
      <c r="J999" s="448">
        <f t="shared" si="16"/>
        <v>44.5</v>
      </c>
    </row>
    <row r="1000" spans="1:10" ht="15.75">
      <c r="A1000" s="55">
        <v>996</v>
      </c>
      <c r="B1000" s="55" t="s">
        <v>446</v>
      </c>
      <c r="C1000" s="329" t="s">
        <v>1415</v>
      </c>
      <c r="D1000" s="329" t="s">
        <v>5118</v>
      </c>
      <c r="E1000" s="55" t="s">
        <v>7802</v>
      </c>
      <c r="F1000" s="55"/>
      <c r="G1000" s="55" t="s">
        <v>7800</v>
      </c>
      <c r="H1000" s="299">
        <v>89</v>
      </c>
      <c r="I1000" s="59">
        <v>0.5</v>
      </c>
      <c r="J1000" s="448">
        <f t="shared" si="16"/>
        <v>44.5</v>
      </c>
    </row>
    <row r="1001" spans="1:10" ht="26.25">
      <c r="A1001" s="55">
        <v>997</v>
      </c>
      <c r="B1001" s="55" t="s">
        <v>446</v>
      </c>
      <c r="C1001" s="329" t="s">
        <v>1416</v>
      </c>
      <c r="D1001" s="329" t="s">
        <v>5119</v>
      </c>
      <c r="E1001" s="55" t="s">
        <v>7802</v>
      </c>
      <c r="F1001" s="55"/>
      <c r="G1001" s="55" t="s">
        <v>7800</v>
      </c>
      <c r="H1001" s="299">
        <v>224</v>
      </c>
      <c r="I1001" s="59">
        <v>0.5</v>
      </c>
      <c r="J1001" s="448">
        <f t="shared" si="16"/>
        <v>112</v>
      </c>
    </row>
    <row r="1002" spans="1:10" ht="26.25">
      <c r="A1002" s="55">
        <v>998</v>
      </c>
      <c r="B1002" s="55" t="s">
        <v>446</v>
      </c>
      <c r="C1002" s="329" t="s">
        <v>1417</v>
      </c>
      <c r="D1002" s="329" t="s">
        <v>5120</v>
      </c>
      <c r="E1002" s="55" t="s">
        <v>7802</v>
      </c>
      <c r="F1002" s="55"/>
      <c r="G1002" s="55" t="s">
        <v>7800</v>
      </c>
      <c r="H1002" s="299">
        <v>224</v>
      </c>
      <c r="I1002" s="59">
        <v>0.5</v>
      </c>
      <c r="J1002" s="448">
        <f t="shared" si="16"/>
        <v>112</v>
      </c>
    </row>
    <row r="1003" spans="1:10" ht="26.25">
      <c r="A1003" s="55">
        <v>999</v>
      </c>
      <c r="B1003" s="55" t="s">
        <v>446</v>
      </c>
      <c r="C1003" s="329" t="s">
        <v>1418</v>
      </c>
      <c r="D1003" s="329" t="s">
        <v>5121</v>
      </c>
      <c r="E1003" s="55" t="s">
        <v>7802</v>
      </c>
      <c r="F1003" s="55"/>
      <c r="G1003" s="55" t="s">
        <v>7800</v>
      </c>
      <c r="H1003" s="299">
        <v>224</v>
      </c>
      <c r="I1003" s="59">
        <v>0.5</v>
      </c>
      <c r="J1003" s="448">
        <f t="shared" si="16"/>
        <v>112</v>
      </c>
    </row>
    <row r="1004" spans="1:10" ht="26.25">
      <c r="A1004" s="55">
        <v>1000</v>
      </c>
      <c r="B1004" s="55" t="s">
        <v>446</v>
      </c>
      <c r="C1004" s="329" t="s">
        <v>1419</v>
      </c>
      <c r="D1004" s="329" t="s">
        <v>5122</v>
      </c>
      <c r="E1004" s="55" t="s">
        <v>7802</v>
      </c>
      <c r="F1004" s="55"/>
      <c r="G1004" s="55" t="s">
        <v>7800</v>
      </c>
      <c r="H1004" s="299">
        <v>241</v>
      </c>
      <c r="I1004" s="59">
        <v>0.5</v>
      </c>
      <c r="J1004" s="448">
        <f t="shared" si="16"/>
        <v>120.5</v>
      </c>
    </row>
    <row r="1005" spans="1:10" ht="26.25">
      <c r="A1005" s="55">
        <v>1001</v>
      </c>
      <c r="B1005" s="55" t="s">
        <v>446</v>
      </c>
      <c r="C1005" s="329" t="s">
        <v>1420</v>
      </c>
      <c r="D1005" s="329" t="s">
        <v>5123</v>
      </c>
      <c r="E1005" s="55" t="s">
        <v>7802</v>
      </c>
      <c r="F1005" s="55"/>
      <c r="G1005" s="55" t="s">
        <v>7800</v>
      </c>
      <c r="H1005" s="299">
        <v>241</v>
      </c>
      <c r="I1005" s="59">
        <v>0.5</v>
      </c>
      <c r="J1005" s="448">
        <f t="shared" si="16"/>
        <v>120.5</v>
      </c>
    </row>
    <row r="1006" spans="1:10" ht="26.25">
      <c r="A1006" s="55">
        <v>1002</v>
      </c>
      <c r="B1006" s="55" t="s">
        <v>446</v>
      </c>
      <c r="C1006" s="329" t="s">
        <v>1421</v>
      </c>
      <c r="D1006" s="329" t="s">
        <v>5124</v>
      </c>
      <c r="E1006" s="55" t="s">
        <v>7802</v>
      </c>
      <c r="F1006" s="55"/>
      <c r="G1006" s="55" t="s">
        <v>7800</v>
      </c>
      <c r="H1006" s="299">
        <v>241</v>
      </c>
      <c r="I1006" s="59">
        <v>0.5</v>
      </c>
      <c r="J1006" s="448">
        <f t="shared" si="16"/>
        <v>120.5</v>
      </c>
    </row>
    <row r="1007" spans="1:10" ht="26.25">
      <c r="A1007" s="55">
        <v>1003</v>
      </c>
      <c r="B1007" s="55" t="s">
        <v>446</v>
      </c>
      <c r="C1007" s="329" t="s">
        <v>1422</v>
      </c>
      <c r="D1007" s="329" t="s">
        <v>5125</v>
      </c>
      <c r="E1007" s="55" t="s">
        <v>7802</v>
      </c>
      <c r="F1007" s="55"/>
      <c r="G1007" s="55" t="s">
        <v>7800</v>
      </c>
      <c r="H1007" s="299">
        <v>241</v>
      </c>
      <c r="I1007" s="59">
        <v>0.5</v>
      </c>
      <c r="J1007" s="448">
        <f t="shared" si="16"/>
        <v>120.5</v>
      </c>
    </row>
    <row r="1008" spans="1:10" ht="15.75">
      <c r="A1008" s="55">
        <v>1004</v>
      </c>
      <c r="B1008" s="55" t="s">
        <v>446</v>
      </c>
      <c r="C1008" s="329" t="s">
        <v>1423</v>
      </c>
      <c r="D1008" s="329" t="s">
        <v>5126</v>
      </c>
      <c r="E1008" s="55" t="s">
        <v>7802</v>
      </c>
      <c r="F1008" s="55"/>
      <c r="G1008" s="55" t="s">
        <v>7800</v>
      </c>
      <c r="H1008" s="299">
        <v>225</v>
      </c>
      <c r="I1008" s="59">
        <v>0.5</v>
      </c>
      <c r="J1008" s="448">
        <f t="shared" si="16"/>
        <v>112.5</v>
      </c>
    </row>
    <row r="1009" spans="1:10" ht="15.75">
      <c r="A1009" s="55">
        <v>1005</v>
      </c>
      <c r="B1009" s="55" t="s">
        <v>446</v>
      </c>
      <c r="C1009" s="329" t="s">
        <v>1424</v>
      </c>
      <c r="D1009" s="329" t="s">
        <v>5127</v>
      </c>
      <c r="E1009" s="55" t="s">
        <v>7802</v>
      </c>
      <c r="F1009" s="55"/>
      <c r="G1009" s="55" t="s">
        <v>7800</v>
      </c>
      <c r="H1009" s="299">
        <v>32</v>
      </c>
      <c r="I1009" s="59">
        <v>0.5</v>
      </c>
      <c r="J1009" s="448">
        <f t="shared" si="16"/>
        <v>16</v>
      </c>
    </row>
    <row r="1010" spans="1:10" ht="15.75">
      <c r="A1010" s="55">
        <v>1006</v>
      </c>
      <c r="B1010" s="55" t="s">
        <v>446</v>
      </c>
      <c r="C1010" s="329" t="s">
        <v>1425</v>
      </c>
      <c r="D1010" s="329" t="s">
        <v>5128</v>
      </c>
      <c r="E1010" s="55" t="s">
        <v>7802</v>
      </c>
      <c r="F1010" s="55"/>
      <c r="G1010" s="55" t="s">
        <v>7800</v>
      </c>
      <c r="H1010" s="299">
        <v>25</v>
      </c>
      <c r="I1010" s="59">
        <v>0.5</v>
      </c>
      <c r="J1010" s="448">
        <f t="shared" si="16"/>
        <v>12.5</v>
      </c>
    </row>
    <row r="1011" spans="1:10" ht="15.75">
      <c r="A1011" s="55">
        <v>1007</v>
      </c>
      <c r="B1011" s="55" t="s">
        <v>446</v>
      </c>
      <c r="C1011" s="329" t="s">
        <v>1426</v>
      </c>
      <c r="D1011" s="329" t="s">
        <v>5129</v>
      </c>
      <c r="E1011" s="55" t="s">
        <v>7802</v>
      </c>
      <c r="F1011" s="55"/>
      <c r="G1011" s="55" t="s">
        <v>7800</v>
      </c>
      <c r="H1011" s="299">
        <v>134</v>
      </c>
      <c r="I1011" s="59">
        <v>0.5</v>
      </c>
      <c r="J1011" s="448">
        <f t="shared" si="16"/>
        <v>67</v>
      </c>
    </row>
    <row r="1012" spans="1:10" ht="15.75">
      <c r="A1012" s="55">
        <v>1008</v>
      </c>
      <c r="B1012" s="55" t="s">
        <v>446</v>
      </c>
      <c r="C1012" s="329" t="s">
        <v>1427</v>
      </c>
      <c r="D1012" s="329" t="s">
        <v>5130</v>
      </c>
      <c r="E1012" s="55" t="s">
        <v>7802</v>
      </c>
      <c r="F1012" s="55"/>
      <c r="G1012" s="55" t="s">
        <v>7800</v>
      </c>
      <c r="H1012" s="299">
        <v>281</v>
      </c>
      <c r="I1012" s="59">
        <v>0.5</v>
      </c>
      <c r="J1012" s="448">
        <f t="shared" si="16"/>
        <v>140.5</v>
      </c>
    </row>
    <row r="1013" spans="1:10" ht="15.75">
      <c r="A1013" s="55">
        <v>1009</v>
      </c>
      <c r="B1013" s="55" t="s">
        <v>446</v>
      </c>
      <c r="C1013" s="329" t="s">
        <v>1428</v>
      </c>
      <c r="D1013" s="329" t="s">
        <v>5131</v>
      </c>
      <c r="E1013" s="55" t="s">
        <v>7802</v>
      </c>
      <c r="F1013" s="55"/>
      <c r="G1013" s="55" t="s">
        <v>7800</v>
      </c>
      <c r="H1013" s="299">
        <v>123</v>
      </c>
      <c r="I1013" s="59">
        <v>0.5</v>
      </c>
      <c r="J1013" s="448">
        <f t="shared" si="16"/>
        <v>61.5</v>
      </c>
    </row>
    <row r="1014" spans="1:10" ht="15.75">
      <c r="A1014" s="55">
        <v>1010</v>
      </c>
      <c r="B1014" s="55" t="s">
        <v>446</v>
      </c>
      <c r="C1014" s="329" t="s">
        <v>1429</v>
      </c>
      <c r="D1014" s="329" t="s">
        <v>5132</v>
      </c>
      <c r="E1014" s="55" t="s">
        <v>7802</v>
      </c>
      <c r="F1014" s="55"/>
      <c r="G1014" s="55" t="s">
        <v>7800</v>
      </c>
      <c r="H1014" s="299">
        <v>123</v>
      </c>
      <c r="I1014" s="59">
        <v>0.5</v>
      </c>
      <c r="J1014" s="448">
        <f t="shared" si="16"/>
        <v>61.5</v>
      </c>
    </row>
    <row r="1015" spans="1:10" ht="15.75">
      <c r="A1015" s="55">
        <v>1011</v>
      </c>
      <c r="B1015" s="55" t="s">
        <v>446</v>
      </c>
      <c r="C1015" s="329" t="s">
        <v>1430</v>
      </c>
      <c r="D1015" s="329" t="s">
        <v>5133</v>
      </c>
      <c r="E1015" s="55" t="s">
        <v>7802</v>
      </c>
      <c r="F1015" s="55"/>
      <c r="G1015" s="55" t="s">
        <v>7800</v>
      </c>
      <c r="H1015" s="299">
        <v>111</v>
      </c>
      <c r="I1015" s="59">
        <v>0.5</v>
      </c>
      <c r="J1015" s="448">
        <f t="shared" si="16"/>
        <v>55.5</v>
      </c>
    </row>
    <row r="1016" spans="1:10" ht="15.75">
      <c r="A1016" s="55">
        <v>1012</v>
      </c>
      <c r="B1016" s="55" t="s">
        <v>446</v>
      </c>
      <c r="C1016" s="329" t="s">
        <v>1431</v>
      </c>
      <c r="D1016" s="329" t="s">
        <v>5134</v>
      </c>
      <c r="E1016" s="55" t="s">
        <v>7802</v>
      </c>
      <c r="F1016" s="55"/>
      <c r="G1016" s="55" t="s">
        <v>7800</v>
      </c>
      <c r="H1016" s="299">
        <v>111</v>
      </c>
      <c r="I1016" s="59">
        <v>0.5</v>
      </c>
      <c r="J1016" s="448">
        <f t="shared" si="16"/>
        <v>55.5</v>
      </c>
    </row>
    <row r="1017" spans="1:10" ht="26.25">
      <c r="A1017" s="55">
        <v>1013</v>
      </c>
      <c r="B1017" s="55" t="s">
        <v>446</v>
      </c>
      <c r="C1017" s="329" t="s">
        <v>1432</v>
      </c>
      <c r="D1017" s="329" t="s">
        <v>5135</v>
      </c>
      <c r="E1017" s="55" t="s">
        <v>7802</v>
      </c>
      <c r="F1017" s="55"/>
      <c r="G1017" s="55" t="s">
        <v>7800</v>
      </c>
      <c r="H1017" s="299">
        <v>209</v>
      </c>
      <c r="I1017" s="59">
        <v>0.5</v>
      </c>
      <c r="J1017" s="448">
        <f t="shared" si="16"/>
        <v>104.5</v>
      </c>
    </row>
    <row r="1018" spans="1:10" ht="26.25">
      <c r="A1018" s="55">
        <v>1014</v>
      </c>
      <c r="B1018" s="55" t="s">
        <v>446</v>
      </c>
      <c r="C1018" s="329" t="s">
        <v>1433</v>
      </c>
      <c r="D1018" s="329" t="s">
        <v>5136</v>
      </c>
      <c r="E1018" s="55" t="s">
        <v>7802</v>
      </c>
      <c r="F1018" s="55"/>
      <c r="G1018" s="55" t="s">
        <v>7800</v>
      </c>
      <c r="H1018" s="299">
        <v>209</v>
      </c>
      <c r="I1018" s="59">
        <v>0.5</v>
      </c>
      <c r="J1018" s="448">
        <f t="shared" si="16"/>
        <v>104.5</v>
      </c>
    </row>
    <row r="1019" spans="1:10" ht="15.75">
      <c r="A1019" s="55">
        <v>1015</v>
      </c>
      <c r="B1019" s="55" t="s">
        <v>446</v>
      </c>
      <c r="C1019" s="329" t="s">
        <v>1434</v>
      </c>
      <c r="D1019" s="329" t="s">
        <v>5137</v>
      </c>
      <c r="E1019" s="55" t="s">
        <v>7802</v>
      </c>
      <c r="F1019" s="55"/>
      <c r="G1019" s="55" t="s">
        <v>7800</v>
      </c>
      <c r="H1019" s="299">
        <v>32</v>
      </c>
      <c r="I1019" s="59">
        <v>0.5</v>
      </c>
      <c r="J1019" s="448">
        <f t="shared" si="16"/>
        <v>16</v>
      </c>
    </row>
    <row r="1020" spans="1:10" ht="15.75">
      <c r="A1020" s="55">
        <v>1016</v>
      </c>
      <c r="B1020" s="55" t="s">
        <v>446</v>
      </c>
      <c r="C1020" s="329" t="s">
        <v>1435</v>
      </c>
      <c r="D1020" s="329" t="s">
        <v>5138</v>
      </c>
      <c r="E1020" s="55" t="s">
        <v>7802</v>
      </c>
      <c r="F1020" s="55"/>
      <c r="G1020" s="55" t="s">
        <v>7800</v>
      </c>
      <c r="H1020" s="299">
        <v>32</v>
      </c>
      <c r="I1020" s="59">
        <v>0.5</v>
      </c>
      <c r="J1020" s="448">
        <f t="shared" si="16"/>
        <v>16</v>
      </c>
    </row>
    <row r="1021" spans="1:10" ht="15.75">
      <c r="A1021" s="55">
        <v>1017</v>
      </c>
      <c r="B1021" s="55" t="s">
        <v>446</v>
      </c>
      <c r="C1021" s="329" t="s">
        <v>1436</v>
      </c>
      <c r="D1021" s="329" t="s">
        <v>5139</v>
      </c>
      <c r="E1021" s="55" t="s">
        <v>7802</v>
      </c>
      <c r="F1021" s="55"/>
      <c r="G1021" s="55" t="s">
        <v>7800</v>
      </c>
      <c r="H1021" s="299">
        <v>69</v>
      </c>
      <c r="I1021" s="59">
        <v>0.5</v>
      </c>
      <c r="J1021" s="448">
        <f t="shared" si="16"/>
        <v>34.5</v>
      </c>
    </row>
    <row r="1022" spans="1:10" ht="15.75">
      <c r="A1022" s="55">
        <v>1018</v>
      </c>
      <c r="B1022" s="55" t="s">
        <v>446</v>
      </c>
      <c r="C1022" s="329" t="s">
        <v>1437</v>
      </c>
      <c r="D1022" s="329" t="s">
        <v>5140</v>
      </c>
      <c r="E1022" s="55" t="s">
        <v>7802</v>
      </c>
      <c r="F1022" s="55"/>
      <c r="G1022" s="55" t="s">
        <v>7800</v>
      </c>
      <c r="H1022" s="299">
        <v>69</v>
      </c>
      <c r="I1022" s="59">
        <v>0.5</v>
      </c>
      <c r="J1022" s="448">
        <f t="shared" si="16"/>
        <v>34.5</v>
      </c>
    </row>
    <row r="1023" spans="1:10" ht="26.25">
      <c r="A1023" s="55">
        <v>1019</v>
      </c>
      <c r="B1023" s="55" t="s">
        <v>446</v>
      </c>
      <c r="C1023" s="329" t="s">
        <v>1438</v>
      </c>
      <c r="D1023" s="329" t="s">
        <v>5141</v>
      </c>
      <c r="E1023" s="55" t="s">
        <v>7802</v>
      </c>
      <c r="F1023" s="55"/>
      <c r="G1023" s="55" t="s">
        <v>7800</v>
      </c>
      <c r="H1023" s="299">
        <v>156</v>
      </c>
      <c r="I1023" s="59">
        <v>0.5</v>
      </c>
      <c r="J1023" s="448">
        <f t="shared" si="16"/>
        <v>78</v>
      </c>
    </row>
    <row r="1024" spans="1:10" ht="26.25">
      <c r="A1024" s="55">
        <v>1020</v>
      </c>
      <c r="B1024" s="55" t="s">
        <v>446</v>
      </c>
      <c r="C1024" s="329" t="s">
        <v>1439</v>
      </c>
      <c r="D1024" s="329" t="s">
        <v>5142</v>
      </c>
      <c r="E1024" s="55" t="s">
        <v>7802</v>
      </c>
      <c r="F1024" s="55"/>
      <c r="G1024" s="55" t="s">
        <v>7800</v>
      </c>
      <c r="H1024" s="299">
        <v>156</v>
      </c>
      <c r="I1024" s="59">
        <v>0.5</v>
      </c>
      <c r="J1024" s="448">
        <f t="shared" si="16"/>
        <v>78</v>
      </c>
    </row>
    <row r="1025" spans="1:10" ht="15.75">
      <c r="A1025" s="55">
        <v>1021</v>
      </c>
      <c r="B1025" s="55" t="s">
        <v>446</v>
      </c>
      <c r="C1025" s="329" t="s">
        <v>1440</v>
      </c>
      <c r="D1025" s="329" t="s">
        <v>5143</v>
      </c>
      <c r="E1025" s="55" t="s">
        <v>7802</v>
      </c>
      <c r="F1025" s="55"/>
      <c r="G1025" s="55" t="s">
        <v>7800</v>
      </c>
      <c r="H1025" s="299">
        <v>159</v>
      </c>
      <c r="I1025" s="59">
        <v>0.5</v>
      </c>
      <c r="J1025" s="448">
        <f t="shared" si="16"/>
        <v>79.5</v>
      </c>
    </row>
    <row r="1026" spans="1:10" ht="15.75">
      <c r="A1026" s="55">
        <v>1022</v>
      </c>
      <c r="B1026" s="55" t="s">
        <v>446</v>
      </c>
      <c r="C1026" s="329" t="s">
        <v>1441</v>
      </c>
      <c r="D1026" s="329" t="s">
        <v>5144</v>
      </c>
      <c r="E1026" s="55" t="s">
        <v>7802</v>
      </c>
      <c r="F1026" s="55"/>
      <c r="G1026" s="55" t="s">
        <v>7800</v>
      </c>
      <c r="H1026" s="299">
        <v>159</v>
      </c>
      <c r="I1026" s="59">
        <v>0.5</v>
      </c>
      <c r="J1026" s="448">
        <f t="shared" si="16"/>
        <v>79.5</v>
      </c>
    </row>
    <row r="1027" spans="1:10" ht="15.75">
      <c r="A1027" s="55">
        <v>1023</v>
      </c>
      <c r="B1027" s="55" t="s">
        <v>446</v>
      </c>
      <c r="C1027" s="329" t="s">
        <v>1442</v>
      </c>
      <c r="D1027" s="329" t="s">
        <v>5145</v>
      </c>
      <c r="E1027" s="55" t="s">
        <v>7802</v>
      </c>
      <c r="F1027" s="55"/>
      <c r="G1027" s="55" t="s">
        <v>7800</v>
      </c>
      <c r="H1027" s="299">
        <v>170</v>
      </c>
      <c r="I1027" s="59">
        <v>0.5</v>
      </c>
      <c r="J1027" s="448">
        <f t="shared" si="16"/>
        <v>85</v>
      </c>
    </row>
    <row r="1028" spans="1:10" ht="26.25">
      <c r="A1028" s="55">
        <v>1024</v>
      </c>
      <c r="B1028" s="55" t="s">
        <v>446</v>
      </c>
      <c r="C1028" s="329" t="s">
        <v>1443</v>
      </c>
      <c r="D1028" s="329" t="s">
        <v>5146</v>
      </c>
      <c r="E1028" s="55" t="s">
        <v>7802</v>
      </c>
      <c r="F1028" s="55"/>
      <c r="G1028" s="55" t="s">
        <v>7800</v>
      </c>
      <c r="H1028" s="299">
        <v>190</v>
      </c>
      <c r="I1028" s="59">
        <v>0.5</v>
      </c>
      <c r="J1028" s="448">
        <f t="shared" si="16"/>
        <v>95</v>
      </c>
    </row>
    <row r="1029" spans="1:10" ht="26.25">
      <c r="A1029" s="55">
        <v>1025</v>
      </c>
      <c r="B1029" s="55" t="s">
        <v>446</v>
      </c>
      <c r="C1029" s="329" t="s">
        <v>1444</v>
      </c>
      <c r="D1029" s="329" t="s">
        <v>5147</v>
      </c>
      <c r="E1029" s="55" t="s">
        <v>7802</v>
      </c>
      <c r="F1029" s="55"/>
      <c r="G1029" s="55" t="s">
        <v>7800</v>
      </c>
      <c r="H1029" s="299">
        <v>190</v>
      </c>
      <c r="I1029" s="59">
        <v>0.5</v>
      </c>
      <c r="J1029" s="448">
        <f t="shared" si="16"/>
        <v>95</v>
      </c>
    </row>
    <row r="1030" spans="1:10" ht="26.25">
      <c r="A1030" s="55">
        <v>1026</v>
      </c>
      <c r="B1030" s="55" t="s">
        <v>446</v>
      </c>
      <c r="C1030" s="329" t="s">
        <v>1445</v>
      </c>
      <c r="D1030" s="329" t="s">
        <v>5148</v>
      </c>
      <c r="E1030" s="55" t="s">
        <v>7802</v>
      </c>
      <c r="F1030" s="55"/>
      <c r="G1030" s="55" t="s">
        <v>7800</v>
      </c>
      <c r="H1030" s="299">
        <v>190</v>
      </c>
      <c r="I1030" s="59">
        <v>0.5</v>
      </c>
      <c r="J1030" s="448">
        <f t="shared" si="16"/>
        <v>95</v>
      </c>
    </row>
    <row r="1031" spans="1:10" ht="26.25">
      <c r="A1031" s="55">
        <v>1027</v>
      </c>
      <c r="B1031" s="55" t="s">
        <v>446</v>
      </c>
      <c r="C1031" s="329" t="s">
        <v>1446</v>
      </c>
      <c r="D1031" s="329" t="s">
        <v>5149</v>
      </c>
      <c r="E1031" s="55" t="s">
        <v>7802</v>
      </c>
      <c r="F1031" s="55"/>
      <c r="G1031" s="55" t="s">
        <v>7800</v>
      </c>
      <c r="H1031" s="299">
        <v>190</v>
      </c>
      <c r="I1031" s="59">
        <v>0.5</v>
      </c>
      <c r="J1031" s="448">
        <f t="shared" si="16"/>
        <v>95</v>
      </c>
    </row>
    <row r="1032" spans="1:10" ht="15.75">
      <c r="A1032" s="55">
        <v>1028</v>
      </c>
      <c r="B1032" s="55" t="s">
        <v>446</v>
      </c>
      <c r="C1032" s="329" t="s">
        <v>1447</v>
      </c>
      <c r="D1032" s="329" t="s">
        <v>5150</v>
      </c>
      <c r="E1032" s="55" t="s">
        <v>7802</v>
      </c>
      <c r="F1032" s="55"/>
      <c r="G1032" s="55" t="s">
        <v>7800</v>
      </c>
      <c r="H1032" s="299">
        <v>127</v>
      </c>
      <c r="I1032" s="59">
        <v>0.5</v>
      </c>
      <c r="J1032" s="448">
        <f t="shared" si="16"/>
        <v>63.5</v>
      </c>
    </row>
    <row r="1033" spans="1:10" ht="15.75">
      <c r="A1033" s="55">
        <v>1029</v>
      </c>
      <c r="B1033" s="55" t="s">
        <v>446</v>
      </c>
      <c r="C1033" s="329" t="s">
        <v>1448</v>
      </c>
      <c r="D1033" s="329" t="s">
        <v>5151</v>
      </c>
      <c r="E1033" s="55" t="s">
        <v>7802</v>
      </c>
      <c r="F1033" s="55"/>
      <c r="G1033" s="55" t="s">
        <v>7800</v>
      </c>
      <c r="H1033" s="299">
        <v>271</v>
      </c>
      <c r="I1033" s="59">
        <v>0.5</v>
      </c>
      <c r="J1033" s="448">
        <f t="shared" si="16"/>
        <v>135.5</v>
      </c>
    </row>
    <row r="1034" spans="1:10" ht="15.75">
      <c r="A1034" s="55">
        <v>1030</v>
      </c>
      <c r="B1034" s="55" t="s">
        <v>446</v>
      </c>
      <c r="C1034" s="329" t="s">
        <v>1449</v>
      </c>
      <c r="D1034" s="329" t="s">
        <v>5152</v>
      </c>
      <c r="E1034" s="55" t="s">
        <v>7802</v>
      </c>
      <c r="F1034" s="55"/>
      <c r="G1034" s="55" t="s">
        <v>7800</v>
      </c>
      <c r="H1034" s="299">
        <v>271</v>
      </c>
      <c r="I1034" s="59">
        <v>0.5</v>
      </c>
      <c r="J1034" s="448">
        <f t="shared" si="16"/>
        <v>135.5</v>
      </c>
    </row>
    <row r="1035" spans="1:10" ht="15.75">
      <c r="A1035" s="55">
        <v>1031</v>
      </c>
      <c r="B1035" s="55" t="s">
        <v>446</v>
      </c>
      <c r="C1035" s="329" t="s">
        <v>1450</v>
      </c>
      <c r="D1035" s="329" t="s">
        <v>5153</v>
      </c>
      <c r="E1035" s="55" t="s">
        <v>7802</v>
      </c>
      <c r="F1035" s="55"/>
      <c r="G1035" s="55" t="s">
        <v>7800</v>
      </c>
      <c r="H1035" s="299">
        <v>127</v>
      </c>
      <c r="I1035" s="59">
        <v>0.5</v>
      </c>
      <c r="J1035" s="448">
        <f t="shared" si="16"/>
        <v>63.5</v>
      </c>
    </row>
    <row r="1036" spans="1:10" ht="15.75">
      <c r="A1036" s="55">
        <v>1032</v>
      </c>
      <c r="B1036" s="55" t="s">
        <v>446</v>
      </c>
      <c r="C1036" s="329" t="s">
        <v>1451</v>
      </c>
      <c r="D1036" s="329" t="s">
        <v>5154</v>
      </c>
      <c r="E1036" s="55" t="s">
        <v>7802</v>
      </c>
      <c r="F1036" s="55"/>
      <c r="G1036" s="55" t="s">
        <v>7800</v>
      </c>
      <c r="H1036" s="299">
        <v>271</v>
      </c>
      <c r="I1036" s="59">
        <v>0.5</v>
      </c>
      <c r="J1036" s="448">
        <f t="shared" si="16"/>
        <v>135.5</v>
      </c>
    </row>
    <row r="1037" spans="1:10" ht="15.75">
      <c r="A1037" s="55">
        <v>1033</v>
      </c>
      <c r="B1037" s="55" t="s">
        <v>446</v>
      </c>
      <c r="C1037" s="329" t="s">
        <v>1452</v>
      </c>
      <c r="D1037" s="329" t="s">
        <v>5155</v>
      </c>
      <c r="E1037" s="55" t="s">
        <v>7802</v>
      </c>
      <c r="F1037" s="55"/>
      <c r="G1037" s="55" t="s">
        <v>7800</v>
      </c>
      <c r="H1037" s="299">
        <v>271</v>
      </c>
      <c r="I1037" s="59">
        <v>0.5</v>
      </c>
      <c r="J1037" s="448">
        <f t="shared" si="16"/>
        <v>135.5</v>
      </c>
    </row>
    <row r="1038" spans="1:10" ht="26.25">
      <c r="A1038" s="55">
        <v>1034</v>
      </c>
      <c r="B1038" s="55" t="s">
        <v>446</v>
      </c>
      <c r="C1038" s="329" t="s">
        <v>1453</v>
      </c>
      <c r="D1038" s="329" t="s">
        <v>5156</v>
      </c>
      <c r="E1038" s="55" t="s">
        <v>7802</v>
      </c>
      <c r="F1038" s="55"/>
      <c r="G1038" s="55" t="s">
        <v>7800</v>
      </c>
      <c r="H1038" s="299">
        <v>290</v>
      </c>
      <c r="I1038" s="59">
        <v>0.5</v>
      </c>
      <c r="J1038" s="448">
        <f t="shared" si="16"/>
        <v>145</v>
      </c>
    </row>
    <row r="1039" spans="1:10" ht="15.75">
      <c r="A1039" s="55">
        <v>1035</v>
      </c>
      <c r="B1039" s="55" t="s">
        <v>446</v>
      </c>
      <c r="C1039" s="329" t="s">
        <v>1454</v>
      </c>
      <c r="D1039" s="329" t="s">
        <v>5157</v>
      </c>
      <c r="E1039" s="55" t="s">
        <v>7802</v>
      </c>
      <c r="F1039" s="55"/>
      <c r="G1039" s="55" t="s">
        <v>7800</v>
      </c>
      <c r="H1039" s="299">
        <v>127</v>
      </c>
      <c r="I1039" s="59">
        <v>0.5</v>
      </c>
      <c r="J1039" s="448">
        <f t="shared" si="16"/>
        <v>63.5</v>
      </c>
    </row>
    <row r="1040" spans="1:10" ht="15.75">
      <c r="A1040" s="55">
        <v>1036</v>
      </c>
      <c r="B1040" s="55" t="s">
        <v>446</v>
      </c>
      <c r="C1040" s="329" t="s">
        <v>1455</v>
      </c>
      <c r="D1040" s="329" t="s">
        <v>5158</v>
      </c>
      <c r="E1040" s="55" t="s">
        <v>7802</v>
      </c>
      <c r="F1040" s="55"/>
      <c r="G1040" s="55" t="s">
        <v>7800</v>
      </c>
      <c r="H1040" s="299">
        <v>144</v>
      </c>
      <c r="I1040" s="59">
        <v>0.5</v>
      </c>
      <c r="J1040" s="448">
        <f t="shared" si="16"/>
        <v>72</v>
      </c>
    </row>
    <row r="1041" spans="1:10" ht="15.75">
      <c r="A1041" s="55">
        <v>1037</v>
      </c>
      <c r="B1041" s="55" t="s">
        <v>446</v>
      </c>
      <c r="C1041" s="329" t="s">
        <v>1456</v>
      </c>
      <c r="D1041" s="329" t="s">
        <v>5159</v>
      </c>
      <c r="E1041" s="55" t="s">
        <v>7802</v>
      </c>
      <c r="F1041" s="55"/>
      <c r="G1041" s="55" t="s">
        <v>7800</v>
      </c>
      <c r="H1041" s="299">
        <v>107</v>
      </c>
      <c r="I1041" s="59">
        <v>0.5</v>
      </c>
      <c r="J1041" s="448">
        <f t="shared" si="16"/>
        <v>53.5</v>
      </c>
    </row>
    <row r="1042" spans="1:10" ht="15.75">
      <c r="A1042" s="55">
        <v>1038</v>
      </c>
      <c r="B1042" s="55" t="s">
        <v>446</v>
      </c>
      <c r="C1042" s="329" t="s">
        <v>1457</v>
      </c>
      <c r="D1042" s="329" t="s">
        <v>5160</v>
      </c>
      <c r="E1042" s="55" t="s">
        <v>7802</v>
      </c>
      <c r="F1042" s="55"/>
      <c r="G1042" s="55" t="s">
        <v>7800</v>
      </c>
      <c r="H1042" s="299">
        <v>88</v>
      </c>
      <c r="I1042" s="59">
        <v>0.5</v>
      </c>
      <c r="J1042" s="448">
        <f t="shared" ref="J1042:J1105" si="17">H1042*(1-I1042)</f>
        <v>44</v>
      </c>
    </row>
    <row r="1043" spans="1:10" ht="15.75">
      <c r="A1043" s="55">
        <v>1039</v>
      </c>
      <c r="B1043" s="55" t="s">
        <v>446</v>
      </c>
      <c r="C1043" s="329" t="s">
        <v>1458</v>
      </c>
      <c r="D1043" s="329" t="s">
        <v>5161</v>
      </c>
      <c r="E1043" s="55" t="s">
        <v>7802</v>
      </c>
      <c r="F1043" s="55"/>
      <c r="G1043" s="55" t="s">
        <v>7800</v>
      </c>
      <c r="H1043" s="299">
        <v>147</v>
      </c>
      <c r="I1043" s="59">
        <v>0.5</v>
      </c>
      <c r="J1043" s="448">
        <f t="shared" si="17"/>
        <v>73.5</v>
      </c>
    </row>
    <row r="1044" spans="1:10" ht="15.75">
      <c r="A1044" s="55">
        <v>1040</v>
      </c>
      <c r="B1044" s="55" t="s">
        <v>446</v>
      </c>
      <c r="C1044" s="329" t="s">
        <v>1459</v>
      </c>
      <c r="D1044" s="329" t="s">
        <v>5162</v>
      </c>
      <c r="E1044" s="55" t="s">
        <v>7802</v>
      </c>
      <c r="F1044" s="55"/>
      <c r="G1044" s="55" t="s">
        <v>7800</v>
      </c>
      <c r="H1044" s="299">
        <v>92</v>
      </c>
      <c r="I1044" s="59">
        <v>0.5</v>
      </c>
      <c r="J1044" s="448">
        <f t="shared" si="17"/>
        <v>46</v>
      </c>
    </row>
    <row r="1045" spans="1:10" ht="15.75">
      <c r="A1045" s="55">
        <v>1041</v>
      </c>
      <c r="B1045" s="55" t="s">
        <v>446</v>
      </c>
      <c r="C1045" s="329" t="s">
        <v>1460</v>
      </c>
      <c r="D1045" s="329" t="s">
        <v>5163</v>
      </c>
      <c r="E1045" s="55" t="s">
        <v>7802</v>
      </c>
      <c r="F1045" s="55"/>
      <c r="G1045" s="55" t="s">
        <v>7800</v>
      </c>
      <c r="H1045" s="299">
        <v>62</v>
      </c>
      <c r="I1045" s="59">
        <v>0.5</v>
      </c>
      <c r="J1045" s="448">
        <f t="shared" si="17"/>
        <v>31</v>
      </c>
    </row>
    <row r="1046" spans="1:10" ht="15.75">
      <c r="A1046" s="55">
        <v>1042</v>
      </c>
      <c r="B1046" s="55" t="s">
        <v>446</v>
      </c>
      <c r="C1046" s="329" t="s">
        <v>1461</v>
      </c>
      <c r="D1046" s="329" t="s">
        <v>5164</v>
      </c>
      <c r="E1046" s="55" t="s">
        <v>7802</v>
      </c>
      <c r="F1046" s="55"/>
      <c r="G1046" s="55" t="s">
        <v>7800</v>
      </c>
      <c r="H1046" s="299">
        <v>62</v>
      </c>
      <c r="I1046" s="59">
        <v>0.5</v>
      </c>
      <c r="J1046" s="448">
        <f t="shared" si="17"/>
        <v>31</v>
      </c>
    </row>
    <row r="1047" spans="1:10" ht="15.75">
      <c r="A1047" s="55">
        <v>1043</v>
      </c>
      <c r="B1047" s="55" t="s">
        <v>446</v>
      </c>
      <c r="C1047" s="329" t="s">
        <v>1462</v>
      </c>
      <c r="D1047" s="329" t="s">
        <v>5165</v>
      </c>
      <c r="E1047" s="55" t="s">
        <v>7802</v>
      </c>
      <c r="F1047" s="55"/>
      <c r="G1047" s="55" t="s">
        <v>7800</v>
      </c>
      <c r="H1047" s="299">
        <v>139</v>
      </c>
      <c r="I1047" s="59">
        <v>0.5</v>
      </c>
      <c r="J1047" s="448">
        <f t="shared" si="17"/>
        <v>69.5</v>
      </c>
    </row>
    <row r="1048" spans="1:10" ht="15.75">
      <c r="A1048" s="55">
        <v>1044</v>
      </c>
      <c r="B1048" s="55" t="s">
        <v>446</v>
      </c>
      <c r="C1048" s="329" t="s">
        <v>1463</v>
      </c>
      <c r="D1048" s="329" t="s">
        <v>5166</v>
      </c>
      <c r="E1048" s="55" t="s">
        <v>7802</v>
      </c>
      <c r="F1048" s="55"/>
      <c r="G1048" s="55" t="s">
        <v>7800</v>
      </c>
      <c r="H1048" s="299">
        <v>139</v>
      </c>
      <c r="I1048" s="59">
        <v>0.5</v>
      </c>
      <c r="J1048" s="448">
        <f t="shared" si="17"/>
        <v>69.5</v>
      </c>
    </row>
    <row r="1049" spans="1:10" ht="15.75">
      <c r="A1049" s="55">
        <v>1045</v>
      </c>
      <c r="B1049" s="55" t="s">
        <v>446</v>
      </c>
      <c r="C1049" s="329" t="s">
        <v>1464</v>
      </c>
      <c r="D1049" s="329" t="s">
        <v>5167</v>
      </c>
      <c r="E1049" s="55" t="s">
        <v>7802</v>
      </c>
      <c r="F1049" s="55"/>
      <c r="G1049" s="55" t="s">
        <v>7800</v>
      </c>
      <c r="H1049" s="299">
        <v>154</v>
      </c>
      <c r="I1049" s="59">
        <v>0.5</v>
      </c>
      <c r="J1049" s="448">
        <f t="shared" si="17"/>
        <v>77</v>
      </c>
    </row>
    <row r="1050" spans="1:10" ht="15.75">
      <c r="A1050" s="55">
        <v>1046</v>
      </c>
      <c r="B1050" s="55" t="s">
        <v>446</v>
      </c>
      <c r="C1050" s="329" t="s">
        <v>1465</v>
      </c>
      <c r="D1050" s="329" t="s">
        <v>5168</v>
      </c>
      <c r="E1050" s="55" t="s">
        <v>7802</v>
      </c>
      <c r="F1050" s="55"/>
      <c r="G1050" s="55" t="s">
        <v>7800</v>
      </c>
      <c r="H1050" s="299">
        <v>154</v>
      </c>
      <c r="I1050" s="59">
        <v>0.5</v>
      </c>
      <c r="J1050" s="448">
        <f t="shared" si="17"/>
        <v>77</v>
      </c>
    </row>
    <row r="1051" spans="1:10" ht="15.75">
      <c r="A1051" s="55">
        <v>1047</v>
      </c>
      <c r="B1051" s="55" t="s">
        <v>446</v>
      </c>
      <c r="C1051" s="329" t="s">
        <v>1466</v>
      </c>
      <c r="D1051" s="329" t="s">
        <v>5169</v>
      </c>
      <c r="E1051" s="55" t="s">
        <v>7802</v>
      </c>
      <c r="F1051" s="55"/>
      <c r="G1051" s="55" t="s">
        <v>7800</v>
      </c>
      <c r="H1051" s="299">
        <v>139</v>
      </c>
      <c r="I1051" s="59">
        <v>0.5</v>
      </c>
      <c r="J1051" s="448">
        <f t="shared" si="17"/>
        <v>69.5</v>
      </c>
    </row>
    <row r="1052" spans="1:10" ht="15.75">
      <c r="A1052" s="55">
        <v>1048</v>
      </c>
      <c r="B1052" s="55" t="s">
        <v>446</v>
      </c>
      <c r="C1052" s="329" t="s">
        <v>1467</v>
      </c>
      <c r="D1052" s="329" t="s">
        <v>5170</v>
      </c>
      <c r="E1052" s="55" t="s">
        <v>7802</v>
      </c>
      <c r="F1052" s="55"/>
      <c r="G1052" s="55" t="s">
        <v>7800</v>
      </c>
      <c r="H1052" s="299">
        <v>139</v>
      </c>
      <c r="I1052" s="59">
        <v>0.5</v>
      </c>
      <c r="J1052" s="448">
        <f t="shared" si="17"/>
        <v>69.5</v>
      </c>
    </row>
    <row r="1053" spans="1:10" ht="15.75">
      <c r="A1053" s="55">
        <v>1049</v>
      </c>
      <c r="B1053" s="55" t="s">
        <v>446</v>
      </c>
      <c r="C1053" s="329" t="s">
        <v>1468</v>
      </c>
      <c r="D1053" s="329" t="s">
        <v>5171</v>
      </c>
      <c r="E1053" s="55" t="s">
        <v>7802</v>
      </c>
      <c r="F1053" s="55"/>
      <c r="G1053" s="55" t="s">
        <v>7800</v>
      </c>
      <c r="H1053" s="299">
        <v>154</v>
      </c>
      <c r="I1053" s="59">
        <v>0.5</v>
      </c>
      <c r="J1053" s="448">
        <f t="shared" si="17"/>
        <v>77</v>
      </c>
    </row>
    <row r="1054" spans="1:10" ht="15.75">
      <c r="A1054" s="55">
        <v>1050</v>
      </c>
      <c r="B1054" s="55" t="s">
        <v>446</v>
      </c>
      <c r="C1054" s="329" t="s">
        <v>1469</v>
      </c>
      <c r="D1054" s="329" t="s">
        <v>5172</v>
      </c>
      <c r="E1054" s="55" t="s">
        <v>7802</v>
      </c>
      <c r="F1054" s="55"/>
      <c r="G1054" s="55" t="s">
        <v>7800</v>
      </c>
      <c r="H1054" s="299">
        <v>154</v>
      </c>
      <c r="I1054" s="59">
        <v>0.5</v>
      </c>
      <c r="J1054" s="448">
        <f t="shared" si="17"/>
        <v>77</v>
      </c>
    </row>
    <row r="1055" spans="1:10" ht="15.75">
      <c r="A1055" s="55">
        <v>1051</v>
      </c>
      <c r="B1055" s="55" t="s">
        <v>446</v>
      </c>
      <c r="C1055" s="329" t="s">
        <v>1470</v>
      </c>
      <c r="D1055" s="329" t="s">
        <v>5173</v>
      </c>
      <c r="E1055" s="55" t="s">
        <v>7802</v>
      </c>
      <c r="F1055" s="55"/>
      <c r="G1055" s="55" t="s">
        <v>7800</v>
      </c>
      <c r="H1055" s="299">
        <v>68</v>
      </c>
      <c r="I1055" s="59">
        <v>0.5</v>
      </c>
      <c r="J1055" s="448">
        <f t="shared" si="17"/>
        <v>34</v>
      </c>
    </row>
    <row r="1056" spans="1:10" ht="15.75">
      <c r="A1056" s="55">
        <v>1052</v>
      </c>
      <c r="B1056" s="55" t="s">
        <v>446</v>
      </c>
      <c r="C1056" s="329" t="s">
        <v>1471</v>
      </c>
      <c r="D1056" s="329" t="s">
        <v>5174</v>
      </c>
      <c r="E1056" s="55" t="s">
        <v>7802</v>
      </c>
      <c r="F1056" s="55"/>
      <c r="G1056" s="55" t="s">
        <v>7800</v>
      </c>
      <c r="H1056" s="299">
        <v>134</v>
      </c>
      <c r="I1056" s="59">
        <v>0.5</v>
      </c>
      <c r="J1056" s="448">
        <f t="shared" si="17"/>
        <v>67</v>
      </c>
    </row>
    <row r="1057" spans="1:10" ht="15.75">
      <c r="A1057" s="55">
        <v>1053</v>
      </c>
      <c r="B1057" s="55" t="s">
        <v>446</v>
      </c>
      <c r="C1057" s="329" t="s">
        <v>1472</v>
      </c>
      <c r="D1057" s="329" t="s">
        <v>5175</v>
      </c>
      <c r="E1057" s="55" t="s">
        <v>7802</v>
      </c>
      <c r="F1057" s="55"/>
      <c r="G1057" s="55" t="s">
        <v>7800</v>
      </c>
      <c r="H1057" s="299">
        <v>134</v>
      </c>
      <c r="I1057" s="59">
        <v>0.5</v>
      </c>
      <c r="J1057" s="448">
        <f t="shared" si="17"/>
        <v>67</v>
      </c>
    </row>
    <row r="1058" spans="1:10" ht="15.75">
      <c r="A1058" s="55">
        <v>1054</v>
      </c>
      <c r="B1058" s="55" t="s">
        <v>446</v>
      </c>
      <c r="C1058" s="329" t="s">
        <v>1473</v>
      </c>
      <c r="D1058" s="329" t="s">
        <v>5176</v>
      </c>
      <c r="E1058" s="55" t="s">
        <v>7802</v>
      </c>
      <c r="F1058" s="55"/>
      <c r="G1058" s="55" t="s">
        <v>7800</v>
      </c>
      <c r="H1058" s="299">
        <v>153</v>
      </c>
      <c r="I1058" s="59">
        <v>0.5</v>
      </c>
      <c r="J1058" s="448">
        <f t="shared" si="17"/>
        <v>76.5</v>
      </c>
    </row>
    <row r="1059" spans="1:10" ht="15.75">
      <c r="A1059" s="55">
        <v>1055</v>
      </c>
      <c r="B1059" s="55" t="s">
        <v>446</v>
      </c>
      <c r="C1059" s="329" t="s">
        <v>1474</v>
      </c>
      <c r="D1059" s="329" t="s">
        <v>5177</v>
      </c>
      <c r="E1059" s="55" t="s">
        <v>7802</v>
      </c>
      <c r="F1059" s="55"/>
      <c r="G1059" s="55" t="s">
        <v>7800</v>
      </c>
      <c r="H1059" s="299">
        <v>153</v>
      </c>
      <c r="I1059" s="59">
        <v>0.5</v>
      </c>
      <c r="J1059" s="448">
        <f t="shared" si="17"/>
        <v>76.5</v>
      </c>
    </row>
    <row r="1060" spans="1:10" ht="15.75">
      <c r="A1060" s="55">
        <v>1056</v>
      </c>
      <c r="B1060" s="55" t="s">
        <v>446</v>
      </c>
      <c r="C1060" s="329" t="s">
        <v>1475</v>
      </c>
      <c r="D1060" s="329" t="s">
        <v>5178</v>
      </c>
      <c r="E1060" s="55" t="s">
        <v>7802</v>
      </c>
      <c r="F1060" s="55"/>
      <c r="G1060" s="55" t="s">
        <v>7800</v>
      </c>
      <c r="H1060" s="299">
        <v>68</v>
      </c>
      <c r="I1060" s="59">
        <v>0.5</v>
      </c>
      <c r="J1060" s="448">
        <f t="shared" si="17"/>
        <v>34</v>
      </c>
    </row>
    <row r="1061" spans="1:10" ht="15.75">
      <c r="A1061" s="55">
        <v>1057</v>
      </c>
      <c r="B1061" s="55" t="s">
        <v>446</v>
      </c>
      <c r="C1061" s="329" t="s">
        <v>1476</v>
      </c>
      <c r="D1061" s="329" t="s">
        <v>5179</v>
      </c>
      <c r="E1061" s="55" t="s">
        <v>7802</v>
      </c>
      <c r="F1061" s="55"/>
      <c r="G1061" s="55" t="s">
        <v>7800</v>
      </c>
      <c r="H1061" s="299">
        <v>68</v>
      </c>
      <c r="I1061" s="59">
        <v>0.5</v>
      </c>
      <c r="J1061" s="448">
        <f t="shared" si="17"/>
        <v>34</v>
      </c>
    </row>
    <row r="1062" spans="1:10" ht="15.75">
      <c r="A1062" s="55">
        <v>1058</v>
      </c>
      <c r="B1062" s="55" t="s">
        <v>446</v>
      </c>
      <c r="C1062" s="329" t="s">
        <v>1477</v>
      </c>
      <c r="D1062" s="329" t="s">
        <v>5180</v>
      </c>
      <c r="E1062" s="55" t="s">
        <v>7802</v>
      </c>
      <c r="F1062" s="55"/>
      <c r="G1062" s="55" t="s">
        <v>7800</v>
      </c>
      <c r="H1062" s="299">
        <v>134</v>
      </c>
      <c r="I1062" s="59">
        <v>0.5</v>
      </c>
      <c r="J1062" s="448">
        <f t="shared" si="17"/>
        <v>67</v>
      </c>
    </row>
    <row r="1063" spans="1:10" ht="15.75">
      <c r="A1063" s="55">
        <v>1059</v>
      </c>
      <c r="B1063" s="55" t="s">
        <v>446</v>
      </c>
      <c r="C1063" s="329" t="s">
        <v>1478</v>
      </c>
      <c r="D1063" s="329" t="s">
        <v>5181</v>
      </c>
      <c r="E1063" s="55" t="s">
        <v>7802</v>
      </c>
      <c r="F1063" s="55"/>
      <c r="G1063" s="55" t="s">
        <v>7800</v>
      </c>
      <c r="H1063" s="299">
        <v>134</v>
      </c>
      <c r="I1063" s="59">
        <v>0.5</v>
      </c>
      <c r="J1063" s="448">
        <f t="shared" si="17"/>
        <v>67</v>
      </c>
    </row>
    <row r="1064" spans="1:10" ht="15.75">
      <c r="A1064" s="55">
        <v>1060</v>
      </c>
      <c r="B1064" s="55" t="s">
        <v>446</v>
      </c>
      <c r="C1064" s="329" t="s">
        <v>1479</v>
      </c>
      <c r="D1064" s="329" t="s">
        <v>5182</v>
      </c>
      <c r="E1064" s="55" t="s">
        <v>7802</v>
      </c>
      <c r="F1064" s="55"/>
      <c r="G1064" s="55" t="s">
        <v>7800</v>
      </c>
      <c r="H1064" s="299">
        <v>153</v>
      </c>
      <c r="I1064" s="59">
        <v>0.5</v>
      </c>
      <c r="J1064" s="448">
        <f t="shared" si="17"/>
        <v>76.5</v>
      </c>
    </row>
    <row r="1065" spans="1:10" ht="15.75">
      <c r="A1065" s="55">
        <v>1061</v>
      </c>
      <c r="B1065" s="55" t="s">
        <v>446</v>
      </c>
      <c r="C1065" s="329" t="s">
        <v>1480</v>
      </c>
      <c r="D1065" s="329" t="s">
        <v>5183</v>
      </c>
      <c r="E1065" s="55" t="s">
        <v>7802</v>
      </c>
      <c r="F1065" s="55"/>
      <c r="G1065" s="55" t="s">
        <v>7800</v>
      </c>
      <c r="H1065" s="299">
        <v>153</v>
      </c>
      <c r="I1065" s="59">
        <v>0.5</v>
      </c>
      <c r="J1065" s="448">
        <f t="shared" si="17"/>
        <v>76.5</v>
      </c>
    </row>
    <row r="1066" spans="1:10" ht="15.75">
      <c r="A1066" s="55">
        <v>1062</v>
      </c>
      <c r="B1066" s="55" t="s">
        <v>446</v>
      </c>
      <c r="C1066" s="329" t="s">
        <v>1481</v>
      </c>
      <c r="D1066" s="329" t="s">
        <v>5184</v>
      </c>
      <c r="E1066" s="55" t="s">
        <v>7802</v>
      </c>
      <c r="F1066" s="55"/>
      <c r="G1066" s="55" t="s">
        <v>7800</v>
      </c>
      <c r="H1066" s="299">
        <v>134</v>
      </c>
      <c r="I1066" s="59">
        <v>0.5</v>
      </c>
      <c r="J1066" s="448">
        <f t="shared" si="17"/>
        <v>67</v>
      </c>
    </row>
    <row r="1067" spans="1:10" ht="15.75">
      <c r="A1067" s="55">
        <v>1063</v>
      </c>
      <c r="B1067" s="55" t="s">
        <v>446</v>
      </c>
      <c r="C1067" s="329" t="s">
        <v>1482</v>
      </c>
      <c r="D1067" s="329" t="s">
        <v>5185</v>
      </c>
      <c r="E1067" s="55" t="s">
        <v>7802</v>
      </c>
      <c r="F1067" s="55"/>
      <c r="G1067" s="55" t="s">
        <v>7800</v>
      </c>
      <c r="H1067" s="299">
        <v>134</v>
      </c>
      <c r="I1067" s="59">
        <v>0.5</v>
      </c>
      <c r="J1067" s="448">
        <f t="shared" si="17"/>
        <v>67</v>
      </c>
    </row>
    <row r="1068" spans="1:10" ht="15.75">
      <c r="A1068" s="55">
        <v>1064</v>
      </c>
      <c r="B1068" s="55" t="s">
        <v>446</v>
      </c>
      <c r="C1068" s="329" t="s">
        <v>1483</v>
      </c>
      <c r="D1068" s="329" t="s">
        <v>5186</v>
      </c>
      <c r="E1068" s="55" t="s">
        <v>7802</v>
      </c>
      <c r="F1068" s="55"/>
      <c r="G1068" s="55" t="s">
        <v>7800</v>
      </c>
      <c r="H1068" s="299">
        <v>153</v>
      </c>
      <c r="I1068" s="59">
        <v>0.5</v>
      </c>
      <c r="J1068" s="448">
        <f t="shared" si="17"/>
        <v>76.5</v>
      </c>
    </row>
    <row r="1069" spans="1:10" ht="15.75">
      <c r="A1069" s="55">
        <v>1065</v>
      </c>
      <c r="B1069" s="55" t="s">
        <v>446</v>
      </c>
      <c r="C1069" s="329" t="s">
        <v>1484</v>
      </c>
      <c r="D1069" s="329" t="s">
        <v>5187</v>
      </c>
      <c r="E1069" s="55" t="s">
        <v>7802</v>
      </c>
      <c r="F1069" s="55"/>
      <c r="G1069" s="55" t="s">
        <v>7800</v>
      </c>
      <c r="H1069" s="299">
        <v>153</v>
      </c>
      <c r="I1069" s="59">
        <v>0.5</v>
      </c>
      <c r="J1069" s="448">
        <f t="shared" si="17"/>
        <v>76.5</v>
      </c>
    </row>
    <row r="1070" spans="1:10" ht="15.75">
      <c r="A1070" s="55">
        <v>1066</v>
      </c>
      <c r="B1070" s="55" t="s">
        <v>446</v>
      </c>
      <c r="C1070" s="329" t="s">
        <v>1485</v>
      </c>
      <c r="D1070" s="329" t="s">
        <v>5188</v>
      </c>
      <c r="E1070" s="55" t="s">
        <v>7802</v>
      </c>
      <c r="F1070" s="55"/>
      <c r="G1070" s="55" t="s">
        <v>7800</v>
      </c>
      <c r="H1070" s="299">
        <v>62</v>
      </c>
      <c r="I1070" s="59">
        <v>0.5</v>
      </c>
      <c r="J1070" s="448">
        <f t="shared" si="17"/>
        <v>31</v>
      </c>
    </row>
    <row r="1071" spans="1:10" ht="26.25">
      <c r="A1071" s="55">
        <v>1067</v>
      </c>
      <c r="B1071" s="55" t="s">
        <v>446</v>
      </c>
      <c r="C1071" s="329" t="s">
        <v>1486</v>
      </c>
      <c r="D1071" s="329" t="s">
        <v>5189</v>
      </c>
      <c r="E1071" s="55" t="s">
        <v>7802</v>
      </c>
      <c r="F1071" s="55"/>
      <c r="G1071" s="55" t="s">
        <v>7800</v>
      </c>
      <c r="H1071" s="299">
        <v>164</v>
      </c>
      <c r="I1071" s="59">
        <v>0.5</v>
      </c>
      <c r="J1071" s="448">
        <f t="shared" si="17"/>
        <v>82</v>
      </c>
    </row>
    <row r="1072" spans="1:10" ht="26.25">
      <c r="A1072" s="55">
        <v>1068</v>
      </c>
      <c r="B1072" s="55" t="s">
        <v>446</v>
      </c>
      <c r="C1072" s="329" t="s">
        <v>1487</v>
      </c>
      <c r="D1072" s="329" t="s">
        <v>5190</v>
      </c>
      <c r="E1072" s="55" t="s">
        <v>7802</v>
      </c>
      <c r="F1072" s="55"/>
      <c r="G1072" s="55" t="s">
        <v>7800</v>
      </c>
      <c r="H1072" s="299">
        <v>164</v>
      </c>
      <c r="I1072" s="59">
        <v>0.5</v>
      </c>
      <c r="J1072" s="448">
        <f t="shared" si="17"/>
        <v>82</v>
      </c>
    </row>
    <row r="1073" spans="1:10" ht="26.25">
      <c r="A1073" s="55">
        <v>1069</v>
      </c>
      <c r="B1073" s="55" t="s">
        <v>446</v>
      </c>
      <c r="C1073" s="329" t="s">
        <v>1488</v>
      </c>
      <c r="D1073" s="329" t="s">
        <v>5191</v>
      </c>
      <c r="E1073" s="55" t="s">
        <v>7802</v>
      </c>
      <c r="F1073" s="55"/>
      <c r="G1073" s="55" t="s">
        <v>7800</v>
      </c>
      <c r="H1073" s="299">
        <v>164</v>
      </c>
      <c r="I1073" s="59">
        <v>0.5</v>
      </c>
      <c r="J1073" s="448">
        <f t="shared" si="17"/>
        <v>82</v>
      </c>
    </row>
    <row r="1074" spans="1:10" ht="26.25">
      <c r="A1074" s="55">
        <v>1070</v>
      </c>
      <c r="B1074" s="55" t="s">
        <v>446</v>
      </c>
      <c r="C1074" s="329" t="s">
        <v>1489</v>
      </c>
      <c r="D1074" s="329" t="s">
        <v>5192</v>
      </c>
      <c r="E1074" s="55" t="s">
        <v>7802</v>
      </c>
      <c r="F1074" s="55"/>
      <c r="G1074" s="55" t="s">
        <v>7800</v>
      </c>
      <c r="H1074" s="299">
        <v>164</v>
      </c>
      <c r="I1074" s="59">
        <v>0.5</v>
      </c>
      <c r="J1074" s="448">
        <f t="shared" si="17"/>
        <v>82</v>
      </c>
    </row>
    <row r="1075" spans="1:10" ht="15.75">
      <c r="A1075" s="55">
        <v>1071</v>
      </c>
      <c r="B1075" s="55" t="s">
        <v>446</v>
      </c>
      <c r="C1075" s="329" t="s">
        <v>1490</v>
      </c>
      <c r="D1075" s="329" t="s">
        <v>5193</v>
      </c>
      <c r="E1075" s="55" t="s">
        <v>7802</v>
      </c>
      <c r="F1075" s="55"/>
      <c r="G1075" s="55" t="s">
        <v>7800</v>
      </c>
      <c r="H1075" s="299">
        <v>143</v>
      </c>
      <c r="I1075" s="59">
        <v>0.5</v>
      </c>
      <c r="J1075" s="448">
        <f t="shared" si="17"/>
        <v>71.5</v>
      </c>
    </row>
    <row r="1076" spans="1:10" ht="15.75">
      <c r="A1076" s="55">
        <v>1072</v>
      </c>
      <c r="B1076" s="55" t="s">
        <v>446</v>
      </c>
      <c r="C1076" s="329" t="s">
        <v>1491</v>
      </c>
      <c r="D1076" s="329" t="s">
        <v>5194</v>
      </c>
      <c r="E1076" s="55" t="s">
        <v>7802</v>
      </c>
      <c r="F1076" s="55"/>
      <c r="G1076" s="55" t="s">
        <v>7800</v>
      </c>
      <c r="H1076" s="299">
        <v>143</v>
      </c>
      <c r="I1076" s="59">
        <v>0.5</v>
      </c>
      <c r="J1076" s="448">
        <f t="shared" si="17"/>
        <v>71.5</v>
      </c>
    </row>
    <row r="1077" spans="1:10" ht="15.75">
      <c r="A1077" s="55">
        <v>1073</v>
      </c>
      <c r="B1077" s="55" t="s">
        <v>446</v>
      </c>
      <c r="C1077" s="329" t="s">
        <v>1492</v>
      </c>
      <c r="D1077" s="329" t="s">
        <v>5195</v>
      </c>
      <c r="E1077" s="55" t="s">
        <v>7802</v>
      </c>
      <c r="F1077" s="55"/>
      <c r="G1077" s="55" t="s">
        <v>7800</v>
      </c>
      <c r="H1077" s="299">
        <v>69</v>
      </c>
      <c r="I1077" s="59">
        <v>0.5</v>
      </c>
      <c r="J1077" s="448">
        <f t="shared" si="17"/>
        <v>34.5</v>
      </c>
    </row>
    <row r="1078" spans="1:10" ht="15.75">
      <c r="A1078" s="55">
        <v>1074</v>
      </c>
      <c r="B1078" s="55" t="s">
        <v>446</v>
      </c>
      <c r="C1078" s="329" t="s">
        <v>1493</v>
      </c>
      <c r="D1078" s="329" t="s">
        <v>5196</v>
      </c>
      <c r="E1078" s="55" t="s">
        <v>7802</v>
      </c>
      <c r="F1078" s="55"/>
      <c r="G1078" s="55" t="s">
        <v>7800</v>
      </c>
      <c r="H1078" s="299">
        <v>69</v>
      </c>
      <c r="I1078" s="59">
        <v>0.5</v>
      </c>
      <c r="J1078" s="448">
        <f t="shared" si="17"/>
        <v>34.5</v>
      </c>
    </row>
    <row r="1079" spans="1:10" ht="15.75">
      <c r="A1079" s="55">
        <v>1075</v>
      </c>
      <c r="B1079" s="55" t="s">
        <v>446</v>
      </c>
      <c r="C1079" s="329" t="s">
        <v>1494</v>
      </c>
      <c r="D1079" s="329" t="s">
        <v>5197</v>
      </c>
      <c r="E1079" s="55" t="s">
        <v>7802</v>
      </c>
      <c r="F1079" s="55"/>
      <c r="G1079" s="55" t="s">
        <v>7800</v>
      </c>
      <c r="H1079" s="299">
        <v>159</v>
      </c>
      <c r="I1079" s="59">
        <v>0.5</v>
      </c>
      <c r="J1079" s="448">
        <f t="shared" si="17"/>
        <v>79.5</v>
      </c>
    </row>
    <row r="1080" spans="1:10" ht="15.75">
      <c r="A1080" s="55">
        <v>1076</v>
      </c>
      <c r="B1080" s="55" t="s">
        <v>446</v>
      </c>
      <c r="C1080" s="329" t="s">
        <v>1495</v>
      </c>
      <c r="D1080" s="329" t="s">
        <v>5198</v>
      </c>
      <c r="E1080" s="55" t="s">
        <v>7802</v>
      </c>
      <c r="F1080" s="55"/>
      <c r="G1080" s="55" t="s">
        <v>7800</v>
      </c>
      <c r="H1080" s="299">
        <v>159</v>
      </c>
      <c r="I1080" s="59">
        <v>0.5</v>
      </c>
      <c r="J1080" s="448">
        <f t="shared" si="17"/>
        <v>79.5</v>
      </c>
    </row>
    <row r="1081" spans="1:10" ht="15.75">
      <c r="A1081" s="55">
        <v>1077</v>
      </c>
      <c r="B1081" s="55" t="s">
        <v>446</v>
      </c>
      <c r="C1081" s="329" t="s">
        <v>1496</v>
      </c>
      <c r="D1081" s="329" t="s">
        <v>5199</v>
      </c>
      <c r="E1081" s="55" t="s">
        <v>7802</v>
      </c>
      <c r="F1081" s="55"/>
      <c r="G1081" s="55" t="s">
        <v>7800</v>
      </c>
      <c r="H1081" s="299">
        <v>177</v>
      </c>
      <c r="I1081" s="59">
        <v>0.5</v>
      </c>
      <c r="J1081" s="448">
        <f t="shared" si="17"/>
        <v>88.5</v>
      </c>
    </row>
    <row r="1082" spans="1:10" ht="15.75">
      <c r="A1082" s="55">
        <v>1078</v>
      </c>
      <c r="B1082" s="55" t="s">
        <v>446</v>
      </c>
      <c r="C1082" s="329" t="s">
        <v>1497</v>
      </c>
      <c r="D1082" s="329" t="s">
        <v>5200</v>
      </c>
      <c r="E1082" s="55" t="s">
        <v>7802</v>
      </c>
      <c r="F1082" s="55"/>
      <c r="G1082" s="55" t="s">
        <v>7800</v>
      </c>
      <c r="H1082" s="299">
        <v>177</v>
      </c>
      <c r="I1082" s="59">
        <v>0.5</v>
      </c>
      <c r="J1082" s="448">
        <f t="shared" si="17"/>
        <v>88.5</v>
      </c>
    </row>
    <row r="1083" spans="1:10" ht="26.25">
      <c r="A1083" s="55">
        <v>1079</v>
      </c>
      <c r="B1083" s="55" t="s">
        <v>446</v>
      </c>
      <c r="C1083" s="329" t="s">
        <v>1498</v>
      </c>
      <c r="D1083" s="329" t="s">
        <v>5201</v>
      </c>
      <c r="E1083" s="55" t="s">
        <v>7802</v>
      </c>
      <c r="F1083" s="55"/>
      <c r="G1083" s="55" t="s">
        <v>7800</v>
      </c>
      <c r="H1083" s="299">
        <v>14</v>
      </c>
      <c r="I1083" s="59">
        <v>0.5</v>
      </c>
      <c r="J1083" s="448">
        <f t="shared" si="17"/>
        <v>7</v>
      </c>
    </row>
    <row r="1084" spans="1:10" ht="15.75">
      <c r="A1084" s="55">
        <v>1080</v>
      </c>
      <c r="B1084" s="55" t="s">
        <v>446</v>
      </c>
      <c r="C1084" s="329" t="s">
        <v>1499</v>
      </c>
      <c r="D1084" s="329" t="s">
        <v>5202</v>
      </c>
      <c r="E1084" s="55" t="s">
        <v>7802</v>
      </c>
      <c r="F1084" s="55"/>
      <c r="G1084" s="55" t="s">
        <v>7800</v>
      </c>
      <c r="H1084" s="299">
        <v>14</v>
      </c>
      <c r="I1084" s="59">
        <v>0.5</v>
      </c>
      <c r="J1084" s="448">
        <f t="shared" si="17"/>
        <v>7</v>
      </c>
    </row>
    <row r="1085" spans="1:10" ht="15.75">
      <c r="A1085" s="55">
        <v>1081</v>
      </c>
      <c r="B1085" s="55" t="s">
        <v>446</v>
      </c>
      <c r="C1085" s="329" t="s">
        <v>1500</v>
      </c>
      <c r="D1085" s="329" t="s">
        <v>5203</v>
      </c>
      <c r="E1085" s="55" t="s">
        <v>7802</v>
      </c>
      <c r="F1085" s="55"/>
      <c r="G1085" s="55" t="s">
        <v>7800</v>
      </c>
      <c r="H1085" s="299">
        <v>16</v>
      </c>
      <c r="I1085" s="59">
        <v>0.5</v>
      </c>
      <c r="J1085" s="448">
        <f t="shared" si="17"/>
        <v>8</v>
      </c>
    </row>
    <row r="1086" spans="1:10" ht="26.25">
      <c r="A1086" s="55">
        <v>1082</v>
      </c>
      <c r="B1086" s="55" t="s">
        <v>446</v>
      </c>
      <c r="C1086" s="329" t="s">
        <v>1501</v>
      </c>
      <c r="D1086" s="329" t="s">
        <v>5204</v>
      </c>
      <c r="E1086" s="55" t="s">
        <v>7802</v>
      </c>
      <c r="F1086" s="55"/>
      <c r="G1086" s="55" t="s">
        <v>7800</v>
      </c>
      <c r="H1086" s="299">
        <v>46</v>
      </c>
      <c r="I1086" s="59">
        <v>0.5</v>
      </c>
      <c r="J1086" s="448">
        <f t="shared" si="17"/>
        <v>23</v>
      </c>
    </row>
    <row r="1087" spans="1:10" ht="26.25">
      <c r="A1087" s="55">
        <v>1083</v>
      </c>
      <c r="B1087" s="55" t="s">
        <v>446</v>
      </c>
      <c r="C1087" s="329" t="s">
        <v>1502</v>
      </c>
      <c r="D1087" s="329" t="s">
        <v>5205</v>
      </c>
      <c r="E1087" s="55" t="s">
        <v>7802</v>
      </c>
      <c r="F1087" s="55"/>
      <c r="G1087" s="55" t="s">
        <v>7800</v>
      </c>
      <c r="H1087" s="299">
        <v>29</v>
      </c>
      <c r="I1087" s="59">
        <v>0.5</v>
      </c>
      <c r="J1087" s="448">
        <f t="shared" si="17"/>
        <v>14.5</v>
      </c>
    </row>
    <row r="1088" spans="1:10" ht="15.75">
      <c r="A1088" s="55">
        <v>1084</v>
      </c>
      <c r="B1088" s="55" t="s">
        <v>446</v>
      </c>
      <c r="C1088" s="329" t="s">
        <v>1503</v>
      </c>
      <c r="D1088" s="329" t="s">
        <v>5206</v>
      </c>
      <c r="E1088" s="55" t="s">
        <v>7802</v>
      </c>
      <c r="F1088" s="55"/>
      <c r="G1088" s="55" t="s">
        <v>7800</v>
      </c>
      <c r="H1088" s="299">
        <v>32</v>
      </c>
      <c r="I1088" s="59">
        <v>0.5</v>
      </c>
      <c r="J1088" s="448">
        <f t="shared" si="17"/>
        <v>16</v>
      </c>
    </row>
    <row r="1089" spans="1:10" ht="15.75">
      <c r="A1089" s="55">
        <v>1085</v>
      </c>
      <c r="B1089" s="55" t="s">
        <v>446</v>
      </c>
      <c r="C1089" s="329" t="s">
        <v>1504</v>
      </c>
      <c r="D1089" s="329" t="s">
        <v>5207</v>
      </c>
      <c r="E1089" s="55" t="s">
        <v>7802</v>
      </c>
      <c r="F1089" s="55"/>
      <c r="G1089" s="55" t="s">
        <v>7800</v>
      </c>
      <c r="H1089" s="299">
        <v>32</v>
      </c>
      <c r="I1089" s="59">
        <v>0.5</v>
      </c>
      <c r="J1089" s="448">
        <f t="shared" si="17"/>
        <v>16</v>
      </c>
    </row>
    <row r="1090" spans="1:10" ht="15.75">
      <c r="A1090" s="55">
        <v>1086</v>
      </c>
      <c r="B1090" s="55" t="s">
        <v>446</v>
      </c>
      <c r="C1090" s="329" t="s">
        <v>1505</v>
      </c>
      <c r="D1090" s="329" t="s">
        <v>5206</v>
      </c>
      <c r="E1090" s="55" t="s">
        <v>7802</v>
      </c>
      <c r="F1090" s="55"/>
      <c r="G1090" s="55" t="s">
        <v>7800</v>
      </c>
      <c r="H1090" s="299">
        <v>38</v>
      </c>
      <c r="I1090" s="59">
        <v>0.5</v>
      </c>
      <c r="J1090" s="448">
        <f t="shared" si="17"/>
        <v>19</v>
      </c>
    </row>
    <row r="1091" spans="1:10" ht="15.75">
      <c r="A1091" s="55">
        <v>1087</v>
      </c>
      <c r="B1091" s="55" t="s">
        <v>446</v>
      </c>
      <c r="C1091" s="329" t="s">
        <v>1506</v>
      </c>
      <c r="D1091" s="329" t="s">
        <v>5208</v>
      </c>
      <c r="E1091" s="55" t="s">
        <v>7802</v>
      </c>
      <c r="F1091" s="55"/>
      <c r="G1091" s="55" t="s">
        <v>7800</v>
      </c>
      <c r="H1091" s="299">
        <v>23</v>
      </c>
      <c r="I1091" s="59">
        <v>0.5</v>
      </c>
      <c r="J1091" s="448">
        <f t="shared" si="17"/>
        <v>11.5</v>
      </c>
    </row>
    <row r="1092" spans="1:10" ht="15.75">
      <c r="A1092" s="55">
        <v>1088</v>
      </c>
      <c r="B1092" s="55" t="s">
        <v>446</v>
      </c>
      <c r="C1092" s="329" t="s">
        <v>1507</v>
      </c>
      <c r="D1092" s="329" t="s">
        <v>5209</v>
      </c>
      <c r="E1092" s="55" t="s">
        <v>7802</v>
      </c>
      <c r="F1092" s="55"/>
      <c r="G1092" s="55" t="s">
        <v>7800</v>
      </c>
      <c r="H1092" s="299">
        <v>23</v>
      </c>
      <c r="I1092" s="59">
        <v>0.5</v>
      </c>
      <c r="J1092" s="448">
        <f t="shared" si="17"/>
        <v>11.5</v>
      </c>
    </row>
    <row r="1093" spans="1:10" ht="15.75">
      <c r="A1093" s="55">
        <v>1089</v>
      </c>
      <c r="B1093" s="55" t="s">
        <v>446</v>
      </c>
      <c r="C1093" s="329" t="s">
        <v>1508</v>
      </c>
      <c r="D1093" s="329" t="s">
        <v>5210</v>
      </c>
      <c r="E1093" s="55" t="s">
        <v>7802</v>
      </c>
      <c r="F1093" s="55"/>
      <c r="G1093" s="55" t="s">
        <v>7800</v>
      </c>
      <c r="H1093" s="299">
        <v>13</v>
      </c>
      <c r="I1093" s="59">
        <v>0.5</v>
      </c>
      <c r="J1093" s="448">
        <f t="shared" si="17"/>
        <v>6.5</v>
      </c>
    </row>
    <row r="1094" spans="1:10" ht="15.75">
      <c r="A1094" s="55">
        <v>1090</v>
      </c>
      <c r="B1094" s="55" t="s">
        <v>446</v>
      </c>
      <c r="C1094" s="329" t="s">
        <v>1509</v>
      </c>
      <c r="D1094" s="329" t="s">
        <v>5211</v>
      </c>
      <c r="E1094" s="55" t="s">
        <v>7802</v>
      </c>
      <c r="F1094" s="55"/>
      <c r="G1094" s="55" t="s">
        <v>7800</v>
      </c>
      <c r="H1094" s="299">
        <v>13</v>
      </c>
      <c r="I1094" s="59">
        <v>0.5</v>
      </c>
      <c r="J1094" s="448">
        <f t="shared" si="17"/>
        <v>6.5</v>
      </c>
    </row>
    <row r="1095" spans="1:10" ht="15.75">
      <c r="A1095" s="55">
        <v>1091</v>
      </c>
      <c r="B1095" s="55" t="s">
        <v>446</v>
      </c>
      <c r="C1095" s="329" t="s">
        <v>1510</v>
      </c>
      <c r="D1095" s="329" t="s">
        <v>5212</v>
      </c>
      <c r="E1095" s="55" t="s">
        <v>7802</v>
      </c>
      <c r="F1095" s="55"/>
      <c r="G1095" s="55" t="s">
        <v>7800</v>
      </c>
      <c r="H1095" s="299">
        <v>23</v>
      </c>
      <c r="I1095" s="59">
        <v>0.5</v>
      </c>
      <c r="J1095" s="448">
        <f t="shared" si="17"/>
        <v>11.5</v>
      </c>
    </row>
    <row r="1096" spans="1:10" ht="15.75">
      <c r="A1096" s="55">
        <v>1092</v>
      </c>
      <c r="B1096" s="55" t="s">
        <v>446</v>
      </c>
      <c r="C1096" s="329" t="s">
        <v>1511</v>
      </c>
      <c r="D1096" s="329" t="s">
        <v>5213</v>
      </c>
      <c r="E1096" s="55" t="s">
        <v>7802</v>
      </c>
      <c r="F1096" s="55"/>
      <c r="G1096" s="55" t="s">
        <v>7800</v>
      </c>
      <c r="H1096" s="299">
        <v>23</v>
      </c>
      <c r="I1096" s="59">
        <v>0.5</v>
      </c>
      <c r="J1096" s="448">
        <f t="shared" si="17"/>
        <v>11.5</v>
      </c>
    </row>
    <row r="1097" spans="1:10" ht="15.75">
      <c r="A1097" s="55">
        <v>1093</v>
      </c>
      <c r="B1097" s="55" t="s">
        <v>446</v>
      </c>
      <c r="C1097" s="329" t="s">
        <v>1512</v>
      </c>
      <c r="D1097" s="329" t="s">
        <v>5214</v>
      </c>
      <c r="E1097" s="55" t="s">
        <v>7802</v>
      </c>
      <c r="F1097" s="55"/>
      <c r="G1097" s="55" t="s">
        <v>7800</v>
      </c>
      <c r="H1097" s="299">
        <v>22</v>
      </c>
      <c r="I1097" s="59">
        <v>0.5</v>
      </c>
      <c r="J1097" s="448">
        <f t="shared" si="17"/>
        <v>11</v>
      </c>
    </row>
    <row r="1098" spans="1:10" ht="15.75">
      <c r="A1098" s="55">
        <v>1094</v>
      </c>
      <c r="B1098" s="55" t="s">
        <v>446</v>
      </c>
      <c r="C1098" s="329" t="s">
        <v>1513</v>
      </c>
      <c r="D1098" s="329" t="s">
        <v>5215</v>
      </c>
      <c r="E1098" s="55" t="s">
        <v>7802</v>
      </c>
      <c r="F1098" s="55"/>
      <c r="G1098" s="55" t="s">
        <v>7800</v>
      </c>
      <c r="H1098" s="299">
        <v>14</v>
      </c>
      <c r="I1098" s="59">
        <v>0.5</v>
      </c>
      <c r="J1098" s="448">
        <f t="shared" si="17"/>
        <v>7</v>
      </c>
    </row>
    <row r="1099" spans="1:10" ht="15.75">
      <c r="A1099" s="55">
        <v>1095</v>
      </c>
      <c r="B1099" s="55" t="s">
        <v>446</v>
      </c>
      <c r="C1099" s="329" t="s">
        <v>1514</v>
      </c>
      <c r="D1099" s="329" t="s">
        <v>5216</v>
      </c>
      <c r="E1099" s="55" t="s">
        <v>7802</v>
      </c>
      <c r="F1099" s="55"/>
      <c r="G1099" s="55" t="s">
        <v>7800</v>
      </c>
      <c r="H1099" s="299">
        <v>14</v>
      </c>
      <c r="I1099" s="59">
        <v>0.5</v>
      </c>
      <c r="J1099" s="448">
        <f t="shared" si="17"/>
        <v>7</v>
      </c>
    </row>
    <row r="1100" spans="1:10" ht="15.75">
      <c r="A1100" s="55">
        <v>1096</v>
      </c>
      <c r="B1100" s="55" t="s">
        <v>446</v>
      </c>
      <c r="C1100" s="329" t="s">
        <v>1515</v>
      </c>
      <c r="D1100" s="329" t="s">
        <v>5217</v>
      </c>
      <c r="E1100" s="55" t="s">
        <v>7802</v>
      </c>
      <c r="F1100" s="55"/>
      <c r="G1100" s="55" t="s">
        <v>7800</v>
      </c>
      <c r="H1100" s="299">
        <v>29</v>
      </c>
      <c r="I1100" s="59">
        <v>0.5</v>
      </c>
      <c r="J1100" s="448">
        <f t="shared" si="17"/>
        <v>14.5</v>
      </c>
    </row>
    <row r="1101" spans="1:10" ht="15.75">
      <c r="A1101" s="55">
        <v>1097</v>
      </c>
      <c r="B1101" s="55" t="s">
        <v>446</v>
      </c>
      <c r="C1101" s="329" t="s">
        <v>1516</v>
      </c>
      <c r="D1101" s="329" t="s">
        <v>5218</v>
      </c>
      <c r="E1101" s="55" t="s">
        <v>7802</v>
      </c>
      <c r="F1101" s="55"/>
      <c r="G1101" s="55" t="s">
        <v>7800</v>
      </c>
      <c r="H1101" s="299">
        <v>29</v>
      </c>
      <c r="I1101" s="59">
        <v>0.5</v>
      </c>
      <c r="J1101" s="448">
        <f t="shared" si="17"/>
        <v>14.5</v>
      </c>
    </row>
    <row r="1102" spans="1:10" ht="26.25">
      <c r="A1102" s="55">
        <v>1098</v>
      </c>
      <c r="B1102" s="55" t="s">
        <v>446</v>
      </c>
      <c r="C1102" s="329" t="s">
        <v>1517</v>
      </c>
      <c r="D1102" s="329" t="s">
        <v>5219</v>
      </c>
      <c r="E1102" s="55" t="s">
        <v>7802</v>
      </c>
      <c r="F1102" s="55"/>
      <c r="G1102" s="55" t="s">
        <v>7800</v>
      </c>
      <c r="H1102" s="299">
        <v>32</v>
      </c>
      <c r="I1102" s="59">
        <v>0.5</v>
      </c>
      <c r="J1102" s="448">
        <f t="shared" si="17"/>
        <v>16</v>
      </c>
    </row>
    <row r="1103" spans="1:10" ht="26.25">
      <c r="A1103" s="55">
        <v>1099</v>
      </c>
      <c r="B1103" s="55" t="s">
        <v>446</v>
      </c>
      <c r="C1103" s="329" t="s">
        <v>1518</v>
      </c>
      <c r="D1103" s="329" t="s">
        <v>5220</v>
      </c>
      <c r="E1103" s="55" t="s">
        <v>7802</v>
      </c>
      <c r="F1103" s="55"/>
      <c r="G1103" s="55" t="s">
        <v>7800</v>
      </c>
      <c r="H1103" s="299">
        <v>32</v>
      </c>
      <c r="I1103" s="59">
        <v>0.5</v>
      </c>
      <c r="J1103" s="448">
        <f t="shared" si="17"/>
        <v>16</v>
      </c>
    </row>
    <row r="1104" spans="1:10" ht="15.75">
      <c r="A1104" s="55">
        <v>1100</v>
      </c>
      <c r="B1104" s="55" t="s">
        <v>446</v>
      </c>
      <c r="C1104" s="329" t="s">
        <v>1519</v>
      </c>
      <c r="D1104" s="329" t="s">
        <v>5221</v>
      </c>
      <c r="E1104" s="55" t="s">
        <v>7802</v>
      </c>
      <c r="F1104" s="55"/>
      <c r="G1104" s="55" t="s">
        <v>7800</v>
      </c>
      <c r="H1104" s="299">
        <v>30</v>
      </c>
      <c r="I1104" s="59">
        <v>0.5</v>
      </c>
      <c r="J1104" s="448">
        <f t="shared" si="17"/>
        <v>15</v>
      </c>
    </row>
    <row r="1105" spans="1:10" ht="15.75">
      <c r="A1105" s="55">
        <v>1101</v>
      </c>
      <c r="B1105" s="55" t="s">
        <v>446</v>
      </c>
      <c r="C1105" s="329" t="s">
        <v>1520</v>
      </c>
      <c r="D1105" s="329" t="s">
        <v>5222</v>
      </c>
      <c r="E1105" s="55" t="s">
        <v>7802</v>
      </c>
      <c r="F1105" s="55"/>
      <c r="G1105" s="55" t="s">
        <v>7800</v>
      </c>
      <c r="H1105" s="299">
        <v>38</v>
      </c>
      <c r="I1105" s="59">
        <v>0.5</v>
      </c>
      <c r="J1105" s="448">
        <f t="shared" si="17"/>
        <v>19</v>
      </c>
    </row>
    <row r="1106" spans="1:10" ht="15.75">
      <c r="A1106" s="55">
        <v>1102</v>
      </c>
      <c r="B1106" s="55" t="s">
        <v>446</v>
      </c>
      <c r="C1106" s="329" t="s">
        <v>1521</v>
      </c>
      <c r="D1106" s="329" t="s">
        <v>5223</v>
      </c>
      <c r="E1106" s="55" t="s">
        <v>7802</v>
      </c>
      <c r="F1106" s="55"/>
      <c r="G1106" s="55" t="s">
        <v>7800</v>
      </c>
      <c r="H1106" s="299">
        <v>30</v>
      </c>
      <c r="I1106" s="59">
        <v>0.5</v>
      </c>
      <c r="J1106" s="448">
        <f t="shared" ref="J1106:J1169" si="18">H1106*(1-I1106)</f>
        <v>15</v>
      </c>
    </row>
    <row r="1107" spans="1:10" ht="15.75">
      <c r="A1107" s="55">
        <v>1103</v>
      </c>
      <c r="B1107" s="55" t="s">
        <v>446</v>
      </c>
      <c r="C1107" s="329" t="s">
        <v>1522</v>
      </c>
      <c r="D1107" s="329" t="s">
        <v>5224</v>
      </c>
      <c r="E1107" s="55" t="s">
        <v>7802</v>
      </c>
      <c r="F1107" s="55"/>
      <c r="G1107" s="55" t="s">
        <v>7800</v>
      </c>
      <c r="H1107" s="299">
        <v>38</v>
      </c>
      <c r="I1107" s="59">
        <v>0.5</v>
      </c>
      <c r="J1107" s="448">
        <f t="shared" si="18"/>
        <v>19</v>
      </c>
    </row>
    <row r="1108" spans="1:10" ht="15.75">
      <c r="A1108" s="55">
        <v>1104</v>
      </c>
      <c r="B1108" s="55" t="s">
        <v>446</v>
      </c>
      <c r="C1108" s="329" t="s">
        <v>1523</v>
      </c>
      <c r="D1108" s="329" t="s">
        <v>5225</v>
      </c>
      <c r="E1108" s="55" t="s">
        <v>7802</v>
      </c>
      <c r="F1108" s="55"/>
      <c r="G1108" s="55" t="s">
        <v>7800</v>
      </c>
      <c r="H1108" s="299">
        <v>38</v>
      </c>
      <c r="I1108" s="59">
        <v>0.5</v>
      </c>
      <c r="J1108" s="448">
        <f t="shared" si="18"/>
        <v>19</v>
      </c>
    </row>
    <row r="1109" spans="1:10" ht="15.75">
      <c r="A1109" s="55">
        <v>1105</v>
      </c>
      <c r="B1109" s="55" t="s">
        <v>446</v>
      </c>
      <c r="C1109" s="329" t="s">
        <v>1524</v>
      </c>
      <c r="D1109" s="329" t="s">
        <v>5226</v>
      </c>
      <c r="E1109" s="55" t="s">
        <v>7802</v>
      </c>
      <c r="F1109" s="55"/>
      <c r="G1109" s="55" t="s">
        <v>7800</v>
      </c>
      <c r="H1109" s="299">
        <v>38</v>
      </c>
      <c r="I1109" s="59">
        <v>0.5</v>
      </c>
      <c r="J1109" s="448">
        <f t="shared" si="18"/>
        <v>19</v>
      </c>
    </row>
    <row r="1110" spans="1:10" ht="15.75">
      <c r="A1110" s="55">
        <v>1106</v>
      </c>
      <c r="B1110" s="55" t="s">
        <v>446</v>
      </c>
      <c r="C1110" s="329" t="s">
        <v>1525</v>
      </c>
      <c r="D1110" s="329" t="s">
        <v>5227</v>
      </c>
      <c r="E1110" s="55" t="s">
        <v>7802</v>
      </c>
      <c r="F1110" s="55"/>
      <c r="G1110" s="55" t="s">
        <v>7800</v>
      </c>
      <c r="H1110" s="299">
        <v>38</v>
      </c>
      <c r="I1110" s="59">
        <v>0.5</v>
      </c>
      <c r="J1110" s="448">
        <f t="shared" si="18"/>
        <v>19</v>
      </c>
    </row>
    <row r="1111" spans="1:10" ht="26.25">
      <c r="A1111" s="55">
        <v>1107</v>
      </c>
      <c r="B1111" s="55" t="s">
        <v>446</v>
      </c>
      <c r="C1111" s="329" t="s">
        <v>1526</v>
      </c>
      <c r="D1111" s="329" t="s">
        <v>5228</v>
      </c>
      <c r="E1111" s="55" t="s">
        <v>7802</v>
      </c>
      <c r="F1111" s="55"/>
      <c r="G1111" s="55" t="s">
        <v>7800</v>
      </c>
      <c r="H1111" s="299">
        <v>38</v>
      </c>
      <c r="I1111" s="59">
        <v>0.5</v>
      </c>
      <c r="J1111" s="448">
        <f t="shared" si="18"/>
        <v>19</v>
      </c>
    </row>
    <row r="1112" spans="1:10" ht="15.75">
      <c r="A1112" s="55">
        <v>1108</v>
      </c>
      <c r="B1112" s="55" t="s">
        <v>446</v>
      </c>
      <c r="C1112" s="329" t="s">
        <v>1527</v>
      </c>
      <c r="D1112" s="329" t="s">
        <v>5229</v>
      </c>
      <c r="E1112" s="55" t="s">
        <v>7802</v>
      </c>
      <c r="F1112" s="55"/>
      <c r="G1112" s="55" t="s">
        <v>7800</v>
      </c>
      <c r="H1112" s="299">
        <v>32</v>
      </c>
      <c r="I1112" s="59">
        <v>0.5</v>
      </c>
      <c r="J1112" s="448">
        <f t="shared" si="18"/>
        <v>16</v>
      </c>
    </row>
    <row r="1113" spans="1:10" ht="15.75">
      <c r="A1113" s="55">
        <v>1109</v>
      </c>
      <c r="B1113" s="55" t="s">
        <v>446</v>
      </c>
      <c r="C1113" s="329" t="s">
        <v>1528</v>
      </c>
      <c r="D1113" s="329" t="s">
        <v>5230</v>
      </c>
      <c r="E1113" s="55" t="s">
        <v>7802</v>
      </c>
      <c r="F1113" s="55"/>
      <c r="G1113" s="55" t="s">
        <v>7800</v>
      </c>
      <c r="H1113" s="299">
        <v>32</v>
      </c>
      <c r="I1113" s="59">
        <v>0.5</v>
      </c>
      <c r="J1113" s="448">
        <f t="shared" si="18"/>
        <v>16</v>
      </c>
    </row>
    <row r="1114" spans="1:10" ht="15.75">
      <c r="A1114" s="55">
        <v>1110</v>
      </c>
      <c r="B1114" s="55" t="s">
        <v>446</v>
      </c>
      <c r="C1114" s="329" t="s">
        <v>1529</v>
      </c>
      <c r="D1114" s="329" t="s">
        <v>5231</v>
      </c>
      <c r="E1114" s="55" t="s">
        <v>7802</v>
      </c>
      <c r="F1114" s="55"/>
      <c r="G1114" s="55" t="s">
        <v>7800</v>
      </c>
      <c r="H1114" s="299">
        <v>32</v>
      </c>
      <c r="I1114" s="59">
        <v>0.5</v>
      </c>
      <c r="J1114" s="448">
        <f t="shared" si="18"/>
        <v>16</v>
      </c>
    </row>
    <row r="1115" spans="1:10" ht="26.25">
      <c r="A1115" s="55">
        <v>1111</v>
      </c>
      <c r="B1115" s="55" t="s">
        <v>446</v>
      </c>
      <c r="C1115" s="329" t="s">
        <v>1530</v>
      </c>
      <c r="D1115" s="329" t="s">
        <v>5232</v>
      </c>
      <c r="E1115" s="55" t="s">
        <v>7802</v>
      </c>
      <c r="F1115" s="55"/>
      <c r="G1115" s="55" t="s">
        <v>7800</v>
      </c>
      <c r="H1115" s="299">
        <v>14</v>
      </c>
      <c r="I1115" s="59">
        <v>0.5</v>
      </c>
      <c r="J1115" s="448">
        <f t="shared" si="18"/>
        <v>7</v>
      </c>
    </row>
    <row r="1116" spans="1:10" ht="15.75">
      <c r="A1116" s="55">
        <v>1112</v>
      </c>
      <c r="B1116" s="55" t="s">
        <v>446</v>
      </c>
      <c r="C1116" s="329" t="s">
        <v>1531</v>
      </c>
      <c r="D1116" s="329" t="s">
        <v>5233</v>
      </c>
      <c r="E1116" s="55" t="s">
        <v>7802</v>
      </c>
      <c r="F1116" s="55"/>
      <c r="G1116" s="55" t="s">
        <v>7800</v>
      </c>
      <c r="H1116" s="299">
        <v>22</v>
      </c>
      <c r="I1116" s="59">
        <v>0.5</v>
      </c>
      <c r="J1116" s="448">
        <f t="shared" si="18"/>
        <v>11</v>
      </c>
    </row>
    <row r="1117" spans="1:10" ht="15.75">
      <c r="A1117" s="55">
        <v>1113</v>
      </c>
      <c r="B1117" s="55" t="s">
        <v>446</v>
      </c>
      <c r="C1117" s="329" t="s">
        <v>1532</v>
      </c>
      <c r="D1117" s="329" t="s">
        <v>5234</v>
      </c>
      <c r="E1117" s="55" t="s">
        <v>7802</v>
      </c>
      <c r="F1117" s="55"/>
      <c r="G1117" s="55" t="s">
        <v>7800</v>
      </c>
      <c r="H1117" s="299">
        <v>22</v>
      </c>
      <c r="I1117" s="59">
        <v>0.5</v>
      </c>
      <c r="J1117" s="448">
        <f t="shared" si="18"/>
        <v>11</v>
      </c>
    </row>
    <row r="1118" spans="1:10" ht="15.75">
      <c r="A1118" s="55">
        <v>1114</v>
      </c>
      <c r="B1118" s="55" t="s">
        <v>446</v>
      </c>
      <c r="C1118" s="329" t="s">
        <v>1533</v>
      </c>
      <c r="D1118" s="329" t="s">
        <v>5235</v>
      </c>
      <c r="E1118" s="55" t="s">
        <v>7802</v>
      </c>
      <c r="F1118" s="55"/>
      <c r="G1118" s="55" t="s">
        <v>7800</v>
      </c>
      <c r="H1118" s="299">
        <v>1234</v>
      </c>
      <c r="I1118" s="59">
        <v>0.5</v>
      </c>
      <c r="J1118" s="448">
        <f t="shared" si="18"/>
        <v>617</v>
      </c>
    </row>
    <row r="1119" spans="1:10" ht="15.75">
      <c r="A1119" s="55">
        <v>1115</v>
      </c>
      <c r="B1119" s="55" t="s">
        <v>446</v>
      </c>
      <c r="C1119" s="329" t="s">
        <v>1534</v>
      </c>
      <c r="D1119" s="329" t="s">
        <v>5236</v>
      </c>
      <c r="E1119" s="55" t="s">
        <v>7802</v>
      </c>
      <c r="F1119" s="55"/>
      <c r="G1119" s="55" t="s">
        <v>7800</v>
      </c>
      <c r="H1119" s="299">
        <v>1766</v>
      </c>
      <c r="I1119" s="59">
        <v>0.5</v>
      </c>
      <c r="J1119" s="448">
        <f t="shared" si="18"/>
        <v>883</v>
      </c>
    </row>
    <row r="1120" spans="1:10" ht="15.75">
      <c r="A1120" s="55">
        <v>1116</v>
      </c>
      <c r="B1120" s="55" t="s">
        <v>446</v>
      </c>
      <c r="C1120" s="329" t="s">
        <v>1535</v>
      </c>
      <c r="D1120" s="329" t="s">
        <v>5237</v>
      </c>
      <c r="E1120" s="55" t="s">
        <v>7802</v>
      </c>
      <c r="F1120" s="55"/>
      <c r="G1120" s="55" t="s">
        <v>7800</v>
      </c>
      <c r="H1120" s="299">
        <v>1490</v>
      </c>
      <c r="I1120" s="59">
        <v>0.5</v>
      </c>
      <c r="J1120" s="448">
        <f t="shared" si="18"/>
        <v>745</v>
      </c>
    </row>
    <row r="1121" spans="1:10" ht="15.75">
      <c r="A1121" s="55">
        <v>1117</v>
      </c>
      <c r="B1121" s="55" t="s">
        <v>446</v>
      </c>
      <c r="C1121" s="329" t="s">
        <v>1536</v>
      </c>
      <c r="D1121" s="329" t="s">
        <v>5238</v>
      </c>
      <c r="E1121" s="55" t="s">
        <v>7802</v>
      </c>
      <c r="F1121" s="55"/>
      <c r="G1121" s="55" t="s">
        <v>7800</v>
      </c>
      <c r="H1121" s="299">
        <v>1766</v>
      </c>
      <c r="I1121" s="59">
        <v>0.5</v>
      </c>
      <c r="J1121" s="448">
        <f t="shared" si="18"/>
        <v>883</v>
      </c>
    </row>
    <row r="1122" spans="1:10" ht="15.75">
      <c r="A1122" s="55">
        <v>1118</v>
      </c>
      <c r="B1122" s="55" t="s">
        <v>446</v>
      </c>
      <c r="C1122" s="329" t="s">
        <v>1537</v>
      </c>
      <c r="D1122" s="329" t="s">
        <v>5239</v>
      </c>
      <c r="E1122" s="55" t="s">
        <v>7802</v>
      </c>
      <c r="F1122" s="55"/>
      <c r="G1122" s="55" t="s">
        <v>7800</v>
      </c>
      <c r="H1122" s="299">
        <v>268</v>
      </c>
      <c r="I1122" s="59">
        <v>0.5</v>
      </c>
      <c r="J1122" s="448">
        <f t="shared" si="18"/>
        <v>134</v>
      </c>
    </row>
    <row r="1123" spans="1:10" ht="15.75">
      <c r="A1123" s="55">
        <v>1119</v>
      </c>
      <c r="B1123" s="55" t="s">
        <v>446</v>
      </c>
      <c r="C1123" s="329" t="s">
        <v>1538</v>
      </c>
      <c r="D1123" s="329" t="s">
        <v>5240</v>
      </c>
      <c r="E1123" s="55" t="s">
        <v>7802</v>
      </c>
      <c r="F1123" s="55"/>
      <c r="G1123" s="55" t="s">
        <v>7800</v>
      </c>
      <c r="H1123" s="299">
        <v>268</v>
      </c>
      <c r="I1123" s="59">
        <v>0.5</v>
      </c>
      <c r="J1123" s="448">
        <f t="shared" si="18"/>
        <v>134</v>
      </c>
    </row>
    <row r="1124" spans="1:10" ht="15.75">
      <c r="A1124" s="55">
        <v>1120</v>
      </c>
      <c r="B1124" s="55" t="s">
        <v>446</v>
      </c>
      <c r="C1124" s="329" t="s">
        <v>1539</v>
      </c>
      <c r="D1124" s="329" t="s">
        <v>5241</v>
      </c>
      <c r="E1124" s="55" t="s">
        <v>7802</v>
      </c>
      <c r="F1124" s="55"/>
      <c r="G1124" s="55" t="s">
        <v>7800</v>
      </c>
      <c r="H1124" s="299">
        <v>515</v>
      </c>
      <c r="I1124" s="59">
        <v>0.5</v>
      </c>
      <c r="J1124" s="448">
        <f t="shared" si="18"/>
        <v>257.5</v>
      </c>
    </row>
    <row r="1125" spans="1:10" ht="15.75">
      <c r="A1125" s="55">
        <v>1121</v>
      </c>
      <c r="B1125" s="55" t="s">
        <v>446</v>
      </c>
      <c r="C1125" s="329" t="s">
        <v>1540</v>
      </c>
      <c r="D1125" s="329" t="s">
        <v>5242</v>
      </c>
      <c r="E1125" s="55" t="s">
        <v>7802</v>
      </c>
      <c r="F1125" s="55"/>
      <c r="G1125" s="55" t="s">
        <v>7800</v>
      </c>
      <c r="H1125" s="299">
        <v>621</v>
      </c>
      <c r="I1125" s="59">
        <v>0.5</v>
      </c>
      <c r="J1125" s="448">
        <f t="shared" si="18"/>
        <v>310.5</v>
      </c>
    </row>
    <row r="1126" spans="1:10" ht="15.75">
      <c r="A1126" s="55">
        <v>1122</v>
      </c>
      <c r="B1126" s="55" t="s">
        <v>446</v>
      </c>
      <c r="C1126" s="329" t="s">
        <v>1541</v>
      </c>
      <c r="D1126" s="329" t="s">
        <v>5243</v>
      </c>
      <c r="E1126" s="55" t="s">
        <v>7802</v>
      </c>
      <c r="F1126" s="55"/>
      <c r="G1126" s="55" t="s">
        <v>7800</v>
      </c>
      <c r="H1126" s="299">
        <v>685</v>
      </c>
      <c r="I1126" s="59">
        <v>0.5</v>
      </c>
      <c r="J1126" s="448">
        <f t="shared" si="18"/>
        <v>342.5</v>
      </c>
    </row>
    <row r="1127" spans="1:10" ht="15.75">
      <c r="A1127" s="55">
        <v>1123</v>
      </c>
      <c r="B1127" s="55" t="s">
        <v>446</v>
      </c>
      <c r="C1127" s="329" t="s">
        <v>1542</v>
      </c>
      <c r="D1127" s="329" t="s">
        <v>5244</v>
      </c>
      <c r="E1127" s="55" t="s">
        <v>7802</v>
      </c>
      <c r="F1127" s="55"/>
      <c r="G1127" s="55" t="s">
        <v>7800</v>
      </c>
      <c r="H1127" s="299">
        <v>792</v>
      </c>
      <c r="I1127" s="59">
        <v>0.5</v>
      </c>
      <c r="J1127" s="448">
        <f t="shared" si="18"/>
        <v>396</v>
      </c>
    </row>
    <row r="1128" spans="1:10" ht="15.75">
      <c r="A1128" s="55">
        <v>1124</v>
      </c>
      <c r="B1128" s="55" t="s">
        <v>446</v>
      </c>
      <c r="C1128" s="329" t="s">
        <v>1543</v>
      </c>
      <c r="D1128" s="329" t="s">
        <v>5245</v>
      </c>
      <c r="E1128" s="55" t="s">
        <v>7802</v>
      </c>
      <c r="F1128" s="55"/>
      <c r="G1128" s="55" t="s">
        <v>7800</v>
      </c>
      <c r="H1128" s="299">
        <v>685</v>
      </c>
      <c r="I1128" s="59">
        <v>0.5</v>
      </c>
      <c r="J1128" s="448">
        <f t="shared" si="18"/>
        <v>342.5</v>
      </c>
    </row>
    <row r="1129" spans="1:10" ht="15.75">
      <c r="A1129" s="55">
        <v>1125</v>
      </c>
      <c r="B1129" s="55" t="s">
        <v>446</v>
      </c>
      <c r="C1129" s="329" t="s">
        <v>1544</v>
      </c>
      <c r="D1129" s="329" t="s">
        <v>5246</v>
      </c>
      <c r="E1129" s="55" t="s">
        <v>7802</v>
      </c>
      <c r="F1129" s="55"/>
      <c r="G1129" s="55" t="s">
        <v>7800</v>
      </c>
      <c r="H1129" s="299">
        <v>268</v>
      </c>
      <c r="I1129" s="59">
        <v>0.5</v>
      </c>
      <c r="J1129" s="448">
        <f t="shared" si="18"/>
        <v>134</v>
      </c>
    </row>
    <row r="1130" spans="1:10" ht="15.75">
      <c r="A1130" s="55">
        <v>1126</v>
      </c>
      <c r="B1130" s="55" t="s">
        <v>446</v>
      </c>
      <c r="C1130" s="329" t="s">
        <v>1545</v>
      </c>
      <c r="D1130" s="329" t="s">
        <v>5247</v>
      </c>
      <c r="E1130" s="55" t="s">
        <v>7802</v>
      </c>
      <c r="F1130" s="55"/>
      <c r="G1130" s="55" t="s">
        <v>7800</v>
      </c>
      <c r="H1130" s="299">
        <v>268</v>
      </c>
      <c r="I1130" s="59">
        <v>0.5</v>
      </c>
      <c r="J1130" s="448">
        <f t="shared" si="18"/>
        <v>134</v>
      </c>
    </row>
    <row r="1131" spans="1:10" ht="15.75">
      <c r="A1131" s="55">
        <v>1127</v>
      </c>
      <c r="B1131" s="55" t="s">
        <v>446</v>
      </c>
      <c r="C1131" s="329" t="s">
        <v>1546</v>
      </c>
      <c r="D1131" s="329" t="s">
        <v>5248</v>
      </c>
      <c r="E1131" s="55" t="s">
        <v>7802</v>
      </c>
      <c r="F1131" s="55"/>
      <c r="G1131" s="55" t="s">
        <v>7800</v>
      </c>
      <c r="H1131" s="299">
        <v>621</v>
      </c>
      <c r="I1131" s="59">
        <v>0.5</v>
      </c>
      <c r="J1131" s="448">
        <f t="shared" si="18"/>
        <v>310.5</v>
      </c>
    </row>
    <row r="1132" spans="1:10" ht="15.75">
      <c r="A1132" s="55">
        <v>1128</v>
      </c>
      <c r="B1132" s="55" t="s">
        <v>446</v>
      </c>
      <c r="C1132" s="329" t="s">
        <v>1547</v>
      </c>
      <c r="D1132" s="329" t="s">
        <v>5249</v>
      </c>
      <c r="E1132" s="55" t="s">
        <v>7802</v>
      </c>
      <c r="F1132" s="55"/>
      <c r="G1132" s="55" t="s">
        <v>7800</v>
      </c>
      <c r="H1132" s="299">
        <v>685</v>
      </c>
      <c r="I1132" s="59">
        <v>0.5</v>
      </c>
      <c r="J1132" s="448">
        <f t="shared" si="18"/>
        <v>342.5</v>
      </c>
    </row>
    <row r="1133" spans="1:10" ht="15.75">
      <c r="A1133" s="55">
        <v>1129</v>
      </c>
      <c r="B1133" s="55" t="s">
        <v>446</v>
      </c>
      <c r="C1133" s="329" t="s">
        <v>1548</v>
      </c>
      <c r="D1133" s="329" t="s">
        <v>5250</v>
      </c>
      <c r="E1133" s="55" t="s">
        <v>7802</v>
      </c>
      <c r="F1133" s="55"/>
      <c r="G1133" s="55" t="s">
        <v>7800</v>
      </c>
      <c r="H1133" s="299">
        <v>685</v>
      </c>
      <c r="I1133" s="59">
        <v>0.5</v>
      </c>
      <c r="J1133" s="448">
        <f t="shared" si="18"/>
        <v>342.5</v>
      </c>
    </row>
    <row r="1134" spans="1:10" ht="15.75">
      <c r="A1134" s="55">
        <v>1130</v>
      </c>
      <c r="B1134" s="55" t="s">
        <v>446</v>
      </c>
      <c r="C1134" s="329" t="s">
        <v>1549</v>
      </c>
      <c r="D1134" s="329" t="s">
        <v>5251</v>
      </c>
      <c r="E1134" s="55" t="s">
        <v>7802</v>
      </c>
      <c r="F1134" s="55"/>
      <c r="G1134" s="55" t="s">
        <v>7800</v>
      </c>
      <c r="H1134" s="299">
        <v>832</v>
      </c>
      <c r="I1134" s="59">
        <v>0.5</v>
      </c>
      <c r="J1134" s="448">
        <f t="shared" si="18"/>
        <v>416</v>
      </c>
    </row>
    <row r="1135" spans="1:10" ht="15.75">
      <c r="A1135" s="55">
        <v>1131</v>
      </c>
      <c r="B1135" s="55" t="s">
        <v>446</v>
      </c>
      <c r="C1135" s="329" t="s">
        <v>1550</v>
      </c>
      <c r="D1135" s="329" t="s">
        <v>5252</v>
      </c>
      <c r="E1135" s="55" t="s">
        <v>7802</v>
      </c>
      <c r="F1135" s="55"/>
      <c r="G1135" s="55" t="s">
        <v>7800</v>
      </c>
      <c r="H1135" s="299">
        <v>95</v>
      </c>
      <c r="I1135" s="59">
        <v>0.5</v>
      </c>
      <c r="J1135" s="448">
        <f t="shared" si="18"/>
        <v>47.5</v>
      </c>
    </row>
    <row r="1136" spans="1:10" ht="15.75">
      <c r="A1136" s="55">
        <v>1132</v>
      </c>
      <c r="B1136" s="55" t="s">
        <v>446</v>
      </c>
      <c r="C1136" s="329" t="s">
        <v>1551</v>
      </c>
      <c r="D1136" s="329" t="s">
        <v>5253</v>
      </c>
      <c r="E1136" s="55" t="s">
        <v>7802</v>
      </c>
      <c r="F1136" s="55"/>
      <c r="G1136" s="55" t="s">
        <v>7800</v>
      </c>
      <c r="H1136" s="299">
        <v>95</v>
      </c>
      <c r="I1136" s="59">
        <v>0.5</v>
      </c>
      <c r="J1136" s="448">
        <f t="shared" si="18"/>
        <v>47.5</v>
      </c>
    </row>
    <row r="1137" spans="1:10" ht="15.75">
      <c r="A1137" s="55">
        <v>1133</v>
      </c>
      <c r="B1137" s="55" t="s">
        <v>446</v>
      </c>
      <c r="C1137" s="329" t="s">
        <v>1552</v>
      </c>
      <c r="D1137" s="329" t="s">
        <v>5254</v>
      </c>
      <c r="E1137" s="55" t="s">
        <v>7802</v>
      </c>
      <c r="F1137" s="55"/>
      <c r="G1137" s="55" t="s">
        <v>7800</v>
      </c>
      <c r="H1137" s="299">
        <v>95</v>
      </c>
      <c r="I1137" s="59">
        <v>0.5</v>
      </c>
      <c r="J1137" s="448">
        <f t="shared" si="18"/>
        <v>47.5</v>
      </c>
    </row>
    <row r="1138" spans="1:10" ht="15.75">
      <c r="A1138" s="55">
        <v>1134</v>
      </c>
      <c r="B1138" s="55" t="s">
        <v>446</v>
      </c>
      <c r="C1138" s="329" t="s">
        <v>1553</v>
      </c>
      <c r="D1138" s="329" t="s">
        <v>5255</v>
      </c>
      <c r="E1138" s="55" t="s">
        <v>7802</v>
      </c>
      <c r="F1138" s="55"/>
      <c r="G1138" s="55" t="s">
        <v>7800</v>
      </c>
      <c r="H1138" s="299">
        <v>95</v>
      </c>
      <c r="I1138" s="59">
        <v>0.5</v>
      </c>
      <c r="J1138" s="448">
        <f t="shared" si="18"/>
        <v>47.5</v>
      </c>
    </row>
    <row r="1139" spans="1:10" ht="15.75">
      <c r="A1139" s="55">
        <v>1135</v>
      </c>
      <c r="B1139" s="55" t="s">
        <v>446</v>
      </c>
      <c r="C1139" s="329" t="s">
        <v>1554</v>
      </c>
      <c r="D1139" s="329" t="s">
        <v>5256</v>
      </c>
      <c r="E1139" s="55" t="s">
        <v>7802</v>
      </c>
      <c r="F1139" s="55"/>
      <c r="G1139" s="55" t="s">
        <v>7800</v>
      </c>
      <c r="H1139" s="299">
        <v>104</v>
      </c>
      <c r="I1139" s="59">
        <v>0.5</v>
      </c>
      <c r="J1139" s="448">
        <f t="shared" si="18"/>
        <v>52</v>
      </c>
    </row>
    <row r="1140" spans="1:10" ht="15.75">
      <c r="A1140" s="55">
        <v>1136</v>
      </c>
      <c r="B1140" s="55" t="s">
        <v>446</v>
      </c>
      <c r="C1140" s="329" t="s">
        <v>1555</v>
      </c>
      <c r="D1140" s="329" t="s">
        <v>5257</v>
      </c>
      <c r="E1140" s="55" t="s">
        <v>7802</v>
      </c>
      <c r="F1140" s="55"/>
      <c r="G1140" s="55" t="s">
        <v>7800</v>
      </c>
      <c r="H1140" s="299">
        <v>104</v>
      </c>
      <c r="I1140" s="59">
        <v>0.5</v>
      </c>
      <c r="J1140" s="448">
        <f t="shared" si="18"/>
        <v>52</v>
      </c>
    </row>
    <row r="1141" spans="1:10" ht="15.75">
      <c r="A1141" s="55">
        <v>1137</v>
      </c>
      <c r="B1141" s="55" t="s">
        <v>446</v>
      </c>
      <c r="C1141" s="329" t="s">
        <v>1556</v>
      </c>
      <c r="D1141" s="329" t="s">
        <v>5258</v>
      </c>
      <c r="E1141" s="55" t="s">
        <v>7802</v>
      </c>
      <c r="F1141" s="55"/>
      <c r="G1141" s="55" t="s">
        <v>7800</v>
      </c>
      <c r="H1141" s="299">
        <v>104</v>
      </c>
      <c r="I1141" s="59">
        <v>0.5</v>
      </c>
      <c r="J1141" s="448">
        <f t="shared" si="18"/>
        <v>52</v>
      </c>
    </row>
    <row r="1142" spans="1:10" ht="15.75">
      <c r="A1142" s="55">
        <v>1138</v>
      </c>
      <c r="B1142" s="55" t="s">
        <v>446</v>
      </c>
      <c r="C1142" s="329" t="s">
        <v>1557</v>
      </c>
      <c r="D1142" s="329" t="s">
        <v>5259</v>
      </c>
      <c r="E1142" s="55" t="s">
        <v>7802</v>
      </c>
      <c r="F1142" s="55"/>
      <c r="G1142" s="55" t="s">
        <v>7800</v>
      </c>
      <c r="H1142" s="299">
        <v>133</v>
      </c>
      <c r="I1142" s="59">
        <v>0.5</v>
      </c>
      <c r="J1142" s="448">
        <f t="shared" si="18"/>
        <v>66.5</v>
      </c>
    </row>
    <row r="1143" spans="1:10" ht="15.75">
      <c r="A1143" s="55">
        <v>1139</v>
      </c>
      <c r="B1143" s="55" t="s">
        <v>446</v>
      </c>
      <c r="C1143" s="329" t="s">
        <v>1558</v>
      </c>
      <c r="D1143" s="329" t="s">
        <v>5260</v>
      </c>
      <c r="E1143" s="55" t="s">
        <v>7802</v>
      </c>
      <c r="F1143" s="55"/>
      <c r="G1143" s="55" t="s">
        <v>7800</v>
      </c>
      <c r="H1143" s="299">
        <v>133</v>
      </c>
      <c r="I1143" s="59">
        <v>0.5</v>
      </c>
      <c r="J1143" s="448">
        <f t="shared" si="18"/>
        <v>66.5</v>
      </c>
    </row>
    <row r="1144" spans="1:10" ht="15.75">
      <c r="A1144" s="55">
        <v>1140</v>
      </c>
      <c r="B1144" s="55" t="s">
        <v>446</v>
      </c>
      <c r="C1144" s="329" t="s">
        <v>1559</v>
      </c>
      <c r="D1144" s="329" t="s">
        <v>5261</v>
      </c>
      <c r="E1144" s="55" t="s">
        <v>7802</v>
      </c>
      <c r="F1144" s="55"/>
      <c r="G1144" s="55" t="s">
        <v>7800</v>
      </c>
      <c r="H1144" s="299">
        <v>133</v>
      </c>
      <c r="I1144" s="59">
        <v>0.5</v>
      </c>
      <c r="J1144" s="448">
        <f t="shared" si="18"/>
        <v>66.5</v>
      </c>
    </row>
    <row r="1145" spans="1:10" ht="15.75">
      <c r="A1145" s="55">
        <v>1141</v>
      </c>
      <c r="B1145" s="55" t="s">
        <v>446</v>
      </c>
      <c r="C1145" s="329" t="s">
        <v>1560</v>
      </c>
      <c r="D1145" s="329" t="s">
        <v>5262</v>
      </c>
      <c r="E1145" s="55" t="s">
        <v>7802</v>
      </c>
      <c r="F1145" s="55"/>
      <c r="G1145" s="55" t="s">
        <v>7800</v>
      </c>
      <c r="H1145" s="299">
        <v>133</v>
      </c>
      <c r="I1145" s="59">
        <v>0.5</v>
      </c>
      <c r="J1145" s="448">
        <f t="shared" si="18"/>
        <v>66.5</v>
      </c>
    </row>
    <row r="1146" spans="1:10" ht="15.75">
      <c r="A1146" s="55">
        <v>1142</v>
      </c>
      <c r="B1146" s="55" t="s">
        <v>446</v>
      </c>
      <c r="C1146" s="329" t="s">
        <v>1561</v>
      </c>
      <c r="D1146" s="329" t="s">
        <v>5263</v>
      </c>
      <c r="E1146" s="55" t="s">
        <v>7802</v>
      </c>
      <c r="F1146" s="55"/>
      <c r="G1146" s="55" t="s">
        <v>7800</v>
      </c>
      <c r="H1146" s="299">
        <v>113</v>
      </c>
      <c r="I1146" s="59">
        <v>0.5</v>
      </c>
      <c r="J1146" s="448">
        <f t="shared" si="18"/>
        <v>56.5</v>
      </c>
    </row>
    <row r="1147" spans="1:10" ht="15.75">
      <c r="A1147" s="55">
        <v>1143</v>
      </c>
      <c r="B1147" s="55" t="s">
        <v>446</v>
      </c>
      <c r="C1147" s="329" t="s">
        <v>1562</v>
      </c>
      <c r="D1147" s="329" t="s">
        <v>5264</v>
      </c>
      <c r="E1147" s="55" t="s">
        <v>7802</v>
      </c>
      <c r="F1147" s="55"/>
      <c r="G1147" s="55" t="s">
        <v>7800</v>
      </c>
      <c r="H1147" s="299">
        <v>113</v>
      </c>
      <c r="I1147" s="59">
        <v>0.5</v>
      </c>
      <c r="J1147" s="448">
        <f t="shared" si="18"/>
        <v>56.5</v>
      </c>
    </row>
    <row r="1148" spans="1:10" ht="15.75">
      <c r="A1148" s="55">
        <v>1144</v>
      </c>
      <c r="B1148" s="55" t="s">
        <v>446</v>
      </c>
      <c r="C1148" s="329" t="s">
        <v>1563</v>
      </c>
      <c r="D1148" s="329" t="s">
        <v>5265</v>
      </c>
      <c r="E1148" s="55" t="s">
        <v>7802</v>
      </c>
      <c r="F1148" s="55"/>
      <c r="G1148" s="55" t="s">
        <v>7800</v>
      </c>
      <c r="H1148" s="299">
        <v>127</v>
      </c>
      <c r="I1148" s="59">
        <v>0.5</v>
      </c>
      <c r="J1148" s="448">
        <f t="shared" si="18"/>
        <v>63.5</v>
      </c>
    </row>
    <row r="1149" spans="1:10" ht="15.75">
      <c r="A1149" s="55">
        <v>1145</v>
      </c>
      <c r="B1149" s="55" t="s">
        <v>446</v>
      </c>
      <c r="C1149" s="329" t="s">
        <v>1564</v>
      </c>
      <c r="D1149" s="329" t="s">
        <v>5266</v>
      </c>
      <c r="E1149" s="55" t="s">
        <v>7802</v>
      </c>
      <c r="F1149" s="55"/>
      <c r="G1149" s="55" t="s">
        <v>7800</v>
      </c>
      <c r="H1149" s="299">
        <v>127</v>
      </c>
      <c r="I1149" s="59">
        <v>0.5</v>
      </c>
      <c r="J1149" s="448">
        <f t="shared" si="18"/>
        <v>63.5</v>
      </c>
    </row>
    <row r="1150" spans="1:10" ht="15.75">
      <c r="A1150" s="55">
        <v>1146</v>
      </c>
      <c r="B1150" s="55" t="s">
        <v>446</v>
      </c>
      <c r="C1150" s="329" t="s">
        <v>1565</v>
      </c>
      <c r="D1150" s="329" t="s">
        <v>5267</v>
      </c>
      <c r="E1150" s="55" t="s">
        <v>7802</v>
      </c>
      <c r="F1150" s="55"/>
      <c r="G1150" s="55" t="s">
        <v>7800</v>
      </c>
      <c r="H1150" s="299">
        <v>127</v>
      </c>
      <c r="I1150" s="59">
        <v>0.5</v>
      </c>
      <c r="J1150" s="448">
        <f t="shared" si="18"/>
        <v>63.5</v>
      </c>
    </row>
    <row r="1151" spans="1:10" ht="15.75">
      <c r="A1151" s="55">
        <v>1147</v>
      </c>
      <c r="B1151" s="55" t="s">
        <v>446</v>
      </c>
      <c r="C1151" s="329" t="s">
        <v>1566</v>
      </c>
      <c r="D1151" s="329" t="s">
        <v>5268</v>
      </c>
      <c r="E1151" s="55" t="s">
        <v>7802</v>
      </c>
      <c r="F1151" s="55"/>
      <c r="G1151" s="55" t="s">
        <v>7800</v>
      </c>
      <c r="H1151" s="299">
        <v>127</v>
      </c>
      <c r="I1151" s="59">
        <v>0.5</v>
      </c>
      <c r="J1151" s="448">
        <f t="shared" si="18"/>
        <v>63.5</v>
      </c>
    </row>
    <row r="1152" spans="1:10" ht="15.75">
      <c r="A1152" s="55">
        <v>1148</v>
      </c>
      <c r="B1152" s="55" t="s">
        <v>446</v>
      </c>
      <c r="C1152" s="329" t="s">
        <v>1567</v>
      </c>
      <c r="D1152" s="329" t="s">
        <v>5269</v>
      </c>
      <c r="E1152" s="55" t="s">
        <v>7802</v>
      </c>
      <c r="F1152" s="55"/>
      <c r="G1152" s="55" t="s">
        <v>7800</v>
      </c>
      <c r="H1152" s="299">
        <v>136</v>
      </c>
      <c r="I1152" s="59">
        <v>0.5</v>
      </c>
      <c r="J1152" s="448">
        <f t="shared" si="18"/>
        <v>68</v>
      </c>
    </row>
    <row r="1153" spans="1:10" ht="15.75">
      <c r="A1153" s="55">
        <v>1149</v>
      </c>
      <c r="B1153" s="55" t="s">
        <v>446</v>
      </c>
      <c r="C1153" s="329" t="s">
        <v>1568</v>
      </c>
      <c r="D1153" s="329" t="s">
        <v>5270</v>
      </c>
      <c r="E1153" s="55" t="s">
        <v>7802</v>
      </c>
      <c r="F1153" s="55"/>
      <c r="G1153" s="55" t="s">
        <v>7800</v>
      </c>
      <c r="H1153" s="299">
        <v>136</v>
      </c>
      <c r="I1153" s="59">
        <v>0.5</v>
      </c>
      <c r="J1153" s="448">
        <f t="shared" si="18"/>
        <v>68</v>
      </c>
    </row>
    <row r="1154" spans="1:10" ht="15.75">
      <c r="A1154" s="55">
        <v>1150</v>
      </c>
      <c r="B1154" s="55" t="s">
        <v>446</v>
      </c>
      <c r="C1154" s="329" t="s">
        <v>1569</v>
      </c>
      <c r="D1154" s="329" t="s">
        <v>5271</v>
      </c>
      <c r="E1154" s="55" t="s">
        <v>7802</v>
      </c>
      <c r="F1154" s="55"/>
      <c r="G1154" s="55" t="s">
        <v>7800</v>
      </c>
      <c r="H1154" s="299">
        <v>136</v>
      </c>
      <c r="I1154" s="59">
        <v>0.5</v>
      </c>
      <c r="J1154" s="448">
        <f t="shared" si="18"/>
        <v>68</v>
      </c>
    </row>
    <row r="1155" spans="1:10" ht="15.75">
      <c r="A1155" s="55">
        <v>1151</v>
      </c>
      <c r="B1155" s="55" t="s">
        <v>446</v>
      </c>
      <c r="C1155" s="329" t="s">
        <v>1570</v>
      </c>
      <c r="D1155" s="329" t="s">
        <v>5272</v>
      </c>
      <c r="E1155" s="55" t="s">
        <v>7802</v>
      </c>
      <c r="F1155" s="55"/>
      <c r="G1155" s="55" t="s">
        <v>7800</v>
      </c>
      <c r="H1155" s="299">
        <v>136</v>
      </c>
      <c r="I1155" s="59">
        <v>0.5</v>
      </c>
      <c r="J1155" s="448">
        <f t="shared" si="18"/>
        <v>68</v>
      </c>
    </row>
    <row r="1156" spans="1:10" ht="15.75">
      <c r="A1156" s="55">
        <v>1152</v>
      </c>
      <c r="B1156" s="55" t="s">
        <v>446</v>
      </c>
      <c r="C1156" s="329" t="s">
        <v>1571</v>
      </c>
      <c r="D1156" s="329" t="s">
        <v>5273</v>
      </c>
      <c r="E1156" s="55" t="s">
        <v>7802</v>
      </c>
      <c r="F1156" s="55"/>
      <c r="G1156" s="55" t="s">
        <v>7800</v>
      </c>
      <c r="H1156" s="299">
        <v>136</v>
      </c>
      <c r="I1156" s="59">
        <v>0.5</v>
      </c>
      <c r="J1156" s="448">
        <f t="shared" si="18"/>
        <v>68</v>
      </c>
    </row>
    <row r="1157" spans="1:10" ht="15.75">
      <c r="A1157" s="55">
        <v>1153</v>
      </c>
      <c r="B1157" s="55" t="s">
        <v>446</v>
      </c>
      <c r="C1157" s="329" t="s">
        <v>1572</v>
      </c>
      <c r="D1157" s="329" t="s">
        <v>5274</v>
      </c>
      <c r="E1157" s="55" t="s">
        <v>7802</v>
      </c>
      <c r="F1157" s="55"/>
      <c r="G1157" s="55" t="s">
        <v>7800</v>
      </c>
      <c r="H1157" s="299">
        <v>136</v>
      </c>
      <c r="I1157" s="59">
        <v>0.5</v>
      </c>
      <c r="J1157" s="448">
        <f t="shared" si="18"/>
        <v>68</v>
      </c>
    </row>
    <row r="1158" spans="1:10" ht="15.75">
      <c r="A1158" s="55">
        <v>1154</v>
      </c>
      <c r="B1158" s="55" t="s">
        <v>446</v>
      </c>
      <c r="C1158" s="329" t="s">
        <v>1573</v>
      </c>
      <c r="D1158" s="329" t="s">
        <v>5275</v>
      </c>
      <c r="E1158" s="55" t="s">
        <v>7802</v>
      </c>
      <c r="F1158" s="55"/>
      <c r="G1158" s="55" t="s">
        <v>7800</v>
      </c>
      <c r="H1158" s="299">
        <v>69</v>
      </c>
      <c r="I1158" s="59">
        <v>0.5</v>
      </c>
      <c r="J1158" s="448">
        <f t="shared" si="18"/>
        <v>34.5</v>
      </c>
    </row>
    <row r="1159" spans="1:10" ht="15.75">
      <c r="A1159" s="55">
        <v>1155</v>
      </c>
      <c r="B1159" s="55" t="s">
        <v>446</v>
      </c>
      <c r="C1159" s="329" t="s">
        <v>1574</v>
      </c>
      <c r="D1159" s="329" t="s">
        <v>5276</v>
      </c>
      <c r="E1159" s="55" t="s">
        <v>7802</v>
      </c>
      <c r="F1159" s="55"/>
      <c r="G1159" s="55" t="s">
        <v>7800</v>
      </c>
      <c r="H1159" s="299">
        <v>69</v>
      </c>
      <c r="I1159" s="59">
        <v>0.5</v>
      </c>
      <c r="J1159" s="448">
        <f t="shared" si="18"/>
        <v>34.5</v>
      </c>
    </row>
    <row r="1160" spans="1:10" ht="15.75">
      <c r="A1160" s="55">
        <v>1156</v>
      </c>
      <c r="B1160" s="55" t="s">
        <v>446</v>
      </c>
      <c r="C1160" s="329" t="s">
        <v>1575</v>
      </c>
      <c r="D1160" s="329" t="s">
        <v>5277</v>
      </c>
      <c r="E1160" s="55" t="s">
        <v>7802</v>
      </c>
      <c r="F1160" s="55"/>
      <c r="G1160" s="55" t="s">
        <v>7800</v>
      </c>
      <c r="H1160" s="299">
        <v>96</v>
      </c>
      <c r="I1160" s="59">
        <v>0.5</v>
      </c>
      <c r="J1160" s="448">
        <f t="shared" si="18"/>
        <v>48</v>
      </c>
    </row>
    <row r="1161" spans="1:10" ht="15.75">
      <c r="A1161" s="55">
        <v>1157</v>
      </c>
      <c r="B1161" s="55" t="s">
        <v>446</v>
      </c>
      <c r="C1161" s="329" t="s">
        <v>1576</v>
      </c>
      <c r="D1161" s="329" t="s">
        <v>5278</v>
      </c>
      <c r="E1161" s="55" t="s">
        <v>7802</v>
      </c>
      <c r="F1161" s="55"/>
      <c r="G1161" s="55" t="s">
        <v>7800</v>
      </c>
      <c r="H1161" s="299">
        <v>96</v>
      </c>
      <c r="I1161" s="59">
        <v>0.5</v>
      </c>
      <c r="J1161" s="448">
        <f t="shared" si="18"/>
        <v>48</v>
      </c>
    </row>
    <row r="1162" spans="1:10" ht="15.75">
      <c r="A1162" s="55">
        <v>1158</v>
      </c>
      <c r="B1162" s="55" t="s">
        <v>446</v>
      </c>
      <c r="C1162" s="329" t="s">
        <v>1577</v>
      </c>
      <c r="D1162" s="329" t="s">
        <v>5279</v>
      </c>
      <c r="E1162" s="55" t="s">
        <v>7802</v>
      </c>
      <c r="F1162" s="55"/>
      <c r="G1162" s="55" t="s">
        <v>7800</v>
      </c>
      <c r="H1162" s="299">
        <v>96</v>
      </c>
      <c r="I1162" s="59">
        <v>0.5</v>
      </c>
      <c r="J1162" s="448">
        <f t="shared" si="18"/>
        <v>48</v>
      </c>
    </row>
    <row r="1163" spans="1:10" ht="15.75">
      <c r="A1163" s="55">
        <v>1159</v>
      </c>
      <c r="B1163" s="55" t="s">
        <v>446</v>
      </c>
      <c r="C1163" s="329" t="s">
        <v>1578</v>
      </c>
      <c r="D1163" s="329" t="s">
        <v>5280</v>
      </c>
      <c r="E1163" s="55" t="s">
        <v>7802</v>
      </c>
      <c r="F1163" s="55"/>
      <c r="G1163" s="55" t="s">
        <v>7800</v>
      </c>
      <c r="H1163" s="299">
        <v>96</v>
      </c>
      <c r="I1163" s="59">
        <v>0.5</v>
      </c>
      <c r="J1163" s="448">
        <f t="shared" si="18"/>
        <v>48</v>
      </c>
    </row>
    <row r="1164" spans="1:10" ht="15.75">
      <c r="A1164" s="55">
        <v>1160</v>
      </c>
      <c r="B1164" s="55" t="s">
        <v>446</v>
      </c>
      <c r="C1164" s="329" t="s">
        <v>1579</v>
      </c>
      <c r="D1164" s="329" t="s">
        <v>5281</v>
      </c>
      <c r="E1164" s="55" t="s">
        <v>7802</v>
      </c>
      <c r="F1164" s="55"/>
      <c r="G1164" s="55" t="s">
        <v>7800</v>
      </c>
      <c r="H1164" s="299">
        <v>113</v>
      </c>
      <c r="I1164" s="59">
        <v>0.5</v>
      </c>
      <c r="J1164" s="448">
        <f t="shared" si="18"/>
        <v>56.5</v>
      </c>
    </row>
    <row r="1165" spans="1:10" ht="15.75">
      <c r="A1165" s="55">
        <v>1161</v>
      </c>
      <c r="B1165" s="55" t="s">
        <v>446</v>
      </c>
      <c r="C1165" s="329" t="s">
        <v>1580</v>
      </c>
      <c r="D1165" s="329" t="s">
        <v>5282</v>
      </c>
      <c r="E1165" s="55" t="s">
        <v>7802</v>
      </c>
      <c r="F1165" s="55"/>
      <c r="G1165" s="55" t="s">
        <v>7800</v>
      </c>
      <c r="H1165" s="299">
        <v>113</v>
      </c>
      <c r="I1165" s="59">
        <v>0.5</v>
      </c>
      <c r="J1165" s="448">
        <f t="shared" si="18"/>
        <v>56.5</v>
      </c>
    </row>
    <row r="1166" spans="1:10" ht="15.75">
      <c r="A1166" s="55">
        <v>1162</v>
      </c>
      <c r="B1166" s="55" t="s">
        <v>446</v>
      </c>
      <c r="C1166" s="329" t="s">
        <v>1581</v>
      </c>
      <c r="D1166" s="329" t="s">
        <v>5283</v>
      </c>
      <c r="E1166" s="55" t="s">
        <v>7802</v>
      </c>
      <c r="F1166" s="55"/>
      <c r="G1166" s="55" t="s">
        <v>7800</v>
      </c>
      <c r="H1166" s="299">
        <v>133</v>
      </c>
      <c r="I1166" s="59">
        <v>0.5</v>
      </c>
      <c r="J1166" s="448">
        <f t="shared" si="18"/>
        <v>66.5</v>
      </c>
    </row>
    <row r="1167" spans="1:10" ht="15.75">
      <c r="A1167" s="55">
        <v>1163</v>
      </c>
      <c r="B1167" s="55" t="s">
        <v>446</v>
      </c>
      <c r="C1167" s="329" t="s">
        <v>1582</v>
      </c>
      <c r="D1167" s="329" t="s">
        <v>5284</v>
      </c>
      <c r="E1167" s="55" t="s">
        <v>7802</v>
      </c>
      <c r="F1167" s="55"/>
      <c r="G1167" s="55" t="s">
        <v>7800</v>
      </c>
      <c r="H1167" s="299">
        <v>133</v>
      </c>
      <c r="I1167" s="59">
        <v>0.5</v>
      </c>
      <c r="J1167" s="448">
        <f t="shared" si="18"/>
        <v>66.5</v>
      </c>
    </row>
    <row r="1168" spans="1:10" ht="15.75">
      <c r="A1168" s="55">
        <v>1164</v>
      </c>
      <c r="B1168" s="55" t="s">
        <v>446</v>
      </c>
      <c r="C1168" s="329" t="s">
        <v>1583</v>
      </c>
      <c r="D1168" s="329" t="s">
        <v>5285</v>
      </c>
      <c r="E1168" s="55" t="s">
        <v>7802</v>
      </c>
      <c r="F1168" s="55"/>
      <c r="G1168" s="55" t="s">
        <v>7800</v>
      </c>
      <c r="H1168" s="299">
        <v>133</v>
      </c>
      <c r="I1168" s="59">
        <v>0.5</v>
      </c>
      <c r="J1168" s="448">
        <f t="shared" si="18"/>
        <v>66.5</v>
      </c>
    </row>
    <row r="1169" spans="1:10" ht="15.75">
      <c r="A1169" s="55">
        <v>1165</v>
      </c>
      <c r="B1169" s="55" t="s">
        <v>446</v>
      </c>
      <c r="C1169" s="329" t="s">
        <v>1584</v>
      </c>
      <c r="D1169" s="329" t="s">
        <v>5286</v>
      </c>
      <c r="E1169" s="55" t="s">
        <v>7802</v>
      </c>
      <c r="F1169" s="55"/>
      <c r="G1169" s="55" t="s">
        <v>7800</v>
      </c>
      <c r="H1169" s="299">
        <v>133</v>
      </c>
      <c r="I1169" s="59">
        <v>0.5</v>
      </c>
      <c r="J1169" s="448">
        <f t="shared" si="18"/>
        <v>66.5</v>
      </c>
    </row>
    <row r="1170" spans="1:10" ht="15.75">
      <c r="A1170" s="55">
        <v>1166</v>
      </c>
      <c r="B1170" s="55" t="s">
        <v>446</v>
      </c>
      <c r="C1170" s="329" t="s">
        <v>1585</v>
      </c>
      <c r="D1170" s="329" t="s">
        <v>5287</v>
      </c>
      <c r="E1170" s="55" t="s">
        <v>7802</v>
      </c>
      <c r="F1170" s="55"/>
      <c r="G1170" s="55" t="s">
        <v>7800</v>
      </c>
      <c r="H1170" s="299">
        <v>127</v>
      </c>
      <c r="I1170" s="59">
        <v>0.5</v>
      </c>
      <c r="J1170" s="448">
        <f t="shared" ref="J1170:J1233" si="19">H1170*(1-I1170)</f>
        <v>63.5</v>
      </c>
    </row>
    <row r="1171" spans="1:10" ht="15.75">
      <c r="A1171" s="55">
        <v>1167</v>
      </c>
      <c r="B1171" s="55" t="s">
        <v>446</v>
      </c>
      <c r="C1171" s="329" t="s">
        <v>1586</v>
      </c>
      <c r="D1171" s="329" t="s">
        <v>5288</v>
      </c>
      <c r="E1171" s="55" t="s">
        <v>7802</v>
      </c>
      <c r="F1171" s="55"/>
      <c r="G1171" s="55" t="s">
        <v>7800</v>
      </c>
      <c r="H1171" s="299">
        <v>127</v>
      </c>
      <c r="I1171" s="59">
        <v>0.5</v>
      </c>
      <c r="J1171" s="448">
        <f t="shared" si="19"/>
        <v>63.5</v>
      </c>
    </row>
    <row r="1172" spans="1:10" ht="15.75">
      <c r="A1172" s="55">
        <v>1168</v>
      </c>
      <c r="B1172" s="55" t="s">
        <v>446</v>
      </c>
      <c r="C1172" s="329" t="s">
        <v>1587</v>
      </c>
      <c r="D1172" s="329" t="s">
        <v>5289</v>
      </c>
      <c r="E1172" s="55" t="s">
        <v>7802</v>
      </c>
      <c r="F1172" s="55"/>
      <c r="G1172" s="55" t="s">
        <v>7800</v>
      </c>
      <c r="H1172" s="299">
        <v>153</v>
      </c>
      <c r="I1172" s="59">
        <v>0.5</v>
      </c>
      <c r="J1172" s="448">
        <f t="shared" si="19"/>
        <v>76.5</v>
      </c>
    </row>
    <row r="1173" spans="1:10" ht="15.75">
      <c r="A1173" s="55">
        <v>1169</v>
      </c>
      <c r="B1173" s="55" t="s">
        <v>446</v>
      </c>
      <c r="C1173" s="329" t="s">
        <v>1588</v>
      </c>
      <c r="D1173" s="329" t="s">
        <v>5290</v>
      </c>
      <c r="E1173" s="55" t="s">
        <v>7802</v>
      </c>
      <c r="F1173" s="55"/>
      <c r="G1173" s="55" t="s">
        <v>7800</v>
      </c>
      <c r="H1173" s="299">
        <v>153</v>
      </c>
      <c r="I1173" s="59">
        <v>0.5</v>
      </c>
      <c r="J1173" s="448">
        <f t="shared" si="19"/>
        <v>76.5</v>
      </c>
    </row>
    <row r="1174" spans="1:10" ht="15.75">
      <c r="A1174" s="55">
        <v>1170</v>
      </c>
      <c r="B1174" s="55" t="s">
        <v>446</v>
      </c>
      <c r="C1174" s="329" t="s">
        <v>1589</v>
      </c>
      <c r="D1174" s="329" t="s">
        <v>5291</v>
      </c>
      <c r="E1174" s="55" t="s">
        <v>7802</v>
      </c>
      <c r="F1174" s="55"/>
      <c r="G1174" s="55" t="s">
        <v>7800</v>
      </c>
      <c r="H1174" s="299">
        <v>127</v>
      </c>
      <c r="I1174" s="59">
        <v>0.5</v>
      </c>
      <c r="J1174" s="448">
        <f t="shared" si="19"/>
        <v>63.5</v>
      </c>
    </row>
    <row r="1175" spans="1:10" ht="15.75">
      <c r="A1175" s="55">
        <v>1171</v>
      </c>
      <c r="B1175" s="55" t="s">
        <v>446</v>
      </c>
      <c r="C1175" s="329" t="s">
        <v>1590</v>
      </c>
      <c r="D1175" s="329" t="s">
        <v>5292</v>
      </c>
      <c r="E1175" s="55" t="s">
        <v>7802</v>
      </c>
      <c r="F1175" s="55"/>
      <c r="G1175" s="55" t="s">
        <v>7800</v>
      </c>
      <c r="H1175" s="299">
        <v>127</v>
      </c>
      <c r="I1175" s="59">
        <v>0.5</v>
      </c>
      <c r="J1175" s="448">
        <f t="shared" si="19"/>
        <v>63.5</v>
      </c>
    </row>
    <row r="1176" spans="1:10" ht="15.75">
      <c r="A1176" s="55">
        <v>1172</v>
      </c>
      <c r="B1176" s="55" t="s">
        <v>446</v>
      </c>
      <c r="C1176" s="329" t="s">
        <v>1591</v>
      </c>
      <c r="D1176" s="329" t="s">
        <v>5293</v>
      </c>
      <c r="E1176" s="55" t="s">
        <v>7802</v>
      </c>
      <c r="F1176" s="55"/>
      <c r="G1176" s="55" t="s">
        <v>7800</v>
      </c>
      <c r="H1176" s="299">
        <v>127</v>
      </c>
      <c r="I1176" s="59">
        <v>0.5</v>
      </c>
      <c r="J1176" s="448">
        <f t="shared" si="19"/>
        <v>63.5</v>
      </c>
    </row>
    <row r="1177" spans="1:10" ht="15.75">
      <c r="A1177" s="55">
        <v>1173</v>
      </c>
      <c r="B1177" s="55" t="s">
        <v>446</v>
      </c>
      <c r="C1177" s="329" t="s">
        <v>1592</v>
      </c>
      <c r="D1177" s="329" t="s">
        <v>5294</v>
      </c>
      <c r="E1177" s="55" t="s">
        <v>7802</v>
      </c>
      <c r="F1177" s="55"/>
      <c r="G1177" s="55" t="s">
        <v>7800</v>
      </c>
      <c r="H1177" s="299">
        <v>127</v>
      </c>
      <c r="I1177" s="59">
        <v>0.5</v>
      </c>
      <c r="J1177" s="448">
        <f t="shared" si="19"/>
        <v>63.5</v>
      </c>
    </row>
    <row r="1178" spans="1:10" ht="15.75">
      <c r="A1178" s="55">
        <v>1174</v>
      </c>
      <c r="B1178" s="55" t="s">
        <v>446</v>
      </c>
      <c r="C1178" s="329" t="s">
        <v>1593</v>
      </c>
      <c r="D1178" s="329" t="s">
        <v>5295</v>
      </c>
      <c r="E1178" s="55" t="s">
        <v>7802</v>
      </c>
      <c r="F1178" s="55"/>
      <c r="G1178" s="55" t="s">
        <v>7800</v>
      </c>
      <c r="H1178" s="299">
        <v>153</v>
      </c>
      <c r="I1178" s="59">
        <v>0.5</v>
      </c>
      <c r="J1178" s="448">
        <f t="shared" si="19"/>
        <v>76.5</v>
      </c>
    </row>
    <row r="1179" spans="1:10" ht="15.75">
      <c r="A1179" s="55">
        <v>1175</v>
      </c>
      <c r="B1179" s="55" t="s">
        <v>446</v>
      </c>
      <c r="C1179" s="329" t="s">
        <v>1594</v>
      </c>
      <c r="D1179" s="329" t="s">
        <v>5296</v>
      </c>
      <c r="E1179" s="55" t="s">
        <v>7802</v>
      </c>
      <c r="F1179" s="55"/>
      <c r="G1179" s="55" t="s">
        <v>7800</v>
      </c>
      <c r="H1179" s="299">
        <v>153</v>
      </c>
      <c r="I1179" s="59">
        <v>0.5</v>
      </c>
      <c r="J1179" s="448">
        <f t="shared" si="19"/>
        <v>76.5</v>
      </c>
    </row>
    <row r="1180" spans="1:10" ht="15.75">
      <c r="A1180" s="55">
        <v>1176</v>
      </c>
      <c r="B1180" s="55" t="s">
        <v>446</v>
      </c>
      <c r="C1180" s="329" t="s">
        <v>1595</v>
      </c>
      <c r="D1180" s="329" t="s">
        <v>5297</v>
      </c>
      <c r="E1180" s="55" t="s">
        <v>7802</v>
      </c>
      <c r="F1180" s="55"/>
      <c r="G1180" s="55" t="s">
        <v>7800</v>
      </c>
      <c r="H1180" s="299">
        <v>153</v>
      </c>
      <c r="I1180" s="59">
        <v>0.5</v>
      </c>
      <c r="J1180" s="448">
        <f t="shared" si="19"/>
        <v>76.5</v>
      </c>
    </row>
    <row r="1181" spans="1:10" ht="15.75">
      <c r="A1181" s="55">
        <v>1177</v>
      </c>
      <c r="B1181" s="55" t="s">
        <v>446</v>
      </c>
      <c r="C1181" s="329" t="s">
        <v>1596</v>
      </c>
      <c r="D1181" s="329" t="s">
        <v>5298</v>
      </c>
      <c r="E1181" s="55" t="s">
        <v>7802</v>
      </c>
      <c r="F1181" s="55"/>
      <c r="G1181" s="55" t="s">
        <v>7800</v>
      </c>
      <c r="H1181" s="299">
        <v>153</v>
      </c>
      <c r="I1181" s="59">
        <v>0.5</v>
      </c>
      <c r="J1181" s="448">
        <f t="shared" si="19"/>
        <v>76.5</v>
      </c>
    </row>
    <row r="1182" spans="1:10" ht="15.75">
      <c r="A1182" s="55">
        <v>1178</v>
      </c>
      <c r="B1182" s="55" t="s">
        <v>446</v>
      </c>
      <c r="C1182" s="329" t="s">
        <v>1597</v>
      </c>
      <c r="D1182" s="329" t="s">
        <v>5299</v>
      </c>
      <c r="E1182" s="55" t="s">
        <v>7802</v>
      </c>
      <c r="F1182" s="55"/>
      <c r="G1182" s="55" t="s">
        <v>7800</v>
      </c>
      <c r="H1182" s="299">
        <v>153</v>
      </c>
      <c r="I1182" s="59">
        <v>0.5</v>
      </c>
      <c r="J1182" s="448">
        <f t="shared" si="19"/>
        <v>76.5</v>
      </c>
    </row>
    <row r="1183" spans="1:10" ht="15.75">
      <c r="A1183" s="55">
        <v>1179</v>
      </c>
      <c r="B1183" s="55" t="s">
        <v>446</v>
      </c>
      <c r="C1183" s="329" t="s">
        <v>1598</v>
      </c>
      <c r="D1183" s="329" t="s">
        <v>5300</v>
      </c>
      <c r="E1183" s="55" t="s">
        <v>7802</v>
      </c>
      <c r="F1183" s="55"/>
      <c r="G1183" s="55" t="s">
        <v>7800</v>
      </c>
      <c r="H1183" s="299">
        <v>153</v>
      </c>
      <c r="I1183" s="59">
        <v>0.5</v>
      </c>
      <c r="J1183" s="448">
        <f t="shared" si="19"/>
        <v>76.5</v>
      </c>
    </row>
    <row r="1184" spans="1:10" ht="15.75">
      <c r="A1184" s="55">
        <v>1180</v>
      </c>
      <c r="B1184" s="55" t="s">
        <v>446</v>
      </c>
      <c r="C1184" s="329" t="s">
        <v>1599</v>
      </c>
      <c r="D1184" s="329" t="s">
        <v>5301</v>
      </c>
      <c r="E1184" s="55" t="s">
        <v>7802</v>
      </c>
      <c r="F1184" s="55"/>
      <c r="G1184" s="55" t="s">
        <v>7800</v>
      </c>
      <c r="H1184" s="299">
        <v>69</v>
      </c>
      <c r="I1184" s="59">
        <v>0.5</v>
      </c>
      <c r="J1184" s="448">
        <f t="shared" si="19"/>
        <v>34.5</v>
      </c>
    </row>
    <row r="1185" spans="1:10" ht="15.75">
      <c r="A1185" s="55">
        <v>1181</v>
      </c>
      <c r="B1185" s="55" t="s">
        <v>446</v>
      </c>
      <c r="C1185" s="329" t="s">
        <v>1600</v>
      </c>
      <c r="D1185" s="329" t="s">
        <v>5302</v>
      </c>
      <c r="E1185" s="55" t="s">
        <v>7802</v>
      </c>
      <c r="F1185" s="55"/>
      <c r="G1185" s="55" t="s">
        <v>7800</v>
      </c>
      <c r="H1185" s="299">
        <v>69</v>
      </c>
      <c r="I1185" s="59">
        <v>0.5</v>
      </c>
      <c r="J1185" s="448">
        <f t="shared" si="19"/>
        <v>34.5</v>
      </c>
    </row>
    <row r="1186" spans="1:10" ht="15.75">
      <c r="A1186" s="55">
        <v>1182</v>
      </c>
      <c r="B1186" s="55" t="s">
        <v>446</v>
      </c>
      <c r="C1186" s="329" t="s">
        <v>1601</v>
      </c>
      <c r="D1186" s="329" t="s">
        <v>5303</v>
      </c>
      <c r="E1186" s="55" t="s">
        <v>7802</v>
      </c>
      <c r="F1186" s="55"/>
      <c r="G1186" s="55" t="s">
        <v>7800</v>
      </c>
      <c r="H1186" s="299">
        <v>216</v>
      </c>
      <c r="I1186" s="59">
        <v>0.5</v>
      </c>
      <c r="J1186" s="448">
        <f t="shared" si="19"/>
        <v>108</v>
      </c>
    </row>
    <row r="1187" spans="1:10" ht="15.75">
      <c r="A1187" s="55">
        <v>1183</v>
      </c>
      <c r="B1187" s="55" t="s">
        <v>446</v>
      </c>
      <c r="C1187" s="329" t="s">
        <v>1602</v>
      </c>
      <c r="D1187" s="329" t="s">
        <v>5304</v>
      </c>
      <c r="E1187" s="55" t="s">
        <v>7802</v>
      </c>
      <c r="F1187" s="55"/>
      <c r="G1187" s="55" t="s">
        <v>7800</v>
      </c>
      <c r="H1187" s="299">
        <v>216</v>
      </c>
      <c r="I1187" s="59">
        <v>0.5</v>
      </c>
      <c r="J1187" s="448">
        <f t="shared" si="19"/>
        <v>108</v>
      </c>
    </row>
    <row r="1188" spans="1:10" ht="15.75">
      <c r="A1188" s="55">
        <v>1184</v>
      </c>
      <c r="B1188" s="55" t="s">
        <v>446</v>
      </c>
      <c r="C1188" s="329" t="s">
        <v>1603</v>
      </c>
      <c r="D1188" s="329" t="s">
        <v>5305</v>
      </c>
      <c r="E1188" s="55" t="s">
        <v>7802</v>
      </c>
      <c r="F1188" s="55"/>
      <c r="G1188" s="55" t="s">
        <v>7800</v>
      </c>
      <c r="H1188" s="299">
        <v>216</v>
      </c>
      <c r="I1188" s="59">
        <v>0.5</v>
      </c>
      <c r="J1188" s="448">
        <f t="shared" si="19"/>
        <v>108</v>
      </c>
    </row>
    <row r="1189" spans="1:10" ht="15.75">
      <c r="A1189" s="55">
        <v>1185</v>
      </c>
      <c r="B1189" s="55" t="s">
        <v>446</v>
      </c>
      <c r="C1189" s="329" t="s">
        <v>1604</v>
      </c>
      <c r="D1189" s="329" t="s">
        <v>5306</v>
      </c>
      <c r="E1189" s="55" t="s">
        <v>7802</v>
      </c>
      <c r="F1189" s="55"/>
      <c r="G1189" s="55" t="s">
        <v>7800</v>
      </c>
      <c r="H1189" s="299">
        <v>216</v>
      </c>
      <c r="I1189" s="59">
        <v>0.5</v>
      </c>
      <c r="J1189" s="448">
        <f t="shared" si="19"/>
        <v>108</v>
      </c>
    </row>
    <row r="1190" spans="1:10" ht="15.75">
      <c r="A1190" s="55">
        <v>1186</v>
      </c>
      <c r="B1190" s="55" t="s">
        <v>446</v>
      </c>
      <c r="C1190" s="329" t="s">
        <v>1605</v>
      </c>
      <c r="D1190" s="329" t="s">
        <v>5307</v>
      </c>
      <c r="E1190" s="55" t="s">
        <v>7802</v>
      </c>
      <c r="F1190" s="55"/>
      <c r="G1190" s="55" t="s">
        <v>7800</v>
      </c>
      <c r="H1190" s="299">
        <v>216</v>
      </c>
      <c r="I1190" s="59">
        <v>0.5</v>
      </c>
      <c r="J1190" s="448">
        <f t="shared" si="19"/>
        <v>108</v>
      </c>
    </row>
    <row r="1191" spans="1:10" ht="15.75">
      <c r="A1191" s="55">
        <v>1187</v>
      </c>
      <c r="B1191" s="55" t="s">
        <v>446</v>
      </c>
      <c r="C1191" s="329" t="s">
        <v>1606</v>
      </c>
      <c r="D1191" s="329" t="s">
        <v>5308</v>
      </c>
      <c r="E1191" s="55" t="s">
        <v>7802</v>
      </c>
      <c r="F1191" s="55"/>
      <c r="G1191" s="55" t="s">
        <v>7800</v>
      </c>
      <c r="H1191" s="299">
        <v>216</v>
      </c>
      <c r="I1191" s="59">
        <v>0.5</v>
      </c>
      <c r="J1191" s="448">
        <f t="shared" si="19"/>
        <v>108</v>
      </c>
    </row>
    <row r="1192" spans="1:10" ht="15.75">
      <c r="A1192" s="55">
        <v>1188</v>
      </c>
      <c r="B1192" s="55" t="s">
        <v>446</v>
      </c>
      <c r="C1192" s="329" t="s">
        <v>1607</v>
      </c>
      <c r="D1192" s="329" t="s">
        <v>5309</v>
      </c>
      <c r="E1192" s="55" t="s">
        <v>7802</v>
      </c>
      <c r="F1192" s="55"/>
      <c r="G1192" s="55" t="s">
        <v>7800</v>
      </c>
      <c r="H1192" s="299">
        <v>216</v>
      </c>
      <c r="I1192" s="59">
        <v>0.5</v>
      </c>
      <c r="J1192" s="448">
        <f t="shared" si="19"/>
        <v>108</v>
      </c>
    </row>
    <row r="1193" spans="1:10" ht="15.75">
      <c r="A1193" s="55">
        <v>1189</v>
      </c>
      <c r="B1193" s="55" t="s">
        <v>446</v>
      </c>
      <c r="C1193" s="329" t="s">
        <v>1608</v>
      </c>
      <c r="D1193" s="329" t="s">
        <v>5310</v>
      </c>
      <c r="E1193" s="55" t="s">
        <v>7802</v>
      </c>
      <c r="F1193" s="55"/>
      <c r="G1193" s="55" t="s">
        <v>7800</v>
      </c>
      <c r="H1193" s="299">
        <v>216</v>
      </c>
      <c r="I1193" s="59">
        <v>0.5</v>
      </c>
      <c r="J1193" s="448">
        <f t="shared" si="19"/>
        <v>108</v>
      </c>
    </row>
    <row r="1194" spans="1:10" ht="15.75">
      <c r="A1194" s="55">
        <v>1190</v>
      </c>
      <c r="B1194" s="55" t="s">
        <v>446</v>
      </c>
      <c r="C1194" s="329" t="s">
        <v>1609</v>
      </c>
      <c r="D1194" s="329" t="s">
        <v>5311</v>
      </c>
      <c r="E1194" s="55" t="s">
        <v>7802</v>
      </c>
      <c r="F1194" s="55"/>
      <c r="G1194" s="55" t="s">
        <v>7800</v>
      </c>
      <c r="H1194" s="299">
        <v>127</v>
      </c>
      <c r="I1194" s="59">
        <v>0.5</v>
      </c>
      <c r="J1194" s="448">
        <f t="shared" si="19"/>
        <v>63.5</v>
      </c>
    </row>
    <row r="1195" spans="1:10" ht="15.75">
      <c r="A1195" s="55">
        <v>1191</v>
      </c>
      <c r="B1195" s="55" t="s">
        <v>446</v>
      </c>
      <c r="C1195" s="329" t="s">
        <v>1610</v>
      </c>
      <c r="D1195" s="329" t="s">
        <v>5312</v>
      </c>
      <c r="E1195" s="55" t="s">
        <v>7802</v>
      </c>
      <c r="F1195" s="55"/>
      <c r="G1195" s="55" t="s">
        <v>7800</v>
      </c>
      <c r="H1195" s="299">
        <v>127</v>
      </c>
      <c r="I1195" s="59">
        <v>0.5</v>
      </c>
      <c r="J1195" s="448">
        <f t="shared" si="19"/>
        <v>63.5</v>
      </c>
    </row>
    <row r="1196" spans="1:10" ht="15.75">
      <c r="A1196" s="55">
        <v>1192</v>
      </c>
      <c r="B1196" s="55" t="s">
        <v>446</v>
      </c>
      <c r="C1196" s="329" t="s">
        <v>1611</v>
      </c>
      <c r="D1196" s="329" t="s">
        <v>5313</v>
      </c>
      <c r="E1196" s="55" t="s">
        <v>7802</v>
      </c>
      <c r="F1196" s="55"/>
      <c r="G1196" s="55" t="s">
        <v>7800</v>
      </c>
      <c r="H1196" s="299">
        <v>127</v>
      </c>
      <c r="I1196" s="59">
        <v>0.5</v>
      </c>
      <c r="J1196" s="448">
        <f t="shared" si="19"/>
        <v>63.5</v>
      </c>
    </row>
    <row r="1197" spans="1:10" ht="15.75">
      <c r="A1197" s="55">
        <v>1193</v>
      </c>
      <c r="B1197" s="55" t="s">
        <v>446</v>
      </c>
      <c r="C1197" s="329" t="s">
        <v>1612</v>
      </c>
      <c r="D1197" s="329" t="s">
        <v>5314</v>
      </c>
      <c r="E1197" s="55" t="s">
        <v>7802</v>
      </c>
      <c r="F1197" s="55"/>
      <c r="G1197" s="55" t="s">
        <v>7800</v>
      </c>
      <c r="H1197" s="299">
        <v>127</v>
      </c>
      <c r="I1197" s="59">
        <v>0.5</v>
      </c>
      <c r="J1197" s="448">
        <f t="shared" si="19"/>
        <v>63.5</v>
      </c>
    </row>
    <row r="1198" spans="1:10" ht="15.75">
      <c r="A1198" s="55">
        <v>1194</v>
      </c>
      <c r="B1198" s="55" t="s">
        <v>446</v>
      </c>
      <c r="C1198" s="329" t="s">
        <v>1613</v>
      </c>
      <c r="D1198" s="329" t="s">
        <v>5315</v>
      </c>
      <c r="E1198" s="55" t="s">
        <v>7802</v>
      </c>
      <c r="F1198" s="55"/>
      <c r="G1198" s="55" t="s">
        <v>7800</v>
      </c>
      <c r="H1198" s="299">
        <v>127</v>
      </c>
      <c r="I1198" s="59">
        <v>0.5</v>
      </c>
      <c r="J1198" s="448">
        <f t="shared" si="19"/>
        <v>63.5</v>
      </c>
    </row>
    <row r="1199" spans="1:10" ht="15.75">
      <c r="A1199" s="55">
        <v>1195</v>
      </c>
      <c r="B1199" s="55" t="s">
        <v>446</v>
      </c>
      <c r="C1199" s="329" t="s">
        <v>1614</v>
      </c>
      <c r="D1199" s="329" t="s">
        <v>5316</v>
      </c>
      <c r="E1199" s="55" t="s">
        <v>7802</v>
      </c>
      <c r="F1199" s="55"/>
      <c r="G1199" s="55" t="s">
        <v>7800</v>
      </c>
      <c r="H1199" s="299">
        <v>127</v>
      </c>
      <c r="I1199" s="59">
        <v>0.5</v>
      </c>
      <c r="J1199" s="448">
        <f t="shared" si="19"/>
        <v>63.5</v>
      </c>
    </row>
    <row r="1200" spans="1:10" ht="15.75">
      <c r="A1200" s="55">
        <v>1196</v>
      </c>
      <c r="B1200" s="55" t="s">
        <v>446</v>
      </c>
      <c r="C1200" s="329" t="s">
        <v>1615</v>
      </c>
      <c r="D1200" s="329" t="s">
        <v>5317</v>
      </c>
      <c r="E1200" s="55" t="s">
        <v>7802</v>
      </c>
      <c r="F1200" s="55"/>
      <c r="G1200" s="55" t="s">
        <v>7800</v>
      </c>
      <c r="H1200" s="299">
        <v>127</v>
      </c>
      <c r="I1200" s="59">
        <v>0.5</v>
      </c>
      <c r="J1200" s="448">
        <f t="shared" si="19"/>
        <v>63.5</v>
      </c>
    </row>
    <row r="1201" spans="1:10" ht="15.75">
      <c r="A1201" s="55">
        <v>1197</v>
      </c>
      <c r="B1201" s="55" t="s">
        <v>446</v>
      </c>
      <c r="C1201" s="329" t="s">
        <v>1616</v>
      </c>
      <c r="D1201" s="329" t="s">
        <v>5318</v>
      </c>
      <c r="E1201" s="55" t="s">
        <v>7802</v>
      </c>
      <c r="F1201" s="55"/>
      <c r="G1201" s="55" t="s">
        <v>7800</v>
      </c>
      <c r="H1201" s="299">
        <v>127</v>
      </c>
      <c r="I1201" s="59">
        <v>0.5</v>
      </c>
      <c r="J1201" s="448">
        <f t="shared" si="19"/>
        <v>63.5</v>
      </c>
    </row>
    <row r="1202" spans="1:10" ht="15.75">
      <c r="A1202" s="55">
        <v>1198</v>
      </c>
      <c r="B1202" s="55" t="s">
        <v>446</v>
      </c>
      <c r="C1202" s="329" t="s">
        <v>1617</v>
      </c>
      <c r="D1202" s="329" t="s">
        <v>5319</v>
      </c>
      <c r="E1202" s="55" t="s">
        <v>7802</v>
      </c>
      <c r="F1202" s="55"/>
      <c r="G1202" s="55" t="s">
        <v>7800</v>
      </c>
      <c r="H1202" s="299">
        <v>172</v>
      </c>
      <c r="I1202" s="59">
        <v>0.5</v>
      </c>
      <c r="J1202" s="448">
        <f t="shared" si="19"/>
        <v>86</v>
      </c>
    </row>
    <row r="1203" spans="1:10" ht="15.75">
      <c r="A1203" s="55">
        <v>1199</v>
      </c>
      <c r="B1203" s="55" t="s">
        <v>446</v>
      </c>
      <c r="C1203" s="329" t="s">
        <v>1618</v>
      </c>
      <c r="D1203" s="329" t="s">
        <v>5320</v>
      </c>
      <c r="E1203" s="55" t="s">
        <v>7802</v>
      </c>
      <c r="F1203" s="55"/>
      <c r="G1203" s="55" t="s">
        <v>7800</v>
      </c>
      <c r="H1203" s="299">
        <v>172</v>
      </c>
      <c r="I1203" s="59">
        <v>0.5</v>
      </c>
      <c r="J1203" s="448">
        <f t="shared" si="19"/>
        <v>86</v>
      </c>
    </row>
    <row r="1204" spans="1:10" ht="15.75">
      <c r="A1204" s="55">
        <v>1200</v>
      </c>
      <c r="B1204" s="55" t="s">
        <v>446</v>
      </c>
      <c r="C1204" s="329" t="s">
        <v>1619</v>
      </c>
      <c r="D1204" s="329" t="s">
        <v>5321</v>
      </c>
      <c r="E1204" s="55" t="s">
        <v>7802</v>
      </c>
      <c r="F1204" s="55"/>
      <c r="G1204" s="55" t="s">
        <v>7800</v>
      </c>
      <c r="H1204" s="299">
        <v>200</v>
      </c>
      <c r="I1204" s="59">
        <v>0.5</v>
      </c>
      <c r="J1204" s="448">
        <f t="shared" si="19"/>
        <v>100</v>
      </c>
    </row>
    <row r="1205" spans="1:10" ht="15.75">
      <c r="A1205" s="55">
        <v>1201</v>
      </c>
      <c r="B1205" s="55" t="s">
        <v>446</v>
      </c>
      <c r="C1205" s="329" t="s">
        <v>1620</v>
      </c>
      <c r="D1205" s="329" t="s">
        <v>5322</v>
      </c>
      <c r="E1205" s="55" t="s">
        <v>7802</v>
      </c>
      <c r="F1205" s="55"/>
      <c r="G1205" s="55" t="s">
        <v>7800</v>
      </c>
      <c r="H1205" s="299">
        <v>200</v>
      </c>
      <c r="I1205" s="59">
        <v>0.5</v>
      </c>
      <c r="J1205" s="448">
        <f t="shared" si="19"/>
        <v>100</v>
      </c>
    </row>
    <row r="1206" spans="1:10" ht="15.75">
      <c r="A1206" s="55">
        <v>1202</v>
      </c>
      <c r="B1206" s="55" t="s">
        <v>446</v>
      </c>
      <c r="C1206" s="329" t="s">
        <v>1621</v>
      </c>
      <c r="D1206" s="329" t="s">
        <v>5323</v>
      </c>
      <c r="E1206" s="55" t="s">
        <v>7802</v>
      </c>
      <c r="F1206" s="55"/>
      <c r="G1206" s="55" t="s">
        <v>7800</v>
      </c>
      <c r="H1206" s="299">
        <v>200</v>
      </c>
      <c r="I1206" s="59">
        <v>0.5</v>
      </c>
      <c r="J1206" s="448">
        <f t="shared" si="19"/>
        <v>100</v>
      </c>
    </row>
    <row r="1207" spans="1:10" ht="15.75">
      <c r="A1207" s="55">
        <v>1203</v>
      </c>
      <c r="B1207" s="55" t="s">
        <v>446</v>
      </c>
      <c r="C1207" s="329" t="s">
        <v>1622</v>
      </c>
      <c r="D1207" s="329" t="s">
        <v>5324</v>
      </c>
      <c r="E1207" s="55" t="s">
        <v>7802</v>
      </c>
      <c r="F1207" s="55"/>
      <c r="G1207" s="55" t="s">
        <v>7800</v>
      </c>
      <c r="H1207" s="299">
        <v>200</v>
      </c>
      <c r="I1207" s="59">
        <v>0.5</v>
      </c>
      <c r="J1207" s="448">
        <f t="shared" si="19"/>
        <v>100</v>
      </c>
    </row>
    <row r="1208" spans="1:10" ht="15.75">
      <c r="A1208" s="55">
        <v>1204</v>
      </c>
      <c r="B1208" s="55" t="s">
        <v>446</v>
      </c>
      <c r="C1208" s="329" t="s">
        <v>1623</v>
      </c>
      <c r="D1208" s="329" t="s">
        <v>5325</v>
      </c>
      <c r="E1208" s="55" t="s">
        <v>7802</v>
      </c>
      <c r="F1208" s="55"/>
      <c r="G1208" s="55" t="s">
        <v>7800</v>
      </c>
      <c r="H1208" s="299">
        <v>183</v>
      </c>
      <c r="I1208" s="59">
        <v>0.5</v>
      </c>
      <c r="J1208" s="448">
        <f t="shared" si="19"/>
        <v>91.5</v>
      </c>
    </row>
    <row r="1209" spans="1:10" ht="15.75">
      <c r="A1209" s="55">
        <v>1205</v>
      </c>
      <c r="B1209" s="55" t="s">
        <v>446</v>
      </c>
      <c r="C1209" s="329" t="s">
        <v>1624</v>
      </c>
      <c r="D1209" s="329" t="s">
        <v>5326</v>
      </c>
      <c r="E1209" s="55" t="s">
        <v>7802</v>
      </c>
      <c r="F1209" s="55"/>
      <c r="G1209" s="55" t="s">
        <v>7800</v>
      </c>
      <c r="H1209" s="299">
        <v>183</v>
      </c>
      <c r="I1209" s="59">
        <v>0.5</v>
      </c>
      <c r="J1209" s="448">
        <f t="shared" si="19"/>
        <v>91.5</v>
      </c>
    </row>
    <row r="1210" spans="1:10" ht="15.75">
      <c r="A1210" s="55">
        <v>1206</v>
      </c>
      <c r="B1210" s="55" t="s">
        <v>446</v>
      </c>
      <c r="C1210" s="329" t="s">
        <v>1625</v>
      </c>
      <c r="D1210" s="329" t="s">
        <v>5327</v>
      </c>
      <c r="E1210" s="55" t="s">
        <v>7802</v>
      </c>
      <c r="F1210" s="55"/>
      <c r="G1210" s="55" t="s">
        <v>7800</v>
      </c>
      <c r="H1210" s="299">
        <v>183</v>
      </c>
      <c r="I1210" s="59">
        <v>0.5</v>
      </c>
      <c r="J1210" s="448">
        <f t="shared" si="19"/>
        <v>91.5</v>
      </c>
    </row>
    <row r="1211" spans="1:10" ht="15.75">
      <c r="A1211" s="55">
        <v>1207</v>
      </c>
      <c r="B1211" s="55" t="s">
        <v>446</v>
      </c>
      <c r="C1211" s="329" t="s">
        <v>1626</v>
      </c>
      <c r="D1211" s="329" t="s">
        <v>5328</v>
      </c>
      <c r="E1211" s="55" t="s">
        <v>7802</v>
      </c>
      <c r="F1211" s="55"/>
      <c r="G1211" s="55" t="s">
        <v>7800</v>
      </c>
      <c r="H1211" s="299">
        <v>183</v>
      </c>
      <c r="I1211" s="59">
        <v>0.5</v>
      </c>
      <c r="J1211" s="448">
        <f t="shared" si="19"/>
        <v>91.5</v>
      </c>
    </row>
    <row r="1212" spans="1:10" ht="15.75">
      <c r="A1212" s="55">
        <v>1208</v>
      </c>
      <c r="B1212" s="55" t="s">
        <v>446</v>
      </c>
      <c r="C1212" s="329" t="s">
        <v>1627</v>
      </c>
      <c r="D1212" s="329" t="s">
        <v>5329</v>
      </c>
      <c r="E1212" s="55" t="s">
        <v>7802</v>
      </c>
      <c r="F1212" s="55"/>
      <c r="G1212" s="55" t="s">
        <v>7800</v>
      </c>
      <c r="H1212" s="299">
        <v>183</v>
      </c>
      <c r="I1212" s="59">
        <v>0.5</v>
      </c>
      <c r="J1212" s="448">
        <f t="shared" si="19"/>
        <v>91.5</v>
      </c>
    </row>
    <row r="1213" spans="1:10" ht="15.75">
      <c r="A1213" s="55">
        <v>1209</v>
      </c>
      <c r="B1213" s="55" t="s">
        <v>446</v>
      </c>
      <c r="C1213" s="329" t="s">
        <v>1628</v>
      </c>
      <c r="D1213" s="329" t="s">
        <v>5330</v>
      </c>
      <c r="E1213" s="55" t="s">
        <v>7802</v>
      </c>
      <c r="F1213" s="55"/>
      <c r="G1213" s="55" t="s">
        <v>7800</v>
      </c>
      <c r="H1213" s="299">
        <v>183</v>
      </c>
      <c r="I1213" s="59">
        <v>0.5</v>
      </c>
      <c r="J1213" s="448">
        <f t="shared" si="19"/>
        <v>91.5</v>
      </c>
    </row>
    <row r="1214" spans="1:10" ht="15.75">
      <c r="A1214" s="55">
        <v>1210</v>
      </c>
      <c r="B1214" s="55" t="s">
        <v>446</v>
      </c>
      <c r="C1214" s="329" t="s">
        <v>1629</v>
      </c>
      <c r="D1214" s="329" t="s">
        <v>5331</v>
      </c>
      <c r="E1214" s="55" t="s">
        <v>7802</v>
      </c>
      <c r="F1214" s="55"/>
      <c r="G1214" s="55" t="s">
        <v>7800</v>
      </c>
      <c r="H1214" s="299">
        <v>73</v>
      </c>
      <c r="I1214" s="59">
        <v>0.5</v>
      </c>
      <c r="J1214" s="448">
        <f t="shared" si="19"/>
        <v>36.5</v>
      </c>
    </row>
    <row r="1215" spans="1:10" ht="15.75">
      <c r="A1215" s="55">
        <v>1211</v>
      </c>
      <c r="B1215" s="55" t="s">
        <v>446</v>
      </c>
      <c r="C1215" s="329" t="s">
        <v>1630</v>
      </c>
      <c r="D1215" s="329" t="s">
        <v>5332</v>
      </c>
      <c r="E1215" s="55" t="s">
        <v>7802</v>
      </c>
      <c r="F1215" s="55"/>
      <c r="G1215" s="55" t="s">
        <v>7800</v>
      </c>
      <c r="H1215" s="299">
        <v>73</v>
      </c>
      <c r="I1215" s="59">
        <v>0.5</v>
      </c>
      <c r="J1215" s="448">
        <f t="shared" si="19"/>
        <v>36.5</v>
      </c>
    </row>
    <row r="1216" spans="1:10" ht="15.75">
      <c r="A1216" s="55">
        <v>1212</v>
      </c>
      <c r="B1216" s="55" t="s">
        <v>446</v>
      </c>
      <c r="C1216" s="329" t="s">
        <v>1631</v>
      </c>
      <c r="D1216" s="329" t="s">
        <v>5333</v>
      </c>
      <c r="E1216" s="55" t="s">
        <v>7802</v>
      </c>
      <c r="F1216" s="55"/>
      <c r="G1216" s="55" t="s">
        <v>7800</v>
      </c>
      <c r="H1216" s="299">
        <v>116</v>
      </c>
      <c r="I1216" s="59">
        <v>0.5</v>
      </c>
      <c r="J1216" s="448">
        <f t="shared" si="19"/>
        <v>58</v>
      </c>
    </row>
    <row r="1217" spans="1:10" ht="15.75">
      <c r="A1217" s="55">
        <v>1213</v>
      </c>
      <c r="B1217" s="55" t="s">
        <v>446</v>
      </c>
      <c r="C1217" s="329" t="s">
        <v>1632</v>
      </c>
      <c r="D1217" s="329" t="s">
        <v>5334</v>
      </c>
      <c r="E1217" s="55" t="s">
        <v>7802</v>
      </c>
      <c r="F1217" s="55"/>
      <c r="G1217" s="55" t="s">
        <v>7800</v>
      </c>
      <c r="H1217" s="299">
        <v>116</v>
      </c>
      <c r="I1217" s="59">
        <v>0.5</v>
      </c>
      <c r="J1217" s="448">
        <f t="shared" si="19"/>
        <v>58</v>
      </c>
    </row>
    <row r="1218" spans="1:10" ht="15.75">
      <c r="A1218" s="55">
        <v>1214</v>
      </c>
      <c r="B1218" s="55" t="s">
        <v>446</v>
      </c>
      <c r="C1218" s="329" t="s">
        <v>1633</v>
      </c>
      <c r="D1218" s="329" t="s">
        <v>5335</v>
      </c>
      <c r="E1218" s="55" t="s">
        <v>7802</v>
      </c>
      <c r="F1218" s="55"/>
      <c r="G1218" s="55" t="s">
        <v>7800</v>
      </c>
      <c r="H1218" s="299">
        <v>76</v>
      </c>
      <c r="I1218" s="59">
        <v>0.5</v>
      </c>
      <c r="J1218" s="448">
        <f t="shared" si="19"/>
        <v>38</v>
      </c>
    </row>
    <row r="1219" spans="1:10" ht="15.75">
      <c r="A1219" s="55">
        <v>1215</v>
      </c>
      <c r="B1219" s="55" t="s">
        <v>446</v>
      </c>
      <c r="C1219" s="329" t="s">
        <v>1634</v>
      </c>
      <c r="D1219" s="329" t="s">
        <v>5336</v>
      </c>
      <c r="E1219" s="55" t="s">
        <v>7802</v>
      </c>
      <c r="F1219" s="55"/>
      <c r="G1219" s="55" t="s">
        <v>7800</v>
      </c>
      <c r="H1219" s="299">
        <v>76</v>
      </c>
      <c r="I1219" s="59">
        <v>0.5</v>
      </c>
      <c r="J1219" s="448">
        <f t="shared" si="19"/>
        <v>38</v>
      </c>
    </row>
    <row r="1220" spans="1:10" ht="15.75">
      <c r="A1220" s="55">
        <v>1216</v>
      </c>
      <c r="B1220" s="55" t="s">
        <v>446</v>
      </c>
      <c r="C1220" s="329" t="s">
        <v>1635</v>
      </c>
      <c r="D1220" s="329" t="s">
        <v>5337</v>
      </c>
      <c r="E1220" s="55" t="s">
        <v>7802</v>
      </c>
      <c r="F1220" s="55"/>
      <c r="G1220" s="55" t="s">
        <v>7800</v>
      </c>
      <c r="H1220" s="299">
        <v>173</v>
      </c>
      <c r="I1220" s="59">
        <v>0.5</v>
      </c>
      <c r="J1220" s="448">
        <f t="shared" si="19"/>
        <v>86.5</v>
      </c>
    </row>
    <row r="1221" spans="1:10" ht="15.75">
      <c r="A1221" s="55">
        <v>1217</v>
      </c>
      <c r="B1221" s="55" t="s">
        <v>446</v>
      </c>
      <c r="C1221" s="329" t="s">
        <v>1636</v>
      </c>
      <c r="D1221" s="329" t="s">
        <v>5338</v>
      </c>
      <c r="E1221" s="55" t="s">
        <v>7802</v>
      </c>
      <c r="F1221" s="55"/>
      <c r="G1221" s="55" t="s">
        <v>7800</v>
      </c>
      <c r="H1221" s="299">
        <v>173</v>
      </c>
      <c r="I1221" s="59">
        <v>0.5</v>
      </c>
      <c r="J1221" s="448">
        <f t="shared" si="19"/>
        <v>86.5</v>
      </c>
    </row>
    <row r="1222" spans="1:10" ht="15.75">
      <c r="A1222" s="55">
        <v>1218</v>
      </c>
      <c r="B1222" s="55" t="s">
        <v>446</v>
      </c>
      <c r="C1222" s="329" t="s">
        <v>1637</v>
      </c>
      <c r="D1222" s="329" t="s">
        <v>5339</v>
      </c>
      <c r="E1222" s="55" t="s">
        <v>7802</v>
      </c>
      <c r="F1222" s="55"/>
      <c r="G1222" s="55" t="s">
        <v>7800</v>
      </c>
      <c r="H1222" s="299">
        <v>183</v>
      </c>
      <c r="I1222" s="59">
        <v>0.5</v>
      </c>
      <c r="J1222" s="448">
        <f t="shared" si="19"/>
        <v>91.5</v>
      </c>
    </row>
    <row r="1223" spans="1:10" ht="15.75">
      <c r="A1223" s="55">
        <v>1219</v>
      </c>
      <c r="B1223" s="55" t="s">
        <v>446</v>
      </c>
      <c r="C1223" s="329" t="s">
        <v>1638</v>
      </c>
      <c r="D1223" s="329" t="s">
        <v>5340</v>
      </c>
      <c r="E1223" s="55" t="s">
        <v>7802</v>
      </c>
      <c r="F1223" s="55"/>
      <c r="G1223" s="55" t="s">
        <v>7800</v>
      </c>
      <c r="H1223" s="299">
        <v>183</v>
      </c>
      <c r="I1223" s="59">
        <v>0.5</v>
      </c>
      <c r="J1223" s="448">
        <f t="shared" si="19"/>
        <v>91.5</v>
      </c>
    </row>
    <row r="1224" spans="1:10" ht="15.75">
      <c r="A1224" s="55">
        <v>1220</v>
      </c>
      <c r="B1224" s="55" t="s">
        <v>446</v>
      </c>
      <c r="C1224" s="329" t="s">
        <v>1639</v>
      </c>
      <c r="D1224" s="329" t="s">
        <v>5341</v>
      </c>
      <c r="E1224" s="55" t="s">
        <v>7802</v>
      </c>
      <c r="F1224" s="55"/>
      <c r="G1224" s="55" t="s">
        <v>7800</v>
      </c>
      <c r="H1224" s="299">
        <v>200</v>
      </c>
      <c r="I1224" s="59">
        <v>0.5</v>
      </c>
      <c r="J1224" s="448">
        <f t="shared" si="19"/>
        <v>100</v>
      </c>
    </row>
    <row r="1225" spans="1:10" ht="15.75">
      <c r="A1225" s="55">
        <v>1221</v>
      </c>
      <c r="B1225" s="55" t="s">
        <v>446</v>
      </c>
      <c r="C1225" s="329" t="s">
        <v>1640</v>
      </c>
      <c r="D1225" s="329" t="s">
        <v>5342</v>
      </c>
      <c r="E1225" s="55" t="s">
        <v>7802</v>
      </c>
      <c r="F1225" s="55"/>
      <c r="G1225" s="55" t="s">
        <v>7800</v>
      </c>
      <c r="H1225" s="299">
        <v>200</v>
      </c>
      <c r="I1225" s="59">
        <v>0.5</v>
      </c>
      <c r="J1225" s="448">
        <f t="shared" si="19"/>
        <v>100</v>
      </c>
    </row>
    <row r="1226" spans="1:10" ht="15.75">
      <c r="A1226" s="55">
        <v>1222</v>
      </c>
      <c r="B1226" s="55" t="s">
        <v>446</v>
      </c>
      <c r="C1226" s="329" t="s">
        <v>1641</v>
      </c>
      <c r="D1226" s="329" t="s">
        <v>5343</v>
      </c>
      <c r="E1226" s="55" t="s">
        <v>7802</v>
      </c>
      <c r="F1226" s="55"/>
      <c r="G1226" s="55" t="s">
        <v>7800</v>
      </c>
      <c r="H1226" s="299">
        <v>200</v>
      </c>
      <c r="I1226" s="59">
        <v>0.5</v>
      </c>
      <c r="J1226" s="448">
        <f t="shared" si="19"/>
        <v>100</v>
      </c>
    </row>
    <row r="1227" spans="1:10" ht="15.75">
      <c r="A1227" s="55">
        <v>1223</v>
      </c>
      <c r="B1227" s="55" t="s">
        <v>446</v>
      </c>
      <c r="C1227" s="329" t="s">
        <v>1642</v>
      </c>
      <c r="D1227" s="329" t="s">
        <v>5344</v>
      </c>
      <c r="E1227" s="55" t="s">
        <v>7802</v>
      </c>
      <c r="F1227" s="55"/>
      <c r="G1227" s="55" t="s">
        <v>7800</v>
      </c>
      <c r="H1227" s="299">
        <v>200</v>
      </c>
      <c r="I1227" s="59">
        <v>0.5</v>
      </c>
      <c r="J1227" s="448">
        <f t="shared" si="19"/>
        <v>100</v>
      </c>
    </row>
    <row r="1228" spans="1:10" ht="15.75">
      <c r="A1228" s="55">
        <v>1224</v>
      </c>
      <c r="B1228" s="55" t="s">
        <v>446</v>
      </c>
      <c r="C1228" s="329" t="s">
        <v>1643</v>
      </c>
      <c r="D1228" s="329" t="s">
        <v>5345</v>
      </c>
      <c r="E1228" s="55" t="s">
        <v>7802</v>
      </c>
      <c r="F1228" s="55"/>
      <c r="G1228" s="55" t="s">
        <v>7800</v>
      </c>
      <c r="H1228" s="299">
        <v>200</v>
      </c>
      <c r="I1228" s="59">
        <v>0.5</v>
      </c>
      <c r="J1228" s="448">
        <f t="shared" si="19"/>
        <v>100</v>
      </c>
    </row>
    <row r="1229" spans="1:10" ht="15.75">
      <c r="A1229" s="55">
        <v>1225</v>
      </c>
      <c r="B1229" s="55" t="s">
        <v>446</v>
      </c>
      <c r="C1229" s="329" t="s">
        <v>1644</v>
      </c>
      <c r="D1229" s="329" t="s">
        <v>5346</v>
      </c>
      <c r="E1229" s="55" t="s">
        <v>7802</v>
      </c>
      <c r="F1229" s="55"/>
      <c r="G1229" s="55" t="s">
        <v>7800</v>
      </c>
      <c r="H1229" s="299">
        <v>200</v>
      </c>
      <c r="I1229" s="59">
        <v>0.5</v>
      </c>
      <c r="J1229" s="448">
        <f t="shared" si="19"/>
        <v>100</v>
      </c>
    </row>
    <row r="1230" spans="1:10" ht="15.75">
      <c r="A1230" s="55">
        <v>1226</v>
      </c>
      <c r="B1230" s="55" t="s">
        <v>446</v>
      </c>
      <c r="C1230" s="329" t="s">
        <v>1645</v>
      </c>
      <c r="D1230" s="329" t="s">
        <v>5347</v>
      </c>
      <c r="E1230" s="55" t="s">
        <v>7802</v>
      </c>
      <c r="F1230" s="55"/>
      <c r="G1230" s="55" t="s">
        <v>7800</v>
      </c>
      <c r="H1230" s="299">
        <v>73</v>
      </c>
      <c r="I1230" s="59">
        <v>0.5</v>
      </c>
      <c r="J1230" s="448">
        <f t="shared" si="19"/>
        <v>36.5</v>
      </c>
    </row>
    <row r="1231" spans="1:10" ht="15.75">
      <c r="A1231" s="55">
        <v>1227</v>
      </c>
      <c r="B1231" s="55" t="s">
        <v>446</v>
      </c>
      <c r="C1231" s="329" t="s">
        <v>1646</v>
      </c>
      <c r="D1231" s="329" t="s">
        <v>5348</v>
      </c>
      <c r="E1231" s="55" t="s">
        <v>7802</v>
      </c>
      <c r="F1231" s="55"/>
      <c r="G1231" s="55" t="s">
        <v>7800</v>
      </c>
      <c r="H1231" s="299">
        <v>73</v>
      </c>
      <c r="I1231" s="59">
        <v>0.5</v>
      </c>
      <c r="J1231" s="448">
        <f t="shared" si="19"/>
        <v>36.5</v>
      </c>
    </row>
    <row r="1232" spans="1:10" ht="15.75">
      <c r="A1232" s="55">
        <v>1228</v>
      </c>
      <c r="B1232" s="55" t="s">
        <v>446</v>
      </c>
      <c r="C1232" s="329" t="s">
        <v>1647</v>
      </c>
      <c r="D1232" s="329" t="s">
        <v>5349</v>
      </c>
      <c r="E1232" s="55" t="s">
        <v>7802</v>
      </c>
      <c r="F1232" s="55"/>
      <c r="G1232" s="55" t="s">
        <v>7800</v>
      </c>
      <c r="H1232" s="299">
        <v>116</v>
      </c>
      <c r="I1232" s="59">
        <v>0.5</v>
      </c>
      <c r="J1232" s="448">
        <f t="shared" si="19"/>
        <v>58</v>
      </c>
    </row>
    <row r="1233" spans="1:10" ht="15.75">
      <c r="A1233" s="55">
        <v>1229</v>
      </c>
      <c r="B1233" s="55" t="s">
        <v>446</v>
      </c>
      <c r="C1233" s="329" t="s">
        <v>1648</v>
      </c>
      <c r="D1233" s="329" t="s">
        <v>5350</v>
      </c>
      <c r="E1233" s="55" t="s">
        <v>7802</v>
      </c>
      <c r="F1233" s="55"/>
      <c r="G1233" s="55" t="s">
        <v>7800</v>
      </c>
      <c r="H1233" s="299">
        <v>116</v>
      </c>
      <c r="I1233" s="59">
        <v>0.5</v>
      </c>
      <c r="J1233" s="448">
        <f t="shared" si="19"/>
        <v>58</v>
      </c>
    </row>
    <row r="1234" spans="1:10" ht="15.75">
      <c r="A1234" s="55">
        <v>1230</v>
      </c>
      <c r="B1234" s="55" t="s">
        <v>446</v>
      </c>
      <c r="C1234" s="329" t="s">
        <v>1649</v>
      </c>
      <c r="D1234" s="329" t="s">
        <v>5351</v>
      </c>
      <c r="E1234" s="55" t="s">
        <v>7802</v>
      </c>
      <c r="F1234" s="55"/>
      <c r="G1234" s="55" t="s">
        <v>7800</v>
      </c>
      <c r="H1234" s="299">
        <v>116</v>
      </c>
      <c r="I1234" s="59">
        <v>0.5</v>
      </c>
      <c r="J1234" s="448">
        <f t="shared" ref="J1234:J1297" si="20">H1234*(1-I1234)</f>
        <v>58</v>
      </c>
    </row>
    <row r="1235" spans="1:10" ht="15.75">
      <c r="A1235" s="55">
        <v>1231</v>
      </c>
      <c r="B1235" s="55" t="s">
        <v>446</v>
      </c>
      <c r="C1235" s="329" t="s">
        <v>1650</v>
      </c>
      <c r="D1235" s="329" t="s">
        <v>5352</v>
      </c>
      <c r="E1235" s="55" t="s">
        <v>7802</v>
      </c>
      <c r="F1235" s="55"/>
      <c r="G1235" s="55" t="s">
        <v>7800</v>
      </c>
      <c r="H1235" s="299">
        <v>76</v>
      </c>
      <c r="I1235" s="59">
        <v>0.5</v>
      </c>
      <c r="J1235" s="448">
        <f t="shared" si="20"/>
        <v>38</v>
      </c>
    </row>
    <row r="1236" spans="1:10" ht="15.75">
      <c r="A1236" s="55">
        <v>1232</v>
      </c>
      <c r="B1236" s="55" t="s">
        <v>446</v>
      </c>
      <c r="C1236" s="329" t="s">
        <v>1651</v>
      </c>
      <c r="D1236" s="329" t="s">
        <v>5353</v>
      </c>
      <c r="E1236" s="55" t="s">
        <v>7802</v>
      </c>
      <c r="F1236" s="55"/>
      <c r="G1236" s="55" t="s">
        <v>7800</v>
      </c>
      <c r="H1236" s="299">
        <v>76</v>
      </c>
      <c r="I1236" s="59">
        <v>0.5</v>
      </c>
      <c r="J1236" s="448">
        <f t="shared" si="20"/>
        <v>38</v>
      </c>
    </row>
    <row r="1237" spans="1:10" ht="15.75">
      <c r="A1237" s="55">
        <v>1233</v>
      </c>
      <c r="B1237" s="55" t="s">
        <v>446</v>
      </c>
      <c r="C1237" s="329" t="s">
        <v>1652</v>
      </c>
      <c r="D1237" s="329" t="s">
        <v>5354</v>
      </c>
      <c r="E1237" s="55" t="s">
        <v>7802</v>
      </c>
      <c r="F1237" s="55"/>
      <c r="G1237" s="55" t="s">
        <v>7800</v>
      </c>
      <c r="H1237" s="299">
        <v>11</v>
      </c>
      <c r="I1237" s="59">
        <v>0.5</v>
      </c>
      <c r="J1237" s="448">
        <f t="shared" si="20"/>
        <v>5.5</v>
      </c>
    </row>
    <row r="1238" spans="1:10" ht="15.75">
      <c r="A1238" s="55">
        <v>1234</v>
      </c>
      <c r="B1238" s="55" t="s">
        <v>446</v>
      </c>
      <c r="C1238" s="329" t="s">
        <v>1653</v>
      </c>
      <c r="D1238" s="329" t="s">
        <v>5355</v>
      </c>
      <c r="E1238" s="55" t="s">
        <v>7802</v>
      </c>
      <c r="F1238" s="55"/>
      <c r="G1238" s="55" t="s">
        <v>7800</v>
      </c>
      <c r="H1238" s="299">
        <v>11</v>
      </c>
      <c r="I1238" s="59">
        <v>0.5</v>
      </c>
      <c r="J1238" s="448">
        <f t="shared" si="20"/>
        <v>5.5</v>
      </c>
    </row>
    <row r="1239" spans="1:10" ht="15.75">
      <c r="A1239" s="55">
        <v>1235</v>
      </c>
      <c r="B1239" s="55" t="s">
        <v>446</v>
      </c>
      <c r="C1239" s="329" t="s">
        <v>1654</v>
      </c>
      <c r="D1239" s="329" t="s">
        <v>5356</v>
      </c>
      <c r="E1239" s="55" t="s">
        <v>7802</v>
      </c>
      <c r="F1239" s="55"/>
      <c r="G1239" s="55" t="s">
        <v>7800</v>
      </c>
      <c r="H1239" s="299">
        <v>20</v>
      </c>
      <c r="I1239" s="59">
        <v>0.5</v>
      </c>
      <c r="J1239" s="448">
        <f t="shared" si="20"/>
        <v>10</v>
      </c>
    </row>
    <row r="1240" spans="1:10" ht="15.75">
      <c r="A1240" s="55">
        <v>1236</v>
      </c>
      <c r="B1240" s="55" t="s">
        <v>446</v>
      </c>
      <c r="C1240" s="329" t="s">
        <v>1655</v>
      </c>
      <c r="D1240" s="329" t="s">
        <v>5357</v>
      </c>
      <c r="E1240" s="55" t="s">
        <v>7802</v>
      </c>
      <c r="F1240" s="55"/>
      <c r="G1240" s="55" t="s">
        <v>7800</v>
      </c>
      <c r="H1240" s="299">
        <v>20</v>
      </c>
      <c r="I1240" s="59">
        <v>0.5</v>
      </c>
      <c r="J1240" s="448">
        <f t="shared" si="20"/>
        <v>10</v>
      </c>
    </row>
    <row r="1241" spans="1:10" ht="15.75">
      <c r="A1241" s="55">
        <v>1237</v>
      </c>
      <c r="B1241" s="55" t="s">
        <v>446</v>
      </c>
      <c r="C1241" s="329" t="s">
        <v>1656</v>
      </c>
      <c r="D1241" s="329" t="s">
        <v>5358</v>
      </c>
      <c r="E1241" s="55" t="s">
        <v>7802</v>
      </c>
      <c r="F1241" s="55"/>
      <c r="G1241" s="55" t="s">
        <v>7800</v>
      </c>
      <c r="H1241" s="299">
        <v>29</v>
      </c>
      <c r="I1241" s="59">
        <v>0.5</v>
      </c>
      <c r="J1241" s="448">
        <f t="shared" si="20"/>
        <v>14.5</v>
      </c>
    </row>
    <row r="1242" spans="1:10" ht="15.75">
      <c r="A1242" s="55">
        <v>1238</v>
      </c>
      <c r="B1242" s="55" t="s">
        <v>446</v>
      </c>
      <c r="C1242" s="329" t="s">
        <v>1657</v>
      </c>
      <c r="D1242" s="329" t="s">
        <v>5359</v>
      </c>
      <c r="E1242" s="55" t="s">
        <v>7802</v>
      </c>
      <c r="F1242" s="55"/>
      <c r="G1242" s="55" t="s">
        <v>7800</v>
      </c>
      <c r="H1242" s="299">
        <v>29</v>
      </c>
      <c r="I1242" s="59">
        <v>0.5</v>
      </c>
      <c r="J1242" s="448">
        <f t="shared" si="20"/>
        <v>14.5</v>
      </c>
    </row>
    <row r="1243" spans="1:10" ht="15.75">
      <c r="A1243" s="55">
        <v>1239</v>
      </c>
      <c r="B1243" s="55" t="s">
        <v>446</v>
      </c>
      <c r="C1243" s="329" t="s">
        <v>1658</v>
      </c>
      <c r="D1243" s="329" t="s">
        <v>5360</v>
      </c>
      <c r="E1243" s="55" t="s">
        <v>7802</v>
      </c>
      <c r="F1243" s="55"/>
      <c r="G1243" s="55" t="s">
        <v>7800</v>
      </c>
      <c r="H1243" s="299">
        <v>130</v>
      </c>
      <c r="I1243" s="59">
        <v>0.5</v>
      </c>
      <c r="J1243" s="448">
        <f t="shared" si="20"/>
        <v>65</v>
      </c>
    </row>
    <row r="1244" spans="1:10" ht="15.75">
      <c r="A1244" s="55">
        <v>1240</v>
      </c>
      <c r="B1244" s="55" t="s">
        <v>446</v>
      </c>
      <c r="C1244" s="329" t="s">
        <v>1659</v>
      </c>
      <c r="D1244" s="329" t="s">
        <v>5361</v>
      </c>
      <c r="E1244" s="55" t="s">
        <v>7802</v>
      </c>
      <c r="F1244" s="55"/>
      <c r="G1244" s="55" t="s">
        <v>7800</v>
      </c>
      <c r="H1244" s="299">
        <v>160</v>
      </c>
      <c r="I1244" s="59">
        <v>0.5</v>
      </c>
      <c r="J1244" s="448">
        <f t="shared" si="20"/>
        <v>80</v>
      </c>
    </row>
    <row r="1245" spans="1:10" ht="15.75">
      <c r="A1245" s="55">
        <v>1241</v>
      </c>
      <c r="B1245" s="55" t="s">
        <v>446</v>
      </c>
      <c r="C1245" s="329" t="s">
        <v>1660</v>
      </c>
      <c r="D1245" s="329" t="s">
        <v>5362</v>
      </c>
      <c r="E1245" s="55" t="s">
        <v>7802</v>
      </c>
      <c r="F1245" s="55"/>
      <c r="G1245" s="55" t="s">
        <v>7800</v>
      </c>
      <c r="H1245" s="299">
        <v>178</v>
      </c>
      <c r="I1245" s="59">
        <v>0.5</v>
      </c>
      <c r="J1245" s="448">
        <f t="shared" si="20"/>
        <v>89</v>
      </c>
    </row>
    <row r="1246" spans="1:10" ht="15.75">
      <c r="A1246" s="55">
        <v>1242</v>
      </c>
      <c r="B1246" s="55" t="s">
        <v>446</v>
      </c>
      <c r="C1246" s="329" t="s">
        <v>1661</v>
      </c>
      <c r="D1246" s="329" t="s">
        <v>5363</v>
      </c>
      <c r="E1246" s="55" t="s">
        <v>7802</v>
      </c>
      <c r="F1246" s="55"/>
      <c r="G1246" s="55" t="s">
        <v>7800</v>
      </c>
      <c r="H1246" s="299">
        <v>130</v>
      </c>
      <c r="I1246" s="59">
        <v>0.5</v>
      </c>
      <c r="J1246" s="448">
        <f t="shared" si="20"/>
        <v>65</v>
      </c>
    </row>
    <row r="1247" spans="1:10" ht="15.75">
      <c r="A1247" s="55">
        <v>1243</v>
      </c>
      <c r="B1247" s="55" t="s">
        <v>446</v>
      </c>
      <c r="C1247" s="329" t="s">
        <v>1662</v>
      </c>
      <c r="D1247" s="329" t="s">
        <v>5364</v>
      </c>
      <c r="E1247" s="55" t="s">
        <v>7802</v>
      </c>
      <c r="F1247" s="55"/>
      <c r="G1247" s="55" t="s">
        <v>7800</v>
      </c>
      <c r="H1247" s="299">
        <v>130</v>
      </c>
      <c r="I1247" s="59">
        <v>0.5</v>
      </c>
      <c r="J1247" s="448">
        <f t="shared" si="20"/>
        <v>65</v>
      </c>
    </row>
    <row r="1248" spans="1:10" ht="15.75">
      <c r="A1248" s="55">
        <v>1244</v>
      </c>
      <c r="B1248" s="55" t="s">
        <v>446</v>
      </c>
      <c r="C1248" s="329" t="s">
        <v>1663</v>
      </c>
      <c r="D1248" s="329" t="s">
        <v>5365</v>
      </c>
      <c r="E1248" s="55" t="s">
        <v>7802</v>
      </c>
      <c r="F1248" s="55"/>
      <c r="G1248" s="55" t="s">
        <v>7800</v>
      </c>
      <c r="H1248" s="299">
        <v>178</v>
      </c>
      <c r="I1248" s="59">
        <v>0.5</v>
      </c>
      <c r="J1248" s="448">
        <f t="shared" si="20"/>
        <v>89</v>
      </c>
    </row>
    <row r="1249" spans="1:10" ht="15.75">
      <c r="A1249" s="55">
        <v>1245</v>
      </c>
      <c r="B1249" s="55" t="s">
        <v>446</v>
      </c>
      <c r="C1249" s="329" t="s">
        <v>1664</v>
      </c>
      <c r="D1249" s="329" t="s">
        <v>5366</v>
      </c>
      <c r="E1249" s="55" t="s">
        <v>7802</v>
      </c>
      <c r="F1249" s="55"/>
      <c r="G1249" s="55" t="s">
        <v>7800</v>
      </c>
      <c r="H1249" s="299">
        <v>108</v>
      </c>
      <c r="I1249" s="59">
        <v>0.5</v>
      </c>
      <c r="J1249" s="448">
        <f t="shared" si="20"/>
        <v>54</v>
      </c>
    </row>
    <row r="1250" spans="1:10" ht="15.75">
      <c r="A1250" s="55">
        <v>1246</v>
      </c>
      <c r="B1250" s="55" t="s">
        <v>446</v>
      </c>
      <c r="C1250" s="329" t="s">
        <v>1665</v>
      </c>
      <c r="D1250" s="329" t="s">
        <v>5367</v>
      </c>
      <c r="E1250" s="55" t="s">
        <v>7802</v>
      </c>
      <c r="F1250" s="55"/>
      <c r="G1250" s="55" t="s">
        <v>7800</v>
      </c>
      <c r="H1250" s="299">
        <v>108</v>
      </c>
      <c r="I1250" s="59">
        <v>0.5</v>
      </c>
      <c r="J1250" s="448">
        <f t="shared" si="20"/>
        <v>54</v>
      </c>
    </row>
    <row r="1251" spans="1:10" ht="15.75">
      <c r="A1251" s="55">
        <v>1247</v>
      </c>
      <c r="B1251" s="55" t="s">
        <v>446</v>
      </c>
      <c r="C1251" s="329" t="s">
        <v>1666</v>
      </c>
      <c r="D1251" s="329" t="s">
        <v>5368</v>
      </c>
      <c r="E1251" s="55" t="s">
        <v>7802</v>
      </c>
      <c r="F1251" s="55"/>
      <c r="G1251" s="55" t="s">
        <v>7800</v>
      </c>
      <c r="H1251" s="299">
        <v>140</v>
      </c>
      <c r="I1251" s="59">
        <v>0.5</v>
      </c>
      <c r="J1251" s="448">
        <f t="shared" si="20"/>
        <v>70</v>
      </c>
    </row>
    <row r="1252" spans="1:10" ht="15.75">
      <c r="A1252" s="55">
        <v>1248</v>
      </c>
      <c r="B1252" s="55" t="s">
        <v>446</v>
      </c>
      <c r="C1252" s="329" t="s">
        <v>1667</v>
      </c>
      <c r="D1252" s="329" t="s">
        <v>5369</v>
      </c>
      <c r="E1252" s="55" t="s">
        <v>7802</v>
      </c>
      <c r="F1252" s="55"/>
      <c r="G1252" s="55" t="s">
        <v>7800</v>
      </c>
      <c r="H1252" s="299">
        <v>108</v>
      </c>
      <c r="I1252" s="59">
        <v>0.5</v>
      </c>
      <c r="J1252" s="448">
        <f t="shared" si="20"/>
        <v>54</v>
      </c>
    </row>
    <row r="1253" spans="1:10" ht="15.75">
      <c r="A1253" s="55">
        <v>1249</v>
      </c>
      <c r="B1253" s="55" t="s">
        <v>446</v>
      </c>
      <c r="C1253" s="329" t="s">
        <v>1668</v>
      </c>
      <c r="D1253" s="329" t="s">
        <v>5370</v>
      </c>
      <c r="E1253" s="55" t="s">
        <v>7802</v>
      </c>
      <c r="F1253" s="55"/>
      <c r="G1253" s="55" t="s">
        <v>7800</v>
      </c>
      <c r="H1253" s="299">
        <v>108</v>
      </c>
      <c r="I1253" s="59">
        <v>0.5</v>
      </c>
      <c r="J1253" s="448">
        <f t="shared" si="20"/>
        <v>54</v>
      </c>
    </row>
    <row r="1254" spans="1:10" ht="15.75">
      <c r="A1254" s="55">
        <v>1250</v>
      </c>
      <c r="B1254" s="55" t="s">
        <v>446</v>
      </c>
      <c r="C1254" s="329" t="s">
        <v>1669</v>
      </c>
      <c r="D1254" s="329" t="s">
        <v>5371</v>
      </c>
      <c r="E1254" s="55" t="s">
        <v>7802</v>
      </c>
      <c r="F1254" s="55"/>
      <c r="G1254" s="55" t="s">
        <v>7800</v>
      </c>
      <c r="H1254" s="299">
        <v>140</v>
      </c>
      <c r="I1254" s="59">
        <v>0.5</v>
      </c>
      <c r="J1254" s="448">
        <f t="shared" si="20"/>
        <v>70</v>
      </c>
    </row>
    <row r="1255" spans="1:10" ht="15.75">
      <c r="A1255" s="55">
        <v>1251</v>
      </c>
      <c r="B1255" s="55" t="s">
        <v>446</v>
      </c>
      <c r="C1255" s="329" t="s">
        <v>1670</v>
      </c>
      <c r="D1255" s="329" t="s">
        <v>5372</v>
      </c>
      <c r="E1255" s="55" t="s">
        <v>7802</v>
      </c>
      <c r="F1255" s="55"/>
      <c r="G1255" s="55" t="s">
        <v>7800</v>
      </c>
      <c r="H1255" s="299">
        <v>271</v>
      </c>
      <c r="I1255" s="59">
        <v>0.5</v>
      </c>
      <c r="J1255" s="448">
        <f t="shared" si="20"/>
        <v>135.5</v>
      </c>
    </row>
    <row r="1256" spans="1:10" ht="15.75">
      <c r="A1256" s="55">
        <v>1252</v>
      </c>
      <c r="B1256" s="55" t="s">
        <v>446</v>
      </c>
      <c r="C1256" s="329" t="s">
        <v>1671</v>
      </c>
      <c r="D1256" s="329" t="s">
        <v>5373</v>
      </c>
      <c r="E1256" s="55" t="s">
        <v>7802</v>
      </c>
      <c r="F1256" s="55"/>
      <c r="G1256" s="55" t="s">
        <v>7800</v>
      </c>
      <c r="H1256" s="299">
        <v>271</v>
      </c>
      <c r="I1256" s="59">
        <v>0.5</v>
      </c>
      <c r="J1256" s="448">
        <f t="shared" si="20"/>
        <v>135.5</v>
      </c>
    </row>
    <row r="1257" spans="1:10" ht="15.75">
      <c r="A1257" s="55">
        <v>1253</v>
      </c>
      <c r="B1257" s="55" t="s">
        <v>446</v>
      </c>
      <c r="C1257" s="329" t="s">
        <v>1672</v>
      </c>
      <c r="D1257" s="329" t="s">
        <v>5374</v>
      </c>
      <c r="E1257" s="55" t="s">
        <v>7802</v>
      </c>
      <c r="F1257" s="55"/>
      <c r="G1257" s="55" t="s">
        <v>7800</v>
      </c>
      <c r="H1257" s="299">
        <v>214</v>
      </c>
      <c r="I1257" s="59">
        <v>0.5</v>
      </c>
      <c r="J1257" s="448">
        <f t="shared" si="20"/>
        <v>107</v>
      </c>
    </row>
    <row r="1258" spans="1:10" ht="15.75">
      <c r="A1258" s="55">
        <v>1254</v>
      </c>
      <c r="B1258" s="55" t="s">
        <v>446</v>
      </c>
      <c r="C1258" s="329" t="s">
        <v>1673</v>
      </c>
      <c r="D1258" s="329" t="s">
        <v>5375</v>
      </c>
      <c r="E1258" s="55" t="s">
        <v>7802</v>
      </c>
      <c r="F1258" s="55"/>
      <c r="G1258" s="55" t="s">
        <v>7800</v>
      </c>
      <c r="H1258" s="299">
        <v>271</v>
      </c>
      <c r="I1258" s="59">
        <v>0.5</v>
      </c>
      <c r="J1258" s="448">
        <f t="shared" si="20"/>
        <v>135.5</v>
      </c>
    </row>
    <row r="1259" spans="1:10" ht="15.75">
      <c r="A1259" s="55">
        <v>1255</v>
      </c>
      <c r="B1259" s="55" t="s">
        <v>446</v>
      </c>
      <c r="C1259" s="329" t="s">
        <v>1674</v>
      </c>
      <c r="D1259" s="329" t="s">
        <v>5376</v>
      </c>
      <c r="E1259" s="55" t="s">
        <v>7802</v>
      </c>
      <c r="F1259" s="55"/>
      <c r="G1259" s="55" t="s">
        <v>7800</v>
      </c>
      <c r="H1259" s="299">
        <v>214</v>
      </c>
      <c r="I1259" s="59">
        <v>0.5</v>
      </c>
      <c r="J1259" s="448">
        <f t="shared" si="20"/>
        <v>107</v>
      </c>
    </row>
    <row r="1260" spans="1:10" ht="15.75">
      <c r="A1260" s="55">
        <v>1256</v>
      </c>
      <c r="B1260" s="55" t="s">
        <v>446</v>
      </c>
      <c r="C1260" s="329" t="s">
        <v>1675</v>
      </c>
      <c r="D1260" s="329" t="s">
        <v>5377</v>
      </c>
      <c r="E1260" s="55" t="s">
        <v>7802</v>
      </c>
      <c r="F1260" s="55"/>
      <c r="G1260" s="55" t="s">
        <v>7800</v>
      </c>
      <c r="H1260" s="299">
        <v>214</v>
      </c>
      <c r="I1260" s="59">
        <v>0.5</v>
      </c>
      <c r="J1260" s="448">
        <f t="shared" si="20"/>
        <v>107</v>
      </c>
    </row>
    <row r="1261" spans="1:10" ht="15.75">
      <c r="A1261" s="55">
        <v>1257</v>
      </c>
      <c r="B1261" s="55" t="s">
        <v>446</v>
      </c>
      <c r="C1261" s="329" t="s">
        <v>1676</v>
      </c>
      <c r="D1261" s="329" t="s">
        <v>5378</v>
      </c>
      <c r="E1261" s="55" t="s">
        <v>7802</v>
      </c>
      <c r="F1261" s="55"/>
      <c r="G1261" s="55" t="s">
        <v>7800</v>
      </c>
      <c r="H1261" s="299">
        <v>214</v>
      </c>
      <c r="I1261" s="59">
        <v>0.5</v>
      </c>
      <c r="J1261" s="448">
        <f t="shared" si="20"/>
        <v>107</v>
      </c>
    </row>
    <row r="1262" spans="1:10" ht="15.75">
      <c r="A1262" s="55">
        <v>1258</v>
      </c>
      <c r="B1262" s="55" t="s">
        <v>446</v>
      </c>
      <c r="C1262" s="329" t="s">
        <v>1677</v>
      </c>
      <c r="D1262" s="329" t="s">
        <v>5379</v>
      </c>
      <c r="E1262" s="55" t="s">
        <v>7802</v>
      </c>
      <c r="F1262" s="55"/>
      <c r="G1262" s="55" t="s">
        <v>7800</v>
      </c>
      <c r="H1262" s="299">
        <v>214</v>
      </c>
      <c r="I1262" s="59">
        <v>0.5</v>
      </c>
      <c r="J1262" s="448">
        <f t="shared" si="20"/>
        <v>107</v>
      </c>
    </row>
    <row r="1263" spans="1:10" ht="26.25">
      <c r="A1263" s="55">
        <v>1259</v>
      </c>
      <c r="B1263" s="55" t="s">
        <v>446</v>
      </c>
      <c r="C1263" s="329" t="s">
        <v>1678</v>
      </c>
      <c r="D1263" s="329" t="s">
        <v>5380</v>
      </c>
      <c r="E1263" s="55" t="s">
        <v>7802</v>
      </c>
      <c r="F1263" s="55"/>
      <c r="G1263" s="55" t="s">
        <v>7800</v>
      </c>
      <c r="H1263" s="299">
        <v>10133</v>
      </c>
      <c r="I1263" s="59">
        <v>0.5</v>
      </c>
      <c r="J1263" s="448">
        <f t="shared" si="20"/>
        <v>5066.5</v>
      </c>
    </row>
    <row r="1264" spans="1:10" ht="15.75">
      <c r="A1264" s="55">
        <v>1260</v>
      </c>
      <c r="B1264" s="55" t="s">
        <v>446</v>
      </c>
      <c r="C1264" s="329" t="s">
        <v>1679</v>
      </c>
      <c r="D1264" s="329" t="s">
        <v>5381</v>
      </c>
      <c r="E1264" s="55" t="s">
        <v>7802</v>
      </c>
      <c r="F1264" s="55"/>
      <c r="G1264" s="55" t="s">
        <v>7800</v>
      </c>
      <c r="H1264" s="299">
        <v>11029</v>
      </c>
      <c r="I1264" s="59">
        <v>0.5</v>
      </c>
      <c r="J1264" s="448">
        <f t="shared" si="20"/>
        <v>5514.5</v>
      </c>
    </row>
    <row r="1265" spans="1:10" ht="26.25">
      <c r="A1265" s="55">
        <v>1261</v>
      </c>
      <c r="B1265" s="55" t="s">
        <v>446</v>
      </c>
      <c r="C1265" s="329" t="s">
        <v>1680</v>
      </c>
      <c r="D1265" s="329" t="s">
        <v>5382</v>
      </c>
      <c r="E1265" s="55" t="s">
        <v>7802</v>
      </c>
      <c r="F1265" s="55"/>
      <c r="G1265" s="55" t="s">
        <v>7800</v>
      </c>
      <c r="H1265" s="299">
        <v>12857</v>
      </c>
      <c r="I1265" s="59">
        <v>0.5</v>
      </c>
      <c r="J1265" s="448">
        <f t="shared" si="20"/>
        <v>6428.5</v>
      </c>
    </row>
    <row r="1266" spans="1:10" ht="15.75">
      <c r="A1266" s="55">
        <v>1262</v>
      </c>
      <c r="B1266" s="55" t="s">
        <v>446</v>
      </c>
      <c r="C1266" s="329" t="s">
        <v>1681</v>
      </c>
      <c r="D1266" s="329" t="s">
        <v>5383</v>
      </c>
      <c r="E1266" s="55" t="s">
        <v>7802</v>
      </c>
      <c r="F1266" s="55"/>
      <c r="G1266" s="55" t="s">
        <v>7800</v>
      </c>
      <c r="H1266" s="299">
        <v>15905</v>
      </c>
      <c r="I1266" s="59">
        <v>0.5</v>
      </c>
      <c r="J1266" s="448">
        <f t="shared" si="20"/>
        <v>7952.5</v>
      </c>
    </row>
    <row r="1267" spans="1:10" ht="15.75">
      <c r="A1267" s="55">
        <v>1263</v>
      </c>
      <c r="B1267" s="55" t="s">
        <v>446</v>
      </c>
      <c r="C1267" s="329" t="s">
        <v>1682</v>
      </c>
      <c r="D1267" s="329" t="s">
        <v>5384</v>
      </c>
      <c r="E1267" s="55" t="s">
        <v>7802</v>
      </c>
      <c r="F1267" s="55"/>
      <c r="G1267" s="55" t="s">
        <v>7800</v>
      </c>
      <c r="H1267" s="299">
        <v>16683</v>
      </c>
      <c r="I1267" s="59">
        <v>0.5</v>
      </c>
      <c r="J1267" s="448">
        <f t="shared" si="20"/>
        <v>8341.5</v>
      </c>
    </row>
    <row r="1268" spans="1:10" ht="15.75">
      <c r="A1268" s="55">
        <v>1264</v>
      </c>
      <c r="B1268" s="55" t="s">
        <v>446</v>
      </c>
      <c r="C1268" s="329" t="s">
        <v>1683</v>
      </c>
      <c r="D1268" s="329" t="s">
        <v>5385</v>
      </c>
      <c r="E1268" s="55" t="s">
        <v>7802</v>
      </c>
      <c r="F1268" s="55"/>
      <c r="G1268" s="55" t="s">
        <v>7800</v>
      </c>
      <c r="H1268" s="299">
        <v>17280</v>
      </c>
      <c r="I1268" s="59">
        <v>0.5</v>
      </c>
      <c r="J1268" s="448">
        <f t="shared" si="20"/>
        <v>8640</v>
      </c>
    </row>
    <row r="1269" spans="1:10" ht="15.75">
      <c r="A1269" s="55">
        <v>1265</v>
      </c>
      <c r="B1269" s="55" t="s">
        <v>446</v>
      </c>
      <c r="C1269" s="329" t="s">
        <v>1684</v>
      </c>
      <c r="D1269" s="329" t="s">
        <v>5386</v>
      </c>
      <c r="E1269" s="55" t="s">
        <v>7802</v>
      </c>
      <c r="F1269" s="55"/>
      <c r="G1269" s="55" t="s">
        <v>7800</v>
      </c>
      <c r="H1269" s="299">
        <v>18287</v>
      </c>
      <c r="I1269" s="59">
        <v>0.5</v>
      </c>
      <c r="J1269" s="448">
        <f t="shared" si="20"/>
        <v>9143.5</v>
      </c>
    </row>
    <row r="1270" spans="1:10" ht="15.75">
      <c r="A1270" s="55">
        <v>1266</v>
      </c>
      <c r="B1270" s="55" t="s">
        <v>446</v>
      </c>
      <c r="C1270" s="329" t="s">
        <v>1685</v>
      </c>
      <c r="D1270" s="329" t="s">
        <v>5387</v>
      </c>
      <c r="E1270" s="55" t="s">
        <v>7802</v>
      </c>
      <c r="F1270" s="55"/>
      <c r="G1270" s="55" t="s">
        <v>7800</v>
      </c>
      <c r="H1270" s="299">
        <v>18948</v>
      </c>
      <c r="I1270" s="59">
        <v>0.5</v>
      </c>
      <c r="J1270" s="448">
        <f t="shared" si="20"/>
        <v>9474</v>
      </c>
    </row>
    <row r="1271" spans="1:10" ht="15.75">
      <c r="A1271" s="55">
        <v>1267</v>
      </c>
      <c r="B1271" s="55" t="s">
        <v>446</v>
      </c>
      <c r="C1271" s="329" t="s">
        <v>1686</v>
      </c>
      <c r="D1271" s="329" t="s">
        <v>5388</v>
      </c>
      <c r="E1271" s="55" t="s">
        <v>7802</v>
      </c>
      <c r="F1271" s="55"/>
      <c r="G1271" s="55" t="s">
        <v>7800</v>
      </c>
      <c r="H1271" s="299">
        <v>21333</v>
      </c>
      <c r="I1271" s="59">
        <v>0.5</v>
      </c>
      <c r="J1271" s="448">
        <f t="shared" si="20"/>
        <v>10666.5</v>
      </c>
    </row>
    <row r="1272" spans="1:10" ht="15.75">
      <c r="A1272" s="55">
        <v>1268</v>
      </c>
      <c r="B1272" s="55" t="s">
        <v>446</v>
      </c>
      <c r="C1272" s="329" t="s">
        <v>1687</v>
      </c>
      <c r="D1272" s="329" t="s">
        <v>5389</v>
      </c>
      <c r="E1272" s="55" t="s">
        <v>7802</v>
      </c>
      <c r="F1272" s="55"/>
      <c r="G1272" s="55" t="s">
        <v>7800</v>
      </c>
      <c r="H1272" s="299">
        <v>7197</v>
      </c>
      <c r="I1272" s="59">
        <v>0.5</v>
      </c>
      <c r="J1272" s="448">
        <f t="shared" si="20"/>
        <v>3598.5</v>
      </c>
    </row>
    <row r="1273" spans="1:10" ht="15.75">
      <c r="A1273" s="55">
        <v>1269</v>
      </c>
      <c r="B1273" s="55" t="s">
        <v>446</v>
      </c>
      <c r="C1273" s="329" t="s">
        <v>1688</v>
      </c>
      <c r="D1273" s="329" t="s">
        <v>5390</v>
      </c>
      <c r="E1273" s="55" t="s">
        <v>7802</v>
      </c>
      <c r="F1273" s="55"/>
      <c r="G1273" s="55" t="s">
        <v>7800</v>
      </c>
      <c r="H1273" s="299">
        <v>5993</v>
      </c>
      <c r="I1273" s="59">
        <v>0.5</v>
      </c>
      <c r="J1273" s="448">
        <f t="shared" si="20"/>
        <v>2996.5</v>
      </c>
    </row>
    <row r="1274" spans="1:10" ht="15.75">
      <c r="A1274" s="55">
        <v>1270</v>
      </c>
      <c r="B1274" s="55" t="s">
        <v>446</v>
      </c>
      <c r="C1274" s="329" t="s">
        <v>1689</v>
      </c>
      <c r="D1274" s="329" t="s">
        <v>5391</v>
      </c>
      <c r="E1274" s="55" t="s">
        <v>7802</v>
      </c>
      <c r="F1274" s="55"/>
      <c r="G1274" s="55" t="s">
        <v>7800</v>
      </c>
      <c r="H1274" s="299">
        <v>2857</v>
      </c>
      <c r="I1274" s="59">
        <v>0.5</v>
      </c>
      <c r="J1274" s="448">
        <f t="shared" si="20"/>
        <v>1428.5</v>
      </c>
    </row>
    <row r="1275" spans="1:10" ht="26.25">
      <c r="A1275" s="55">
        <v>1271</v>
      </c>
      <c r="B1275" s="55" t="s">
        <v>446</v>
      </c>
      <c r="C1275" s="329" t="s">
        <v>1690</v>
      </c>
      <c r="D1275" s="329" t="s">
        <v>5392</v>
      </c>
      <c r="E1275" s="55" t="s">
        <v>7802</v>
      </c>
      <c r="F1275" s="55"/>
      <c r="G1275" s="55" t="s">
        <v>7800</v>
      </c>
      <c r="H1275" s="299">
        <v>3048</v>
      </c>
      <c r="I1275" s="59">
        <v>0.5</v>
      </c>
      <c r="J1275" s="448">
        <f t="shared" si="20"/>
        <v>1524</v>
      </c>
    </row>
    <row r="1276" spans="1:10" ht="15.75">
      <c r="A1276" s="55">
        <v>1272</v>
      </c>
      <c r="B1276" s="55" t="s">
        <v>446</v>
      </c>
      <c r="C1276" s="329" t="s">
        <v>1691</v>
      </c>
      <c r="D1276" s="329" t="s">
        <v>5393</v>
      </c>
      <c r="E1276" s="55" t="s">
        <v>7802</v>
      </c>
      <c r="F1276" s="55"/>
      <c r="G1276" s="55" t="s">
        <v>7800</v>
      </c>
      <c r="H1276" s="299">
        <v>22857</v>
      </c>
      <c r="I1276" s="59">
        <v>0.5</v>
      </c>
      <c r="J1276" s="448">
        <f t="shared" si="20"/>
        <v>11428.5</v>
      </c>
    </row>
    <row r="1277" spans="1:10" ht="15.75">
      <c r="A1277" s="55">
        <v>1273</v>
      </c>
      <c r="B1277" s="55" t="s">
        <v>446</v>
      </c>
      <c r="C1277" s="329" t="s">
        <v>1692</v>
      </c>
      <c r="D1277" s="329" t="s">
        <v>5394</v>
      </c>
      <c r="E1277" s="55" t="s">
        <v>7802</v>
      </c>
      <c r="F1277" s="55"/>
      <c r="G1277" s="55" t="s">
        <v>7800</v>
      </c>
      <c r="H1277" s="299">
        <v>24128</v>
      </c>
      <c r="I1277" s="59">
        <v>0.5</v>
      </c>
      <c r="J1277" s="448">
        <f t="shared" si="20"/>
        <v>12064</v>
      </c>
    </row>
    <row r="1278" spans="1:10" ht="15.75">
      <c r="A1278" s="55">
        <v>1274</v>
      </c>
      <c r="B1278" s="55" t="s">
        <v>446</v>
      </c>
      <c r="C1278" s="329" t="s">
        <v>1693</v>
      </c>
      <c r="D1278" s="329" t="s">
        <v>5395</v>
      </c>
      <c r="E1278" s="55" t="s">
        <v>7802</v>
      </c>
      <c r="F1278" s="55"/>
      <c r="G1278" s="55" t="s">
        <v>7800</v>
      </c>
      <c r="H1278" s="299">
        <v>4305</v>
      </c>
      <c r="I1278" s="59">
        <v>0.5</v>
      </c>
      <c r="J1278" s="448">
        <f t="shared" si="20"/>
        <v>2152.5</v>
      </c>
    </row>
    <row r="1279" spans="1:10" ht="15.75">
      <c r="A1279" s="55">
        <v>1275</v>
      </c>
      <c r="B1279" s="55" t="s">
        <v>446</v>
      </c>
      <c r="C1279" s="329" t="s">
        <v>1694</v>
      </c>
      <c r="D1279" s="329" t="s">
        <v>5396</v>
      </c>
      <c r="E1279" s="55" t="s">
        <v>7802</v>
      </c>
      <c r="F1279" s="55"/>
      <c r="G1279" s="55" t="s">
        <v>7800</v>
      </c>
      <c r="H1279" s="299">
        <v>5696</v>
      </c>
      <c r="I1279" s="59">
        <v>0.5</v>
      </c>
      <c r="J1279" s="448">
        <f t="shared" si="20"/>
        <v>2848</v>
      </c>
    </row>
    <row r="1280" spans="1:10" ht="15.75">
      <c r="A1280" s="55">
        <v>1276</v>
      </c>
      <c r="B1280" s="55" t="s">
        <v>446</v>
      </c>
      <c r="C1280" s="329" t="s">
        <v>1695</v>
      </c>
      <c r="D1280" s="329" t="s">
        <v>5397</v>
      </c>
      <c r="E1280" s="55" t="s">
        <v>7802</v>
      </c>
      <c r="F1280" s="55"/>
      <c r="G1280" s="55" t="s">
        <v>7800</v>
      </c>
      <c r="H1280" s="299">
        <v>993</v>
      </c>
      <c r="I1280" s="59">
        <v>0.5</v>
      </c>
      <c r="J1280" s="448">
        <f t="shared" si="20"/>
        <v>496.5</v>
      </c>
    </row>
    <row r="1281" spans="1:10" ht="15.75">
      <c r="A1281" s="55">
        <v>1277</v>
      </c>
      <c r="B1281" s="55" t="s">
        <v>446</v>
      </c>
      <c r="C1281" s="329" t="s">
        <v>1696</v>
      </c>
      <c r="D1281" s="329" t="s">
        <v>5398</v>
      </c>
      <c r="E1281" s="55" t="s">
        <v>7802</v>
      </c>
      <c r="F1281" s="55"/>
      <c r="G1281" s="55" t="s">
        <v>7800</v>
      </c>
      <c r="H1281" s="299">
        <v>2937</v>
      </c>
      <c r="I1281" s="59">
        <v>0.5</v>
      </c>
      <c r="J1281" s="448">
        <f t="shared" si="20"/>
        <v>1468.5</v>
      </c>
    </row>
    <row r="1282" spans="1:10" ht="15.75">
      <c r="A1282" s="55">
        <v>1278</v>
      </c>
      <c r="B1282" s="55" t="s">
        <v>446</v>
      </c>
      <c r="C1282" s="329" t="s">
        <v>1697</v>
      </c>
      <c r="D1282" s="329" t="s">
        <v>5399</v>
      </c>
      <c r="E1282" s="55" t="s">
        <v>7802</v>
      </c>
      <c r="F1282" s="55"/>
      <c r="G1282" s="55" t="s">
        <v>7800</v>
      </c>
      <c r="H1282" s="299">
        <v>2747</v>
      </c>
      <c r="I1282" s="59">
        <v>0.5</v>
      </c>
      <c r="J1282" s="448">
        <f t="shared" si="20"/>
        <v>1373.5</v>
      </c>
    </row>
    <row r="1283" spans="1:10" ht="15.75">
      <c r="A1283" s="55">
        <v>1279</v>
      </c>
      <c r="B1283" s="55" t="s">
        <v>446</v>
      </c>
      <c r="C1283" s="329" t="s">
        <v>1698</v>
      </c>
      <c r="D1283" s="329" t="s">
        <v>5400</v>
      </c>
      <c r="E1283" s="55" t="s">
        <v>7802</v>
      </c>
      <c r="F1283" s="55"/>
      <c r="G1283" s="55" t="s">
        <v>7800</v>
      </c>
      <c r="H1283" s="299">
        <v>944</v>
      </c>
      <c r="I1283" s="59">
        <v>0.5</v>
      </c>
      <c r="J1283" s="448">
        <f t="shared" si="20"/>
        <v>472</v>
      </c>
    </row>
    <row r="1284" spans="1:10" ht="15.75">
      <c r="A1284" s="55">
        <v>1280</v>
      </c>
      <c r="B1284" s="55" t="s">
        <v>446</v>
      </c>
      <c r="C1284" s="329" t="s">
        <v>1699</v>
      </c>
      <c r="D1284" s="329" t="s">
        <v>5401</v>
      </c>
      <c r="E1284" s="55" t="s">
        <v>7802</v>
      </c>
      <c r="F1284" s="55"/>
      <c r="G1284" s="55" t="s">
        <v>7800</v>
      </c>
      <c r="H1284" s="299">
        <v>236</v>
      </c>
      <c r="I1284" s="59">
        <v>0.5</v>
      </c>
      <c r="J1284" s="448">
        <f t="shared" si="20"/>
        <v>118</v>
      </c>
    </row>
    <row r="1285" spans="1:10" ht="15.75">
      <c r="A1285" s="55">
        <v>1281</v>
      </c>
      <c r="B1285" s="55" t="s">
        <v>446</v>
      </c>
      <c r="C1285" s="329" t="s">
        <v>1700</v>
      </c>
      <c r="D1285" s="329" t="s">
        <v>5402</v>
      </c>
      <c r="E1285" s="55" t="s">
        <v>7802</v>
      </c>
      <c r="F1285" s="55"/>
      <c r="G1285" s="55" t="s">
        <v>7800</v>
      </c>
      <c r="H1285" s="299">
        <v>1183</v>
      </c>
      <c r="I1285" s="59">
        <v>0.5</v>
      </c>
      <c r="J1285" s="448">
        <f t="shared" si="20"/>
        <v>591.5</v>
      </c>
    </row>
    <row r="1286" spans="1:10" ht="15.75">
      <c r="A1286" s="55">
        <v>1282</v>
      </c>
      <c r="B1286" s="55" t="s">
        <v>446</v>
      </c>
      <c r="C1286" s="329" t="s">
        <v>1701</v>
      </c>
      <c r="D1286" s="329" t="s">
        <v>5403</v>
      </c>
      <c r="E1286" s="55" t="s">
        <v>7802</v>
      </c>
      <c r="F1286" s="55"/>
      <c r="G1286" s="55" t="s">
        <v>7800</v>
      </c>
      <c r="H1286" s="299">
        <v>3307</v>
      </c>
      <c r="I1286" s="59">
        <v>0.5</v>
      </c>
      <c r="J1286" s="448">
        <f t="shared" si="20"/>
        <v>1653.5</v>
      </c>
    </row>
    <row r="1287" spans="1:10" ht="15.75">
      <c r="A1287" s="55">
        <v>1283</v>
      </c>
      <c r="B1287" s="55" t="s">
        <v>446</v>
      </c>
      <c r="C1287" s="329" t="s">
        <v>1702</v>
      </c>
      <c r="D1287" s="329" t="s">
        <v>5404</v>
      </c>
      <c r="E1287" s="55" t="s">
        <v>7802</v>
      </c>
      <c r="F1287" s="55"/>
      <c r="G1287" s="55" t="s">
        <v>7800</v>
      </c>
      <c r="H1287" s="299">
        <v>1419</v>
      </c>
      <c r="I1287" s="59">
        <v>0.5</v>
      </c>
      <c r="J1287" s="448">
        <f t="shared" si="20"/>
        <v>709.5</v>
      </c>
    </row>
    <row r="1288" spans="1:10" ht="15.75">
      <c r="A1288" s="55">
        <v>1284</v>
      </c>
      <c r="B1288" s="55" t="s">
        <v>446</v>
      </c>
      <c r="C1288" s="329" t="s">
        <v>1703</v>
      </c>
      <c r="D1288" s="329" t="s">
        <v>5405</v>
      </c>
      <c r="E1288" s="55" t="s">
        <v>7802</v>
      </c>
      <c r="F1288" s="55"/>
      <c r="G1288" s="55" t="s">
        <v>7800</v>
      </c>
      <c r="H1288" s="299">
        <v>13405</v>
      </c>
      <c r="I1288" s="59">
        <v>0.5</v>
      </c>
      <c r="J1288" s="448">
        <f t="shared" si="20"/>
        <v>6702.5</v>
      </c>
    </row>
    <row r="1289" spans="1:10" ht="15.75">
      <c r="A1289" s="55">
        <v>1285</v>
      </c>
      <c r="B1289" s="55" t="s">
        <v>446</v>
      </c>
      <c r="C1289" s="329" t="s">
        <v>1704</v>
      </c>
      <c r="D1289" s="329" t="s">
        <v>5406</v>
      </c>
      <c r="E1289" s="55" t="s">
        <v>7802</v>
      </c>
      <c r="F1289" s="55"/>
      <c r="G1289" s="55" t="s">
        <v>7800</v>
      </c>
      <c r="H1289" s="299">
        <v>14625</v>
      </c>
      <c r="I1289" s="59">
        <v>0.5</v>
      </c>
      <c r="J1289" s="448">
        <f t="shared" si="20"/>
        <v>7312.5</v>
      </c>
    </row>
    <row r="1290" spans="1:10" ht="15.75">
      <c r="A1290" s="55">
        <v>1286</v>
      </c>
      <c r="B1290" s="55" t="s">
        <v>446</v>
      </c>
      <c r="C1290" s="329" t="s">
        <v>1705</v>
      </c>
      <c r="D1290" s="329" t="s">
        <v>5407</v>
      </c>
      <c r="E1290" s="55" t="s">
        <v>7802</v>
      </c>
      <c r="F1290" s="55"/>
      <c r="G1290" s="55" t="s">
        <v>7800</v>
      </c>
      <c r="H1290" s="299">
        <v>16761</v>
      </c>
      <c r="I1290" s="59">
        <v>0.5</v>
      </c>
      <c r="J1290" s="448">
        <f t="shared" si="20"/>
        <v>8380.5</v>
      </c>
    </row>
    <row r="1291" spans="1:10" ht="15.75">
      <c r="A1291" s="55">
        <v>1287</v>
      </c>
      <c r="B1291" s="55" t="s">
        <v>446</v>
      </c>
      <c r="C1291" s="329" t="s">
        <v>1706</v>
      </c>
      <c r="D1291" s="329" t="s">
        <v>5408</v>
      </c>
      <c r="E1291" s="55" t="s">
        <v>7802</v>
      </c>
      <c r="F1291" s="55"/>
      <c r="G1291" s="55" t="s">
        <v>7800</v>
      </c>
      <c r="H1291" s="299">
        <v>18515</v>
      </c>
      <c r="I1291" s="59">
        <v>0.5</v>
      </c>
      <c r="J1291" s="448">
        <f t="shared" si="20"/>
        <v>9257.5</v>
      </c>
    </row>
    <row r="1292" spans="1:10" ht="15.75">
      <c r="A1292" s="55">
        <v>1288</v>
      </c>
      <c r="B1292" s="55" t="s">
        <v>446</v>
      </c>
      <c r="C1292" s="329" t="s">
        <v>1707</v>
      </c>
      <c r="D1292" s="329" t="s">
        <v>5409</v>
      </c>
      <c r="E1292" s="55" t="s">
        <v>7802</v>
      </c>
      <c r="F1292" s="55"/>
      <c r="G1292" s="55" t="s">
        <v>7800</v>
      </c>
      <c r="H1292" s="299">
        <v>20232</v>
      </c>
      <c r="I1292" s="59">
        <v>0.5</v>
      </c>
      <c r="J1292" s="448">
        <f t="shared" si="20"/>
        <v>10116</v>
      </c>
    </row>
    <row r="1293" spans="1:10" ht="15.75">
      <c r="A1293" s="55">
        <v>1289</v>
      </c>
      <c r="B1293" s="55" t="s">
        <v>446</v>
      </c>
      <c r="C1293" s="329" t="s">
        <v>1708</v>
      </c>
      <c r="D1293" s="329" t="s">
        <v>5410</v>
      </c>
      <c r="E1293" s="55" t="s">
        <v>7802</v>
      </c>
      <c r="F1293" s="55"/>
      <c r="G1293" s="55" t="s">
        <v>7800</v>
      </c>
      <c r="H1293" s="299">
        <v>5131</v>
      </c>
      <c r="I1293" s="59">
        <v>0.5</v>
      </c>
      <c r="J1293" s="448">
        <f t="shared" si="20"/>
        <v>2565.5</v>
      </c>
    </row>
    <row r="1294" spans="1:10" ht="15.75">
      <c r="A1294" s="55">
        <v>1290</v>
      </c>
      <c r="B1294" s="55" t="s">
        <v>446</v>
      </c>
      <c r="C1294" s="329" t="s">
        <v>1709</v>
      </c>
      <c r="D1294" s="329" t="s">
        <v>5411</v>
      </c>
      <c r="E1294" s="55" t="s">
        <v>7802</v>
      </c>
      <c r="F1294" s="55"/>
      <c r="G1294" s="55" t="s">
        <v>7800</v>
      </c>
      <c r="H1294" s="299">
        <v>1183</v>
      </c>
      <c r="I1294" s="59">
        <v>0.5</v>
      </c>
      <c r="J1294" s="448">
        <f t="shared" si="20"/>
        <v>591.5</v>
      </c>
    </row>
    <row r="1295" spans="1:10" ht="15.75">
      <c r="A1295" s="55">
        <v>1291</v>
      </c>
      <c r="B1295" s="55" t="s">
        <v>446</v>
      </c>
      <c r="C1295" s="329" t="s">
        <v>1710</v>
      </c>
      <c r="D1295" s="329" t="s">
        <v>5412</v>
      </c>
      <c r="E1295" s="55" t="s">
        <v>7802</v>
      </c>
      <c r="F1295" s="55"/>
      <c r="G1295" s="55" t="s">
        <v>7800</v>
      </c>
      <c r="H1295" s="299">
        <v>1419</v>
      </c>
      <c r="I1295" s="59">
        <v>0.5</v>
      </c>
      <c r="J1295" s="448">
        <f t="shared" si="20"/>
        <v>709.5</v>
      </c>
    </row>
    <row r="1296" spans="1:10" ht="15.75">
      <c r="A1296" s="55">
        <v>1292</v>
      </c>
      <c r="B1296" s="55" t="s">
        <v>446</v>
      </c>
      <c r="C1296" s="329" t="s">
        <v>1711</v>
      </c>
      <c r="D1296" s="329" t="s">
        <v>5413</v>
      </c>
      <c r="E1296" s="55" t="s">
        <v>7802</v>
      </c>
      <c r="F1296" s="55"/>
      <c r="G1296" s="55" t="s">
        <v>7800</v>
      </c>
      <c r="H1296" s="299">
        <v>1419</v>
      </c>
      <c r="I1296" s="59">
        <v>0.5</v>
      </c>
      <c r="J1296" s="448">
        <f t="shared" si="20"/>
        <v>709.5</v>
      </c>
    </row>
    <row r="1297" spans="1:10" ht="15.75">
      <c r="A1297" s="55">
        <v>1293</v>
      </c>
      <c r="B1297" s="55" t="s">
        <v>446</v>
      </c>
      <c r="C1297" s="329" t="s">
        <v>1712</v>
      </c>
      <c r="D1297" s="329" t="s">
        <v>5414</v>
      </c>
      <c r="E1297" s="55" t="s">
        <v>7802</v>
      </c>
      <c r="F1297" s="55"/>
      <c r="G1297" s="55" t="s">
        <v>7800</v>
      </c>
      <c r="H1297" s="299">
        <v>1419</v>
      </c>
      <c r="I1297" s="59">
        <v>0.5</v>
      </c>
      <c r="J1297" s="448">
        <f t="shared" si="20"/>
        <v>709.5</v>
      </c>
    </row>
    <row r="1298" spans="1:10" ht="15.75">
      <c r="A1298" s="55">
        <v>1294</v>
      </c>
      <c r="B1298" s="55" t="s">
        <v>446</v>
      </c>
      <c r="C1298" s="329" t="s">
        <v>1713</v>
      </c>
      <c r="D1298" s="329" t="s">
        <v>5415</v>
      </c>
      <c r="E1298" s="55" t="s">
        <v>7802</v>
      </c>
      <c r="F1298" s="55"/>
      <c r="G1298" s="55" t="s">
        <v>7800</v>
      </c>
      <c r="H1298" s="299">
        <v>15731</v>
      </c>
      <c r="I1298" s="59">
        <v>0.5</v>
      </c>
      <c r="J1298" s="448">
        <f t="shared" ref="J1298:J1361" si="21">H1298*(1-I1298)</f>
        <v>7865.5</v>
      </c>
    </row>
    <row r="1299" spans="1:10" ht="15.75">
      <c r="A1299" s="55">
        <v>1295</v>
      </c>
      <c r="B1299" s="55" t="s">
        <v>446</v>
      </c>
      <c r="C1299" s="329" t="s">
        <v>1714</v>
      </c>
      <c r="D1299" s="329" t="s">
        <v>5416</v>
      </c>
      <c r="E1299" s="55" t="s">
        <v>7802</v>
      </c>
      <c r="F1299" s="55"/>
      <c r="G1299" s="55" t="s">
        <v>7800</v>
      </c>
      <c r="H1299" s="299">
        <v>17411</v>
      </c>
      <c r="I1299" s="59">
        <v>0.5</v>
      </c>
      <c r="J1299" s="448">
        <f t="shared" si="21"/>
        <v>8705.5</v>
      </c>
    </row>
    <row r="1300" spans="1:10" ht="15.75">
      <c r="A1300" s="55">
        <v>1296</v>
      </c>
      <c r="B1300" s="55" t="s">
        <v>446</v>
      </c>
      <c r="C1300" s="329" t="s">
        <v>1715</v>
      </c>
      <c r="D1300" s="329" t="s">
        <v>5417</v>
      </c>
      <c r="E1300" s="55" t="s">
        <v>7802</v>
      </c>
      <c r="F1300" s="55"/>
      <c r="G1300" s="55" t="s">
        <v>7800</v>
      </c>
      <c r="H1300" s="299">
        <v>4180</v>
      </c>
      <c r="I1300" s="59">
        <v>0.5</v>
      </c>
      <c r="J1300" s="448">
        <f t="shared" si="21"/>
        <v>2090</v>
      </c>
    </row>
    <row r="1301" spans="1:10" ht="64.5">
      <c r="A1301" s="55">
        <v>1297</v>
      </c>
      <c r="B1301" s="55" t="s">
        <v>446</v>
      </c>
      <c r="C1301" s="329" t="s">
        <v>1716</v>
      </c>
      <c r="D1301" s="329" t="s">
        <v>5418</v>
      </c>
      <c r="E1301" s="55" t="s">
        <v>7802</v>
      </c>
      <c r="F1301" s="55"/>
      <c r="G1301" s="55" t="s">
        <v>7800</v>
      </c>
      <c r="H1301" s="299">
        <v>633</v>
      </c>
      <c r="I1301" s="59">
        <v>0.5</v>
      </c>
      <c r="J1301" s="448">
        <f t="shared" si="21"/>
        <v>316.5</v>
      </c>
    </row>
    <row r="1302" spans="1:10" ht="64.5">
      <c r="A1302" s="55">
        <v>1298</v>
      </c>
      <c r="B1302" s="55" t="s">
        <v>446</v>
      </c>
      <c r="C1302" s="329" t="s">
        <v>1717</v>
      </c>
      <c r="D1302" s="329" t="s">
        <v>5419</v>
      </c>
      <c r="E1302" s="55" t="s">
        <v>7802</v>
      </c>
      <c r="F1302" s="55"/>
      <c r="G1302" s="55" t="s">
        <v>7800</v>
      </c>
      <c r="H1302" s="299">
        <v>633</v>
      </c>
      <c r="I1302" s="59">
        <v>0.5</v>
      </c>
      <c r="J1302" s="448">
        <f t="shared" si="21"/>
        <v>316.5</v>
      </c>
    </row>
    <row r="1303" spans="1:10" ht="15.75">
      <c r="A1303" s="55">
        <v>1299</v>
      </c>
      <c r="B1303" s="55" t="s">
        <v>446</v>
      </c>
      <c r="C1303" s="329" t="s">
        <v>1718</v>
      </c>
      <c r="D1303" s="329" t="s">
        <v>5420</v>
      </c>
      <c r="E1303" s="55" t="s">
        <v>7802</v>
      </c>
      <c r="F1303" s="55"/>
      <c r="G1303" s="55" t="s">
        <v>7800</v>
      </c>
      <c r="H1303" s="299">
        <v>32</v>
      </c>
      <c r="I1303" s="59">
        <v>0.5</v>
      </c>
      <c r="J1303" s="448">
        <f t="shared" si="21"/>
        <v>16</v>
      </c>
    </row>
    <row r="1304" spans="1:10" ht="15.75">
      <c r="A1304" s="55">
        <v>1300</v>
      </c>
      <c r="B1304" s="55" t="s">
        <v>446</v>
      </c>
      <c r="C1304" s="329" t="s">
        <v>1719</v>
      </c>
      <c r="D1304" s="329" t="s">
        <v>5421</v>
      </c>
      <c r="E1304" s="55" t="s">
        <v>7802</v>
      </c>
      <c r="F1304" s="55"/>
      <c r="G1304" s="55" t="s">
        <v>7800</v>
      </c>
      <c r="H1304" s="299">
        <v>32</v>
      </c>
      <c r="I1304" s="59">
        <v>0.5</v>
      </c>
      <c r="J1304" s="448">
        <f t="shared" si="21"/>
        <v>16</v>
      </c>
    </row>
    <row r="1305" spans="1:10" ht="26.25">
      <c r="A1305" s="55">
        <v>1301</v>
      </c>
      <c r="B1305" s="55" t="s">
        <v>446</v>
      </c>
      <c r="C1305" s="329" t="s">
        <v>1720</v>
      </c>
      <c r="D1305" s="329" t="s">
        <v>5422</v>
      </c>
      <c r="E1305" s="55" t="s">
        <v>7802</v>
      </c>
      <c r="F1305" s="55"/>
      <c r="G1305" s="55" t="s">
        <v>7800</v>
      </c>
      <c r="H1305" s="299">
        <v>633</v>
      </c>
      <c r="I1305" s="59">
        <v>0.5</v>
      </c>
      <c r="J1305" s="448">
        <f t="shared" si="21"/>
        <v>316.5</v>
      </c>
    </row>
    <row r="1306" spans="1:10" ht="26.25">
      <c r="A1306" s="55">
        <v>1302</v>
      </c>
      <c r="B1306" s="55" t="s">
        <v>446</v>
      </c>
      <c r="C1306" s="329" t="s">
        <v>1721</v>
      </c>
      <c r="D1306" s="329" t="s">
        <v>5423</v>
      </c>
      <c r="E1306" s="55" t="s">
        <v>7802</v>
      </c>
      <c r="F1306" s="55"/>
      <c r="G1306" s="55" t="s">
        <v>7800</v>
      </c>
      <c r="H1306" s="299">
        <v>633</v>
      </c>
      <c r="I1306" s="59">
        <v>0.5</v>
      </c>
      <c r="J1306" s="448">
        <f t="shared" si="21"/>
        <v>316.5</v>
      </c>
    </row>
    <row r="1307" spans="1:10" ht="15.75">
      <c r="A1307" s="55">
        <v>1303</v>
      </c>
      <c r="B1307" s="55" t="s">
        <v>446</v>
      </c>
      <c r="C1307" s="329" t="s">
        <v>1722</v>
      </c>
      <c r="D1307" s="329" t="s">
        <v>5424</v>
      </c>
      <c r="E1307" s="55" t="s">
        <v>7802</v>
      </c>
      <c r="F1307" s="55"/>
      <c r="G1307" s="55" t="s">
        <v>7800</v>
      </c>
      <c r="H1307" s="299">
        <v>32</v>
      </c>
      <c r="I1307" s="59">
        <v>0.5</v>
      </c>
      <c r="J1307" s="448">
        <f t="shared" si="21"/>
        <v>16</v>
      </c>
    </row>
    <row r="1308" spans="1:10" ht="15.75">
      <c r="A1308" s="55">
        <v>1304</v>
      </c>
      <c r="B1308" s="55" t="s">
        <v>446</v>
      </c>
      <c r="C1308" s="329" t="s">
        <v>1723</v>
      </c>
      <c r="D1308" s="329" t="s">
        <v>5425</v>
      </c>
      <c r="E1308" s="55" t="s">
        <v>7802</v>
      </c>
      <c r="F1308" s="55"/>
      <c r="G1308" s="55" t="s">
        <v>7800</v>
      </c>
      <c r="H1308" s="299">
        <v>43</v>
      </c>
      <c r="I1308" s="59">
        <v>0.5</v>
      </c>
      <c r="J1308" s="448">
        <f t="shared" si="21"/>
        <v>21.5</v>
      </c>
    </row>
    <row r="1309" spans="1:10" ht="15.75">
      <c r="A1309" s="55">
        <v>1305</v>
      </c>
      <c r="B1309" s="55" t="s">
        <v>446</v>
      </c>
      <c r="C1309" s="329" t="s">
        <v>1724</v>
      </c>
      <c r="D1309" s="329" t="s">
        <v>5426</v>
      </c>
      <c r="E1309" s="55" t="s">
        <v>7802</v>
      </c>
      <c r="F1309" s="55"/>
      <c r="G1309" s="55" t="s">
        <v>7800</v>
      </c>
      <c r="H1309" s="299">
        <v>633</v>
      </c>
      <c r="I1309" s="59">
        <v>0.5</v>
      </c>
      <c r="J1309" s="448">
        <f t="shared" si="21"/>
        <v>316.5</v>
      </c>
    </row>
    <row r="1310" spans="1:10" ht="15.75">
      <c r="A1310" s="55">
        <v>1306</v>
      </c>
      <c r="B1310" s="55" t="s">
        <v>446</v>
      </c>
      <c r="C1310" s="329" t="s">
        <v>1725</v>
      </c>
      <c r="D1310" s="329" t="s">
        <v>5427</v>
      </c>
      <c r="E1310" s="55" t="s">
        <v>7802</v>
      </c>
      <c r="F1310" s="55"/>
      <c r="G1310" s="55" t="s">
        <v>7800</v>
      </c>
      <c r="H1310" s="299">
        <v>1052</v>
      </c>
      <c r="I1310" s="59">
        <v>0.5</v>
      </c>
      <c r="J1310" s="448">
        <f t="shared" si="21"/>
        <v>526</v>
      </c>
    </row>
    <row r="1311" spans="1:10" ht="15.75">
      <c r="A1311" s="55">
        <v>1307</v>
      </c>
      <c r="B1311" s="55" t="s">
        <v>446</v>
      </c>
      <c r="C1311" s="329" t="s">
        <v>1726</v>
      </c>
      <c r="D1311" s="329" t="s">
        <v>5428</v>
      </c>
      <c r="E1311" s="55" t="s">
        <v>7802</v>
      </c>
      <c r="F1311" s="55"/>
      <c r="G1311" s="55" t="s">
        <v>7800</v>
      </c>
      <c r="H1311" s="299">
        <v>145</v>
      </c>
      <c r="I1311" s="59">
        <v>0.5</v>
      </c>
      <c r="J1311" s="448">
        <f t="shared" si="21"/>
        <v>72.5</v>
      </c>
    </row>
    <row r="1312" spans="1:10" ht="15.75">
      <c r="A1312" s="55">
        <v>1308</v>
      </c>
      <c r="B1312" s="55" t="s">
        <v>446</v>
      </c>
      <c r="C1312" s="329" t="s">
        <v>1727</v>
      </c>
      <c r="D1312" s="329" t="s">
        <v>5429</v>
      </c>
      <c r="E1312" s="55" t="s">
        <v>7802</v>
      </c>
      <c r="F1312" s="55"/>
      <c r="G1312" s="55" t="s">
        <v>7800</v>
      </c>
      <c r="H1312" s="299">
        <v>248</v>
      </c>
      <c r="I1312" s="59">
        <v>0.5</v>
      </c>
      <c r="J1312" s="448">
        <f t="shared" si="21"/>
        <v>124</v>
      </c>
    </row>
    <row r="1313" spans="1:10" ht="15.75">
      <c r="A1313" s="55">
        <v>1309</v>
      </c>
      <c r="B1313" s="55" t="s">
        <v>446</v>
      </c>
      <c r="C1313" s="329" t="s">
        <v>1728</v>
      </c>
      <c r="D1313" s="329" t="s">
        <v>5430</v>
      </c>
      <c r="E1313" s="55" t="s">
        <v>7802</v>
      </c>
      <c r="F1313" s="55"/>
      <c r="G1313" s="55" t="s">
        <v>7800</v>
      </c>
      <c r="H1313" s="299">
        <v>133</v>
      </c>
      <c r="I1313" s="59">
        <v>0.5</v>
      </c>
      <c r="J1313" s="448">
        <f t="shared" si="21"/>
        <v>66.5</v>
      </c>
    </row>
    <row r="1314" spans="1:10" ht="15.75">
      <c r="A1314" s="55">
        <v>1310</v>
      </c>
      <c r="B1314" s="55" t="s">
        <v>446</v>
      </c>
      <c r="C1314" s="329" t="s">
        <v>1729</v>
      </c>
      <c r="D1314" s="329" t="s">
        <v>5431</v>
      </c>
      <c r="E1314" s="55" t="s">
        <v>7802</v>
      </c>
      <c r="F1314" s="55"/>
      <c r="G1314" s="55" t="s">
        <v>7800</v>
      </c>
      <c r="H1314" s="299">
        <v>172</v>
      </c>
      <c r="I1314" s="59">
        <v>0.5</v>
      </c>
      <c r="J1314" s="448">
        <f t="shared" si="21"/>
        <v>86</v>
      </c>
    </row>
    <row r="1315" spans="1:10" ht="15.75">
      <c r="A1315" s="55">
        <v>1311</v>
      </c>
      <c r="B1315" s="55" t="s">
        <v>446</v>
      </c>
      <c r="C1315" s="329" t="s">
        <v>1730</v>
      </c>
      <c r="D1315" s="329" t="s">
        <v>5432</v>
      </c>
      <c r="E1315" s="55" t="s">
        <v>7802</v>
      </c>
      <c r="F1315" s="55"/>
      <c r="G1315" s="55" t="s">
        <v>7800</v>
      </c>
      <c r="H1315" s="299">
        <v>145</v>
      </c>
      <c r="I1315" s="59">
        <v>0.5</v>
      </c>
      <c r="J1315" s="448">
        <f t="shared" si="21"/>
        <v>72.5</v>
      </c>
    </row>
    <row r="1316" spans="1:10" ht="15.75">
      <c r="A1316" s="55">
        <v>1312</v>
      </c>
      <c r="B1316" s="55" t="s">
        <v>446</v>
      </c>
      <c r="C1316" s="329" t="s">
        <v>1731</v>
      </c>
      <c r="D1316" s="329" t="s">
        <v>5433</v>
      </c>
      <c r="E1316" s="55" t="s">
        <v>7802</v>
      </c>
      <c r="F1316" s="55"/>
      <c r="G1316" s="55" t="s">
        <v>7800</v>
      </c>
      <c r="H1316" s="299">
        <v>203</v>
      </c>
      <c r="I1316" s="59">
        <v>0.5</v>
      </c>
      <c r="J1316" s="448">
        <f t="shared" si="21"/>
        <v>101.5</v>
      </c>
    </row>
    <row r="1317" spans="1:10" ht="15.75">
      <c r="A1317" s="55">
        <v>1313</v>
      </c>
      <c r="B1317" s="55" t="s">
        <v>446</v>
      </c>
      <c r="C1317" s="329" t="s">
        <v>1732</v>
      </c>
      <c r="D1317" s="329" t="s">
        <v>5434</v>
      </c>
      <c r="E1317" s="55" t="s">
        <v>7802</v>
      </c>
      <c r="F1317" s="55"/>
      <c r="G1317" s="55" t="s">
        <v>7800</v>
      </c>
      <c r="H1317" s="299">
        <v>111</v>
      </c>
      <c r="I1317" s="59">
        <v>0.5</v>
      </c>
      <c r="J1317" s="448">
        <f t="shared" si="21"/>
        <v>55.5</v>
      </c>
    </row>
    <row r="1318" spans="1:10" ht="15.75">
      <c r="A1318" s="55">
        <v>1314</v>
      </c>
      <c r="B1318" s="55" t="s">
        <v>446</v>
      </c>
      <c r="C1318" s="329" t="s">
        <v>1733</v>
      </c>
      <c r="D1318" s="329" t="s">
        <v>5435</v>
      </c>
      <c r="E1318" s="55" t="s">
        <v>7802</v>
      </c>
      <c r="F1318" s="55"/>
      <c r="G1318" s="55" t="s">
        <v>7800</v>
      </c>
      <c r="H1318" s="299">
        <v>103</v>
      </c>
      <c r="I1318" s="59">
        <v>0.5</v>
      </c>
      <c r="J1318" s="448">
        <f t="shared" si="21"/>
        <v>51.5</v>
      </c>
    </row>
    <row r="1319" spans="1:10" ht="15.75">
      <c r="A1319" s="55">
        <v>1315</v>
      </c>
      <c r="B1319" s="55" t="s">
        <v>446</v>
      </c>
      <c r="C1319" s="329" t="s">
        <v>1734</v>
      </c>
      <c r="D1319" s="329" t="s">
        <v>5436</v>
      </c>
      <c r="E1319" s="55" t="s">
        <v>7802</v>
      </c>
      <c r="F1319" s="55"/>
      <c r="G1319" s="55" t="s">
        <v>7800</v>
      </c>
      <c r="H1319" s="299">
        <v>244</v>
      </c>
      <c r="I1319" s="59">
        <v>0.5</v>
      </c>
      <c r="J1319" s="448">
        <f t="shared" si="21"/>
        <v>122</v>
      </c>
    </row>
    <row r="1320" spans="1:10" ht="15.75">
      <c r="A1320" s="55">
        <v>1316</v>
      </c>
      <c r="B1320" s="55" t="s">
        <v>446</v>
      </c>
      <c r="C1320" s="329" t="s">
        <v>1735</v>
      </c>
      <c r="D1320" s="329" t="s">
        <v>5437</v>
      </c>
      <c r="E1320" s="55" t="s">
        <v>7802</v>
      </c>
      <c r="F1320" s="55"/>
      <c r="G1320" s="55" t="s">
        <v>7800</v>
      </c>
      <c r="H1320" s="299">
        <v>1397</v>
      </c>
      <c r="I1320" s="59">
        <v>0.5</v>
      </c>
      <c r="J1320" s="448">
        <f t="shared" si="21"/>
        <v>698.5</v>
      </c>
    </row>
    <row r="1321" spans="1:10" ht="15.75">
      <c r="A1321" s="55">
        <v>1317</v>
      </c>
      <c r="B1321" s="55" t="s">
        <v>446</v>
      </c>
      <c r="C1321" s="329" t="s">
        <v>1736</v>
      </c>
      <c r="D1321" s="329" t="s">
        <v>5438</v>
      </c>
      <c r="E1321" s="55" t="s">
        <v>7802</v>
      </c>
      <c r="F1321" s="55"/>
      <c r="G1321" s="55" t="s">
        <v>7800</v>
      </c>
      <c r="H1321" s="299">
        <v>4587</v>
      </c>
      <c r="I1321" s="59">
        <v>0.5</v>
      </c>
      <c r="J1321" s="448">
        <f t="shared" si="21"/>
        <v>2293.5</v>
      </c>
    </row>
    <row r="1322" spans="1:10" ht="15.75">
      <c r="A1322" s="55">
        <v>1318</v>
      </c>
      <c r="B1322" s="55" t="s">
        <v>446</v>
      </c>
      <c r="C1322" s="329" t="s">
        <v>1737</v>
      </c>
      <c r="D1322" s="329" t="s">
        <v>5439</v>
      </c>
      <c r="E1322" s="55" t="s">
        <v>7802</v>
      </c>
      <c r="F1322" s="55"/>
      <c r="G1322" s="55" t="s">
        <v>7800</v>
      </c>
      <c r="H1322" s="299">
        <v>2119</v>
      </c>
      <c r="I1322" s="59">
        <v>0.5</v>
      </c>
      <c r="J1322" s="448">
        <f t="shared" si="21"/>
        <v>1059.5</v>
      </c>
    </row>
    <row r="1323" spans="1:10" ht="15.75">
      <c r="A1323" s="55">
        <v>1319</v>
      </c>
      <c r="B1323" s="55" t="s">
        <v>446</v>
      </c>
      <c r="C1323" s="329" t="s">
        <v>1738</v>
      </c>
      <c r="D1323" s="329" t="s">
        <v>5440</v>
      </c>
      <c r="E1323" s="55" t="s">
        <v>7802</v>
      </c>
      <c r="F1323" s="55"/>
      <c r="G1323" s="55" t="s">
        <v>7800</v>
      </c>
      <c r="H1323" s="299">
        <v>1116</v>
      </c>
      <c r="I1323" s="59">
        <v>0.5</v>
      </c>
      <c r="J1323" s="448">
        <f t="shared" si="21"/>
        <v>558</v>
      </c>
    </row>
    <row r="1324" spans="1:10" ht="15.75">
      <c r="A1324" s="55">
        <v>1320</v>
      </c>
      <c r="B1324" s="55" t="s">
        <v>446</v>
      </c>
      <c r="C1324" s="329" t="s">
        <v>1739</v>
      </c>
      <c r="D1324" s="329" t="s">
        <v>5441</v>
      </c>
      <c r="E1324" s="55" t="s">
        <v>7802</v>
      </c>
      <c r="F1324" s="55"/>
      <c r="G1324" s="55" t="s">
        <v>7800</v>
      </c>
      <c r="H1324" s="299">
        <v>11729</v>
      </c>
      <c r="I1324" s="59">
        <v>0.5</v>
      </c>
      <c r="J1324" s="448">
        <f t="shared" si="21"/>
        <v>5864.5</v>
      </c>
    </row>
    <row r="1325" spans="1:10" ht="15.75">
      <c r="A1325" s="55">
        <v>1321</v>
      </c>
      <c r="B1325" s="55" t="s">
        <v>446</v>
      </c>
      <c r="C1325" s="329" t="s">
        <v>1740</v>
      </c>
      <c r="D1325" s="329" t="s">
        <v>5442</v>
      </c>
      <c r="E1325" s="55" t="s">
        <v>7802</v>
      </c>
      <c r="F1325" s="55"/>
      <c r="G1325" s="55" t="s">
        <v>7800</v>
      </c>
      <c r="H1325" s="299">
        <v>13020</v>
      </c>
      <c r="I1325" s="59">
        <v>0.5</v>
      </c>
      <c r="J1325" s="448">
        <f t="shared" si="21"/>
        <v>6510</v>
      </c>
    </row>
    <row r="1326" spans="1:10" ht="15.75">
      <c r="A1326" s="55">
        <v>1322</v>
      </c>
      <c r="B1326" s="55" t="s">
        <v>446</v>
      </c>
      <c r="C1326" s="329" t="s">
        <v>1741</v>
      </c>
      <c r="D1326" s="329" t="s">
        <v>5443</v>
      </c>
      <c r="E1326" s="55" t="s">
        <v>7802</v>
      </c>
      <c r="F1326" s="55"/>
      <c r="G1326" s="55" t="s">
        <v>7800</v>
      </c>
      <c r="H1326" s="299">
        <v>7880</v>
      </c>
      <c r="I1326" s="59">
        <v>0.5</v>
      </c>
      <c r="J1326" s="448">
        <f t="shared" si="21"/>
        <v>3940</v>
      </c>
    </row>
    <row r="1327" spans="1:10" ht="15.75">
      <c r="A1327" s="55">
        <v>1323</v>
      </c>
      <c r="B1327" s="55" t="s">
        <v>446</v>
      </c>
      <c r="C1327" s="329" t="s">
        <v>1742</v>
      </c>
      <c r="D1327" s="329" t="s">
        <v>5444</v>
      </c>
      <c r="E1327" s="55" t="s">
        <v>7802</v>
      </c>
      <c r="F1327" s="55"/>
      <c r="G1327" s="55" t="s">
        <v>7800</v>
      </c>
      <c r="H1327" s="299">
        <v>2080</v>
      </c>
      <c r="I1327" s="59">
        <v>0.5</v>
      </c>
      <c r="J1327" s="448">
        <f t="shared" si="21"/>
        <v>1040</v>
      </c>
    </row>
    <row r="1328" spans="1:10" ht="15.75">
      <c r="A1328" s="55">
        <v>1324</v>
      </c>
      <c r="B1328" s="55" t="s">
        <v>446</v>
      </c>
      <c r="C1328" s="329" t="s">
        <v>1743</v>
      </c>
      <c r="D1328" s="329" t="s">
        <v>5445</v>
      </c>
      <c r="E1328" s="55" t="s">
        <v>7802</v>
      </c>
      <c r="F1328" s="55"/>
      <c r="G1328" s="55" t="s">
        <v>7800</v>
      </c>
      <c r="H1328" s="299">
        <v>2080</v>
      </c>
      <c r="I1328" s="59">
        <v>0.5</v>
      </c>
      <c r="J1328" s="448">
        <f t="shared" si="21"/>
        <v>1040</v>
      </c>
    </row>
    <row r="1329" spans="1:10" ht="15.75">
      <c r="A1329" s="55">
        <v>1325</v>
      </c>
      <c r="B1329" s="55" t="s">
        <v>446</v>
      </c>
      <c r="C1329" s="329" t="s">
        <v>1744</v>
      </c>
      <c r="D1329" s="329" t="s">
        <v>5446</v>
      </c>
      <c r="E1329" s="55" t="s">
        <v>7802</v>
      </c>
      <c r="F1329" s="55"/>
      <c r="G1329" s="55" t="s">
        <v>7800</v>
      </c>
      <c r="H1329" s="299">
        <v>2304</v>
      </c>
      <c r="I1329" s="59">
        <v>0.5</v>
      </c>
      <c r="J1329" s="448">
        <f t="shared" si="21"/>
        <v>1152</v>
      </c>
    </row>
    <row r="1330" spans="1:10" ht="15.75">
      <c r="A1330" s="55">
        <v>1326</v>
      </c>
      <c r="B1330" s="55" t="s">
        <v>446</v>
      </c>
      <c r="C1330" s="329" t="s">
        <v>1745</v>
      </c>
      <c r="D1330" s="329" t="s">
        <v>5447</v>
      </c>
      <c r="E1330" s="55" t="s">
        <v>7802</v>
      </c>
      <c r="F1330" s="55"/>
      <c r="G1330" s="55" t="s">
        <v>7800</v>
      </c>
      <c r="H1330" s="299">
        <v>2819</v>
      </c>
      <c r="I1330" s="59">
        <v>0.5</v>
      </c>
      <c r="J1330" s="448">
        <f t="shared" si="21"/>
        <v>1409.5</v>
      </c>
    </row>
    <row r="1331" spans="1:10" ht="15.75">
      <c r="A1331" s="55">
        <v>1327</v>
      </c>
      <c r="B1331" s="55" t="s">
        <v>446</v>
      </c>
      <c r="C1331" s="329" t="s">
        <v>1746</v>
      </c>
      <c r="D1331" s="329" t="s">
        <v>5448</v>
      </c>
      <c r="E1331" s="55" t="s">
        <v>7802</v>
      </c>
      <c r="F1331" s="55"/>
      <c r="G1331" s="55" t="s">
        <v>7800</v>
      </c>
      <c r="H1331" s="299">
        <v>203</v>
      </c>
      <c r="I1331" s="59">
        <v>0.5</v>
      </c>
      <c r="J1331" s="448">
        <f t="shared" si="21"/>
        <v>101.5</v>
      </c>
    </row>
    <row r="1332" spans="1:10" ht="15.75">
      <c r="A1332" s="55">
        <v>1328</v>
      </c>
      <c r="B1332" s="55" t="s">
        <v>446</v>
      </c>
      <c r="C1332" s="329" t="s">
        <v>1747</v>
      </c>
      <c r="D1332" s="329" t="s">
        <v>5449</v>
      </c>
      <c r="E1332" s="55" t="s">
        <v>7802</v>
      </c>
      <c r="F1332" s="55"/>
      <c r="G1332" s="55" t="s">
        <v>7800</v>
      </c>
      <c r="H1332" s="299">
        <v>180</v>
      </c>
      <c r="I1332" s="59">
        <v>0.5</v>
      </c>
      <c r="J1332" s="448">
        <f t="shared" si="21"/>
        <v>90</v>
      </c>
    </row>
    <row r="1333" spans="1:10" ht="26.25">
      <c r="A1333" s="55">
        <v>1329</v>
      </c>
      <c r="B1333" s="55" t="s">
        <v>446</v>
      </c>
      <c r="C1333" s="329" t="s">
        <v>1748</v>
      </c>
      <c r="D1333" s="329" t="s">
        <v>5450</v>
      </c>
      <c r="E1333" s="55" t="s">
        <v>7802</v>
      </c>
      <c r="F1333" s="55"/>
      <c r="G1333" s="55" t="s">
        <v>7800</v>
      </c>
      <c r="H1333" s="299">
        <v>45</v>
      </c>
      <c r="I1333" s="59">
        <v>0.5</v>
      </c>
      <c r="J1333" s="448">
        <f t="shared" si="21"/>
        <v>22.5</v>
      </c>
    </row>
    <row r="1334" spans="1:10" ht="26.25">
      <c r="A1334" s="55">
        <v>1330</v>
      </c>
      <c r="B1334" s="55" t="s">
        <v>446</v>
      </c>
      <c r="C1334" s="329" t="s">
        <v>1749</v>
      </c>
      <c r="D1334" s="329" t="s">
        <v>5451</v>
      </c>
      <c r="E1334" s="55" t="s">
        <v>7802</v>
      </c>
      <c r="F1334" s="55"/>
      <c r="G1334" s="55" t="s">
        <v>7800</v>
      </c>
      <c r="H1334" s="299">
        <v>68</v>
      </c>
      <c r="I1334" s="59">
        <v>0.5</v>
      </c>
      <c r="J1334" s="448">
        <f t="shared" si="21"/>
        <v>34</v>
      </c>
    </row>
    <row r="1335" spans="1:10" ht="26.25">
      <c r="A1335" s="55">
        <v>1331</v>
      </c>
      <c r="B1335" s="55" t="s">
        <v>446</v>
      </c>
      <c r="C1335" s="329" t="s">
        <v>1750</v>
      </c>
      <c r="D1335" s="329" t="s">
        <v>5452</v>
      </c>
      <c r="E1335" s="55" t="s">
        <v>7802</v>
      </c>
      <c r="F1335" s="55"/>
      <c r="G1335" s="55" t="s">
        <v>7800</v>
      </c>
      <c r="H1335" s="299">
        <v>95</v>
      </c>
      <c r="I1335" s="59">
        <v>0.5</v>
      </c>
      <c r="J1335" s="448">
        <f t="shared" si="21"/>
        <v>47.5</v>
      </c>
    </row>
    <row r="1336" spans="1:10" ht="26.25">
      <c r="A1336" s="55">
        <v>1332</v>
      </c>
      <c r="B1336" s="55" t="s">
        <v>446</v>
      </c>
      <c r="C1336" s="329" t="s">
        <v>1751</v>
      </c>
      <c r="D1336" s="329" t="s">
        <v>5453</v>
      </c>
      <c r="E1336" s="55" t="s">
        <v>7802</v>
      </c>
      <c r="F1336" s="55"/>
      <c r="G1336" s="55" t="s">
        <v>7800</v>
      </c>
      <c r="H1336" s="299">
        <v>85</v>
      </c>
      <c r="I1336" s="59">
        <v>0.5</v>
      </c>
      <c r="J1336" s="448">
        <f t="shared" si="21"/>
        <v>42.5</v>
      </c>
    </row>
    <row r="1337" spans="1:10" ht="26.25">
      <c r="A1337" s="55">
        <v>1333</v>
      </c>
      <c r="B1337" s="55" t="s">
        <v>446</v>
      </c>
      <c r="C1337" s="329" t="s">
        <v>1752</v>
      </c>
      <c r="D1337" s="329" t="s">
        <v>5454</v>
      </c>
      <c r="E1337" s="55" t="s">
        <v>7802</v>
      </c>
      <c r="F1337" s="55"/>
      <c r="G1337" s="55" t="s">
        <v>7800</v>
      </c>
      <c r="H1337" s="299">
        <v>135</v>
      </c>
      <c r="I1337" s="59">
        <v>0.5</v>
      </c>
      <c r="J1337" s="448">
        <f t="shared" si="21"/>
        <v>67.5</v>
      </c>
    </row>
    <row r="1338" spans="1:10" ht="26.25">
      <c r="A1338" s="55">
        <v>1334</v>
      </c>
      <c r="B1338" s="55" t="s">
        <v>446</v>
      </c>
      <c r="C1338" s="329" t="s">
        <v>1753</v>
      </c>
      <c r="D1338" s="329" t="s">
        <v>5455</v>
      </c>
      <c r="E1338" s="55" t="s">
        <v>7802</v>
      </c>
      <c r="F1338" s="55"/>
      <c r="G1338" s="55" t="s">
        <v>7800</v>
      </c>
      <c r="H1338" s="299">
        <v>189</v>
      </c>
      <c r="I1338" s="59">
        <v>0.5</v>
      </c>
      <c r="J1338" s="448">
        <f t="shared" si="21"/>
        <v>94.5</v>
      </c>
    </row>
    <row r="1339" spans="1:10" ht="26.25">
      <c r="A1339" s="55">
        <v>1335</v>
      </c>
      <c r="B1339" s="55" t="s">
        <v>446</v>
      </c>
      <c r="C1339" s="329" t="s">
        <v>1754</v>
      </c>
      <c r="D1339" s="329" t="s">
        <v>5456</v>
      </c>
      <c r="E1339" s="55" t="s">
        <v>7802</v>
      </c>
      <c r="F1339" s="55"/>
      <c r="G1339" s="55" t="s">
        <v>7800</v>
      </c>
      <c r="H1339" s="299">
        <v>297</v>
      </c>
      <c r="I1339" s="59">
        <v>0.5</v>
      </c>
      <c r="J1339" s="448">
        <f t="shared" si="21"/>
        <v>148.5</v>
      </c>
    </row>
    <row r="1340" spans="1:10" ht="26.25">
      <c r="A1340" s="55">
        <v>1336</v>
      </c>
      <c r="B1340" s="55" t="s">
        <v>446</v>
      </c>
      <c r="C1340" s="329" t="s">
        <v>1755</v>
      </c>
      <c r="D1340" s="329" t="s">
        <v>5457</v>
      </c>
      <c r="E1340" s="55" t="s">
        <v>7802</v>
      </c>
      <c r="F1340" s="55"/>
      <c r="G1340" s="55" t="s">
        <v>7800</v>
      </c>
      <c r="H1340" s="299">
        <v>407</v>
      </c>
      <c r="I1340" s="59">
        <v>0.5</v>
      </c>
      <c r="J1340" s="448">
        <f t="shared" si="21"/>
        <v>203.5</v>
      </c>
    </row>
    <row r="1341" spans="1:10" ht="39">
      <c r="A1341" s="55">
        <v>1337</v>
      </c>
      <c r="B1341" s="55" t="s">
        <v>446</v>
      </c>
      <c r="C1341" s="329" t="s">
        <v>1756</v>
      </c>
      <c r="D1341" s="329" t="s">
        <v>5458</v>
      </c>
      <c r="E1341" s="55" t="s">
        <v>7802</v>
      </c>
      <c r="F1341" s="55"/>
      <c r="G1341" s="55" t="s">
        <v>7800</v>
      </c>
      <c r="H1341" s="299">
        <v>236</v>
      </c>
      <c r="I1341" s="59">
        <v>0.5</v>
      </c>
      <c r="J1341" s="448">
        <f t="shared" si="21"/>
        <v>118</v>
      </c>
    </row>
    <row r="1342" spans="1:10" ht="39">
      <c r="A1342" s="55">
        <v>1338</v>
      </c>
      <c r="B1342" s="55" t="s">
        <v>446</v>
      </c>
      <c r="C1342" s="329" t="s">
        <v>1757</v>
      </c>
      <c r="D1342" s="329" t="s">
        <v>5459</v>
      </c>
      <c r="E1342" s="55" t="s">
        <v>7802</v>
      </c>
      <c r="F1342" s="55"/>
      <c r="G1342" s="55" t="s">
        <v>7800</v>
      </c>
      <c r="H1342" s="299">
        <v>327</v>
      </c>
      <c r="I1342" s="59">
        <v>0.5</v>
      </c>
      <c r="J1342" s="448">
        <f t="shared" si="21"/>
        <v>163.5</v>
      </c>
    </row>
    <row r="1343" spans="1:10" ht="26.25">
      <c r="A1343" s="55">
        <v>1339</v>
      </c>
      <c r="B1343" s="55" t="s">
        <v>446</v>
      </c>
      <c r="C1343" s="329" t="s">
        <v>1758</v>
      </c>
      <c r="D1343" s="329" t="s">
        <v>5460</v>
      </c>
      <c r="E1343" s="55" t="s">
        <v>7802</v>
      </c>
      <c r="F1343" s="55"/>
      <c r="G1343" s="55" t="s">
        <v>7800</v>
      </c>
      <c r="H1343" s="299">
        <v>165</v>
      </c>
      <c r="I1343" s="59">
        <v>0.5</v>
      </c>
      <c r="J1343" s="448">
        <f t="shared" si="21"/>
        <v>82.5</v>
      </c>
    </row>
    <row r="1344" spans="1:10" ht="15.75">
      <c r="A1344" s="55">
        <v>1340</v>
      </c>
      <c r="B1344" s="55" t="s">
        <v>446</v>
      </c>
      <c r="C1344" s="329" t="s">
        <v>1759</v>
      </c>
      <c r="D1344" s="329" t="s">
        <v>5461</v>
      </c>
      <c r="E1344" s="55" t="s">
        <v>7802</v>
      </c>
      <c r="F1344" s="55"/>
      <c r="G1344" s="55" t="s">
        <v>7800</v>
      </c>
      <c r="H1344" s="299">
        <v>220</v>
      </c>
      <c r="I1344" s="59">
        <v>0.5</v>
      </c>
      <c r="J1344" s="448">
        <f t="shared" si="21"/>
        <v>110</v>
      </c>
    </row>
    <row r="1345" spans="1:10" ht="15.75">
      <c r="A1345" s="55">
        <v>1341</v>
      </c>
      <c r="B1345" s="55" t="s">
        <v>446</v>
      </c>
      <c r="C1345" s="329" t="s">
        <v>1760</v>
      </c>
      <c r="D1345" s="329" t="s">
        <v>5462</v>
      </c>
      <c r="E1345" s="55" t="s">
        <v>7802</v>
      </c>
      <c r="F1345" s="55"/>
      <c r="G1345" s="55" t="s">
        <v>7800</v>
      </c>
      <c r="H1345" s="299">
        <v>220</v>
      </c>
      <c r="I1345" s="59">
        <v>0.5</v>
      </c>
      <c r="J1345" s="448">
        <f t="shared" si="21"/>
        <v>110</v>
      </c>
    </row>
    <row r="1346" spans="1:10" ht="15.75">
      <c r="A1346" s="55">
        <v>1342</v>
      </c>
      <c r="B1346" s="55" t="s">
        <v>446</v>
      </c>
      <c r="C1346" s="329" t="s">
        <v>1761</v>
      </c>
      <c r="D1346" s="329" t="s">
        <v>5463</v>
      </c>
      <c r="E1346" s="55" t="s">
        <v>7802</v>
      </c>
      <c r="F1346" s="55"/>
      <c r="G1346" s="55" t="s">
        <v>7800</v>
      </c>
      <c r="H1346" s="299">
        <v>1304</v>
      </c>
      <c r="I1346" s="59">
        <v>0.5</v>
      </c>
      <c r="J1346" s="448">
        <f t="shared" si="21"/>
        <v>652</v>
      </c>
    </row>
    <row r="1347" spans="1:10" ht="15.75">
      <c r="A1347" s="55">
        <v>1343</v>
      </c>
      <c r="B1347" s="55" t="s">
        <v>446</v>
      </c>
      <c r="C1347" s="329" t="s">
        <v>1762</v>
      </c>
      <c r="D1347" s="329" t="s">
        <v>5464</v>
      </c>
      <c r="E1347" s="55" t="s">
        <v>7802</v>
      </c>
      <c r="F1347" s="55"/>
      <c r="G1347" s="55" t="s">
        <v>7800</v>
      </c>
      <c r="H1347" s="299">
        <v>6168</v>
      </c>
      <c r="I1347" s="59">
        <v>0.5</v>
      </c>
      <c r="J1347" s="448">
        <f t="shared" si="21"/>
        <v>3084</v>
      </c>
    </row>
    <row r="1348" spans="1:10" ht="15.75">
      <c r="A1348" s="55">
        <v>1344</v>
      </c>
      <c r="B1348" s="55" t="s">
        <v>446</v>
      </c>
      <c r="C1348" s="329" t="s">
        <v>1763</v>
      </c>
      <c r="D1348" s="329" t="s">
        <v>5465</v>
      </c>
      <c r="E1348" s="55" t="s">
        <v>7802</v>
      </c>
      <c r="F1348" s="55"/>
      <c r="G1348" s="55" t="s">
        <v>7800</v>
      </c>
      <c r="H1348" s="299">
        <v>6031</v>
      </c>
      <c r="I1348" s="59">
        <v>0.5</v>
      </c>
      <c r="J1348" s="448">
        <f t="shared" si="21"/>
        <v>3015.5</v>
      </c>
    </row>
    <row r="1349" spans="1:10" ht="15.75">
      <c r="A1349" s="55">
        <v>1345</v>
      </c>
      <c r="B1349" s="55" t="s">
        <v>446</v>
      </c>
      <c r="C1349" s="329" t="s">
        <v>1764</v>
      </c>
      <c r="D1349" s="329" t="s">
        <v>5466</v>
      </c>
      <c r="E1349" s="55" t="s">
        <v>7802</v>
      </c>
      <c r="F1349" s="55"/>
      <c r="G1349" s="55" t="s">
        <v>7800</v>
      </c>
      <c r="H1349" s="299">
        <v>6031</v>
      </c>
      <c r="I1349" s="59">
        <v>0.5</v>
      </c>
      <c r="J1349" s="448">
        <f t="shared" si="21"/>
        <v>3015.5</v>
      </c>
    </row>
    <row r="1350" spans="1:10" ht="15.75">
      <c r="A1350" s="55">
        <v>1346</v>
      </c>
      <c r="B1350" s="55" t="s">
        <v>446</v>
      </c>
      <c r="C1350" s="329" t="s">
        <v>1765</v>
      </c>
      <c r="D1350" s="329" t="s">
        <v>5467</v>
      </c>
      <c r="E1350" s="55" t="s">
        <v>7802</v>
      </c>
      <c r="F1350" s="55"/>
      <c r="G1350" s="55" t="s">
        <v>7800</v>
      </c>
      <c r="H1350" s="299">
        <v>5116</v>
      </c>
      <c r="I1350" s="59">
        <v>0.5</v>
      </c>
      <c r="J1350" s="448">
        <f t="shared" si="21"/>
        <v>2558</v>
      </c>
    </row>
    <row r="1351" spans="1:10" ht="15.75">
      <c r="A1351" s="55">
        <v>1347</v>
      </c>
      <c r="B1351" s="55" t="s">
        <v>446</v>
      </c>
      <c r="C1351" s="329" t="s">
        <v>1766</v>
      </c>
      <c r="D1351" s="329" t="s">
        <v>5468</v>
      </c>
      <c r="E1351" s="55" t="s">
        <v>7802</v>
      </c>
      <c r="F1351" s="55"/>
      <c r="G1351" s="55" t="s">
        <v>7800</v>
      </c>
      <c r="H1351" s="299">
        <v>5753</v>
      </c>
      <c r="I1351" s="59">
        <v>0.5</v>
      </c>
      <c r="J1351" s="448">
        <f t="shared" si="21"/>
        <v>2876.5</v>
      </c>
    </row>
    <row r="1352" spans="1:10" ht="15.75">
      <c r="A1352" s="55">
        <v>1348</v>
      </c>
      <c r="B1352" s="55" t="s">
        <v>446</v>
      </c>
      <c r="C1352" s="329" t="s">
        <v>1767</v>
      </c>
      <c r="D1352" s="329" t="s">
        <v>5469</v>
      </c>
      <c r="E1352" s="55" t="s">
        <v>7802</v>
      </c>
      <c r="F1352" s="55"/>
      <c r="G1352" s="55" t="s">
        <v>7800</v>
      </c>
      <c r="H1352" s="299">
        <v>9540</v>
      </c>
      <c r="I1352" s="59">
        <v>0.5</v>
      </c>
      <c r="J1352" s="448">
        <f t="shared" si="21"/>
        <v>4770</v>
      </c>
    </row>
    <row r="1353" spans="1:10" ht="15.75">
      <c r="A1353" s="55">
        <v>1349</v>
      </c>
      <c r="B1353" s="55" t="s">
        <v>446</v>
      </c>
      <c r="C1353" s="329" t="s">
        <v>1768</v>
      </c>
      <c r="D1353" s="329" t="s">
        <v>5470</v>
      </c>
      <c r="E1353" s="55" t="s">
        <v>7802</v>
      </c>
      <c r="F1353" s="55"/>
      <c r="G1353" s="55" t="s">
        <v>7800</v>
      </c>
      <c r="H1353" s="299">
        <v>6031</v>
      </c>
      <c r="I1353" s="59">
        <v>0.5</v>
      </c>
      <c r="J1353" s="448">
        <f t="shared" si="21"/>
        <v>3015.5</v>
      </c>
    </row>
    <row r="1354" spans="1:10" ht="15.75">
      <c r="A1354" s="55">
        <v>1350</v>
      </c>
      <c r="B1354" s="55" t="s">
        <v>446</v>
      </c>
      <c r="C1354" s="329" t="s">
        <v>1769</v>
      </c>
      <c r="D1354" s="329" t="s">
        <v>5471</v>
      </c>
      <c r="E1354" s="55" t="s">
        <v>7802</v>
      </c>
      <c r="F1354" s="55"/>
      <c r="G1354" s="55" t="s">
        <v>7800</v>
      </c>
      <c r="H1354" s="299">
        <v>8172</v>
      </c>
      <c r="I1354" s="59">
        <v>0.5</v>
      </c>
      <c r="J1354" s="448">
        <f t="shared" si="21"/>
        <v>4086</v>
      </c>
    </row>
    <row r="1355" spans="1:10" ht="15.75">
      <c r="A1355" s="55">
        <v>1351</v>
      </c>
      <c r="B1355" s="55" t="s">
        <v>446</v>
      </c>
      <c r="C1355" s="329" t="s">
        <v>1770</v>
      </c>
      <c r="D1355" s="329" t="s">
        <v>5472</v>
      </c>
      <c r="E1355" s="55" t="s">
        <v>7802</v>
      </c>
      <c r="F1355" s="55"/>
      <c r="G1355" s="55" t="s">
        <v>7800</v>
      </c>
      <c r="H1355" s="299">
        <v>6172</v>
      </c>
      <c r="I1355" s="59">
        <v>0.5</v>
      </c>
      <c r="J1355" s="448">
        <f t="shared" si="21"/>
        <v>3086</v>
      </c>
    </row>
    <row r="1356" spans="1:10" ht="15.75">
      <c r="A1356" s="55">
        <v>1352</v>
      </c>
      <c r="B1356" s="55" t="s">
        <v>446</v>
      </c>
      <c r="C1356" s="329" t="s">
        <v>1771</v>
      </c>
      <c r="D1356" s="329" t="s">
        <v>5473</v>
      </c>
      <c r="E1356" s="55" t="s">
        <v>7802</v>
      </c>
      <c r="F1356" s="55"/>
      <c r="G1356" s="55" t="s">
        <v>7800</v>
      </c>
      <c r="H1356" s="299">
        <v>6076</v>
      </c>
      <c r="I1356" s="59">
        <v>0.5</v>
      </c>
      <c r="J1356" s="448">
        <f t="shared" si="21"/>
        <v>3038</v>
      </c>
    </row>
    <row r="1357" spans="1:10" ht="26.25">
      <c r="A1357" s="55">
        <v>1353</v>
      </c>
      <c r="B1357" s="55" t="s">
        <v>446</v>
      </c>
      <c r="C1357" s="329" t="s">
        <v>1772</v>
      </c>
      <c r="D1357" s="329" t="s">
        <v>5474</v>
      </c>
      <c r="E1357" s="55" t="s">
        <v>7802</v>
      </c>
      <c r="F1357" s="55"/>
      <c r="G1357" s="55" t="s">
        <v>7800</v>
      </c>
      <c r="H1357" s="299">
        <v>8100</v>
      </c>
      <c r="I1357" s="59">
        <v>0.5</v>
      </c>
      <c r="J1357" s="448">
        <f t="shared" si="21"/>
        <v>4050</v>
      </c>
    </row>
    <row r="1358" spans="1:10" ht="15.75">
      <c r="A1358" s="55">
        <v>1354</v>
      </c>
      <c r="B1358" s="55" t="s">
        <v>446</v>
      </c>
      <c r="C1358" s="329" t="s">
        <v>1773</v>
      </c>
      <c r="D1358" s="329" t="s">
        <v>5475</v>
      </c>
      <c r="E1358" s="55" t="s">
        <v>7802</v>
      </c>
      <c r="F1358" s="55"/>
      <c r="G1358" s="55" t="s">
        <v>7800</v>
      </c>
      <c r="H1358" s="299">
        <v>6076</v>
      </c>
      <c r="I1358" s="59">
        <v>0.5</v>
      </c>
      <c r="J1358" s="448">
        <f t="shared" si="21"/>
        <v>3038</v>
      </c>
    </row>
    <row r="1359" spans="1:10" ht="15.75">
      <c r="A1359" s="55">
        <v>1355</v>
      </c>
      <c r="B1359" s="55" t="s">
        <v>446</v>
      </c>
      <c r="C1359" s="329" t="s">
        <v>1774</v>
      </c>
      <c r="D1359" s="329" t="s">
        <v>5476</v>
      </c>
      <c r="E1359" s="55" t="s">
        <v>7802</v>
      </c>
      <c r="F1359" s="55"/>
      <c r="G1359" s="55" t="s">
        <v>7800</v>
      </c>
      <c r="H1359" s="299">
        <v>7311</v>
      </c>
      <c r="I1359" s="59">
        <v>0.5</v>
      </c>
      <c r="J1359" s="448">
        <f t="shared" si="21"/>
        <v>3655.5</v>
      </c>
    </row>
    <row r="1360" spans="1:10" ht="15.75">
      <c r="A1360" s="55">
        <v>1356</v>
      </c>
      <c r="B1360" s="55" t="s">
        <v>446</v>
      </c>
      <c r="C1360" s="329" t="s">
        <v>1775</v>
      </c>
      <c r="D1360" s="329" t="s">
        <v>5477</v>
      </c>
      <c r="E1360" s="55" t="s">
        <v>7802</v>
      </c>
      <c r="F1360" s="55"/>
      <c r="G1360" s="55" t="s">
        <v>7800</v>
      </c>
      <c r="H1360" s="299">
        <v>7876</v>
      </c>
      <c r="I1360" s="59">
        <v>0.5</v>
      </c>
      <c r="J1360" s="448">
        <f t="shared" si="21"/>
        <v>3938</v>
      </c>
    </row>
    <row r="1361" spans="1:10" ht="15.75">
      <c r="A1361" s="55">
        <v>1357</v>
      </c>
      <c r="B1361" s="55" t="s">
        <v>446</v>
      </c>
      <c r="C1361" s="329" t="s">
        <v>1776</v>
      </c>
      <c r="D1361" s="329" t="s">
        <v>5478</v>
      </c>
      <c r="E1361" s="55" t="s">
        <v>7802</v>
      </c>
      <c r="F1361" s="55"/>
      <c r="G1361" s="55" t="s">
        <v>7800</v>
      </c>
      <c r="H1361" s="299">
        <v>5517</v>
      </c>
      <c r="I1361" s="59">
        <v>0.5</v>
      </c>
      <c r="J1361" s="448">
        <f t="shared" si="21"/>
        <v>2758.5</v>
      </c>
    </row>
    <row r="1362" spans="1:10" ht="15.75">
      <c r="A1362" s="55">
        <v>1358</v>
      </c>
      <c r="B1362" s="55" t="s">
        <v>446</v>
      </c>
      <c r="C1362" s="329" t="s">
        <v>1777</v>
      </c>
      <c r="D1362" s="329" t="s">
        <v>5479</v>
      </c>
      <c r="E1362" s="55" t="s">
        <v>7802</v>
      </c>
      <c r="F1362" s="55"/>
      <c r="G1362" s="55" t="s">
        <v>7800</v>
      </c>
      <c r="H1362" s="299">
        <v>6076</v>
      </c>
      <c r="I1362" s="59">
        <v>0.5</v>
      </c>
      <c r="J1362" s="448">
        <f t="shared" ref="J1362:J1425" si="22">H1362*(1-I1362)</f>
        <v>3038</v>
      </c>
    </row>
    <row r="1363" spans="1:10" ht="15.75">
      <c r="A1363" s="55">
        <v>1359</v>
      </c>
      <c r="B1363" s="55" t="s">
        <v>446</v>
      </c>
      <c r="C1363" s="329" t="s">
        <v>1778</v>
      </c>
      <c r="D1363" s="329" t="s">
        <v>5480</v>
      </c>
      <c r="E1363" s="55" t="s">
        <v>7802</v>
      </c>
      <c r="F1363" s="55"/>
      <c r="G1363" s="55" t="s">
        <v>7800</v>
      </c>
      <c r="H1363" s="299">
        <v>5517</v>
      </c>
      <c r="I1363" s="59">
        <v>0.5</v>
      </c>
      <c r="J1363" s="448">
        <f t="shared" si="22"/>
        <v>2758.5</v>
      </c>
    </row>
    <row r="1364" spans="1:10" ht="15.75">
      <c r="A1364" s="55">
        <v>1360</v>
      </c>
      <c r="B1364" s="55" t="s">
        <v>446</v>
      </c>
      <c r="C1364" s="329" t="s">
        <v>1779</v>
      </c>
      <c r="D1364" s="329" t="s">
        <v>5481</v>
      </c>
      <c r="E1364" s="55" t="s">
        <v>7802</v>
      </c>
      <c r="F1364" s="55"/>
      <c r="G1364" s="55" t="s">
        <v>7800</v>
      </c>
      <c r="H1364" s="299">
        <v>6076</v>
      </c>
      <c r="I1364" s="59">
        <v>0.5</v>
      </c>
      <c r="J1364" s="448">
        <f t="shared" si="22"/>
        <v>3038</v>
      </c>
    </row>
    <row r="1365" spans="1:10" ht="15.75">
      <c r="A1365" s="55">
        <v>1361</v>
      </c>
      <c r="B1365" s="55" t="s">
        <v>446</v>
      </c>
      <c r="C1365" s="329" t="s">
        <v>1780</v>
      </c>
      <c r="D1365" s="329" t="s">
        <v>5482</v>
      </c>
      <c r="E1365" s="55" t="s">
        <v>7802</v>
      </c>
      <c r="F1365" s="55"/>
      <c r="G1365" s="55" t="s">
        <v>7800</v>
      </c>
      <c r="H1365" s="299">
        <v>5517</v>
      </c>
      <c r="I1365" s="59">
        <v>0.5</v>
      </c>
      <c r="J1365" s="448">
        <f t="shared" si="22"/>
        <v>2758.5</v>
      </c>
    </row>
    <row r="1366" spans="1:10" ht="15.75">
      <c r="A1366" s="55">
        <v>1362</v>
      </c>
      <c r="B1366" s="55" t="s">
        <v>446</v>
      </c>
      <c r="C1366" s="329" t="s">
        <v>1781</v>
      </c>
      <c r="D1366" s="329" t="s">
        <v>5483</v>
      </c>
      <c r="E1366" s="55" t="s">
        <v>7802</v>
      </c>
      <c r="F1366" s="55"/>
      <c r="G1366" s="55" t="s">
        <v>7800</v>
      </c>
      <c r="H1366" s="299">
        <v>6076</v>
      </c>
      <c r="I1366" s="59">
        <v>0.5</v>
      </c>
      <c r="J1366" s="448">
        <f t="shared" si="22"/>
        <v>3038</v>
      </c>
    </row>
    <row r="1367" spans="1:10" ht="15.75">
      <c r="A1367" s="55">
        <v>1363</v>
      </c>
      <c r="B1367" s="55" t="s">
        <v>446</v>
      </c>
      <c r="C1367" s="329" t="s">
        <v>1782</v>
      </c>
      <c r="D1367" s="329" t="s">
        <v>5484</v>
      </c>
      <c r="E1367" s="55" t="s">
        <v>7802</v>
      </c>
      <c r="F1367" s="55"/>
      <c r="G1367" s="55" t="s">
        <v>7800</v>
      </c>
      <c r="H1367" s="299">
        <v>5517</v>
      </c>
      <c r="I1367" s="59">
        <v>0.5</v>
      </c>
      <c r="J1367" s="448">
        <f t="shared" si="22"/>
        <v>2758.5</v>
      </c>
    </row>
    <row r="1368" spans="1:10" ht="15.75">
      <c r="A1368" s="55">
        <v>1364</v>
      </c>
      <c r="B1368" s="55" t="s">
        <v>446</v>
      </c>
      <c r="C1368" s="329" t="s">
        <v>1783</v>
      </c>
      <c r="D1368" s="329" t="s">
        <v>5485</v>
      </c>
      <c r="E1368" s="55" t="s">
        <v>7802</v>
      </c>
      <c r="F1368" s="55"/>
      <c r="G1368" s="55" t="s">
        <v>7800</v>
      </c>
      <c r="H1368" s="299">
        <v>6076</v>
      </c>
      <c r="I1368" s="59">
        <v>0.5</v>
      </c>
      <c r="J1368" s="448">
        <f t="shared" si="22"/>
        <v>3038</v>
      </c>
    </row>
    <row r="1369" spans="1:10" ht="15.75">
      <c r="A1369" s="55">
        <v>1365</v>
      </c>
      <c r="B1369" s="55" t="s">
        <v>446</v>
      </c>
      <c r="C1369" s="329" t="s">
        <v>1784</v>
      </c>
      <c r="D1369" s="329" t="s">
        <v>5486</v>
      </c>
      <c r="E1369" s="55" t="s">
        <v>7802</v>
      </c>
      <c r="F1369" s="55"/>
      <c r="G1369" s="55" t="s">
        <v>7800</v>
      </c>
      <c r="H1369" s="299">
        <v>5176</v>
      </c>
      <c r="I1369" s="59">
        <v>0.5</v>
      </c>
      <c r="J1369" s="448">
        <f t="shared" si="22"/>
        <v>2588</v>
      </c>
    </row>
    <row r="1370" spans="1:10" ht="15.75">
      <c r="A1370" s="55">
        <v>1366</v>
      </c>
      <c r="B1370" s="55" t="s">
        <v>446</v>
      </c>
      <c r="C1370" s="329" t="s">
        <v>1785</v>
      </c>
      <c r="D1370" s="329" t="s">
        <v>5487</v>
      </c>
      <c r="E1370" s="55" t="s">
        <v>7802</v>
      </c>
      <c r="F1370" s="55"/>
      <c r="G1370" s="55" t="s">
        <v>7800</v>
      </c>
      <c r="H1370" s="299">
        <v>4580</v>
      </c>
      <c r="I1370" s="59">
        <v>0.5</v>
      </c>
      <c r="J1370" s="448">
        <f t="shared" si="22"/>
        <v>2290</v>
      </c>
    </row>
    <row r="1371" spans="1:10" ht="26.25">
      <c r="A1371" s="55">
        <v>1367</v>
      </c>
      <c r="B1371" s="55" t="s">
        <v>446</v>
      </c>
      <c r="C1371" s="329" t="s">
        <v>1786</v>
      </c>
      <c r="D1371" s="329" t="s">
        <v>5488</v>
      </c>
      <c r="E1371" s="55" t="s">
        <v>7802</v>
      </c>
      <c r="F1371" s="55"/>
      <c r="G1371" s="55" t="s">
        <v>7800</v>
      </c>
      <c r="H1371" s="299">
        <v>5176</v>
      </c>
      <c r="I1371" s="59">
        <v>0.5</v>
      </c>
      <c r="J1371" s="448">
        <f t="shared" si="22"/>
        <v>2588</v>
      </c>
    </row>
    <row r="1372" spans="1:10" ht="15.75">
      <c r="A1372" s="55">
        <v>1368</v>
      </c>
      <c r="B1372" s="55" t="s">
        <v>446</v>
      </c>
      <c r="C1372" s="329" t="s">
        <v>1787</v>
      </c>
      <c r="D1372" s="329" t="s">
        <v>5489</v>
      </c>
      <c r="E1372" s="55" t="s">
        <v>7802</v>
      </c>
      <c r="F1372" s="55"/>
      <c r="G1372" s="55" t="s">
        <v>7800</v>
      </c>
      <c r="H1372" s="299">
        <v>6076</v>
      </c>
      <c r="I1372" s="59">
        <v>0.5</v>
      </c>
      <c r="J1372" s="448">
        <f t="shared" si="22"/>
        <v>3038</v>
      </c>
    </row>
    <row r="1373" spans="1:10" ht="15.75">
      <c r="A1373" s="55">
        <v>1369</v>
      </c>
      <c r="B1373" s="55" t="s">
        <v>446</v>
      </c>
      <c r="C1373" s="329" t="s">
        <v>1788</v>
      </c>
      <c r="D1373" s="329" t="s">
        <v>5490</v>
      </c>
      <c r="E1373" s="55" t="s">
        <v>7802</v>
      </c>
      <c r="F1373" s="55"/>
      <c r="G1373" s="55" t="s">
        <v>7800</v>
      </c>
      <c r="H1373" s="299">
        <v>9225</v>
      </c>
      <c r="I1373" s="59">
        <v>0.5</v>
      </c>
      <c r="J1373" s="448">
        <f t="shared" si="22"/>
        <v>4612.5</v>
      </c>
    </row>
    <row r="1374" spans="1:10" ht="15.75">
      <c r="A1374" s="55">
        <v>1370</v>
      </c>
      <c r="B1374" s="55" t="s">
        <v>446</v>
      </c>
      <c r="C1374" s="329" t="s">
        <v>1789</v>
      </c>
      <c r="D1374" s="329" t="s">
        <v>5491</v>
      </c>
      <c r="E1374" s="55" t="s">
        <v>7802</v>
      </c>
      <c r="F1374" s="55"/>
      <c r="G1374" s="55" t="s">
        <v>7800</v>
      </c>
      <c r="H1374" s="299">
        <v>6076</v>
      </c>
      <c r="I1374" s="59">
        <v>0.5</v>
      </c>
      <c r="J1374" s="448">
        <f t="shared" si="22"/>
        <v>3038</v>
      </c>
    </row>
    <row r="1375" spans="1:10" ht="15.75">
      <c r="A1375" s="55">
        <v>1371</v>
      </c>
      <c r="B1375" s="55" t="s">
        <v>446</v>
      </c>
      <c r="C1375" s="329" t="s">
        <v>1790</v>
      </c>
      <c r="D1375" s="329" t="s">
        <v>5492</v>
      </c>
      <c r="E1375" s="55" t="s">
        <v>7802</v>
      </c>
      <c r="F1375" s="55"/>
      <c r="G1375" s="55" t="s">
        <v>7800</v>
      </c>
      <c r="H1375" s="299">
        <v>7876</v>
      </c>
      <c r="I1375" s="59">
        <v>0.5</v>
      </c>
      <c r="J1375" s="448">
        <f t="shared" si="22"/>
        <v>3938</v>
      </c>
    </row>
    <row r="1376" spans="1:10" ht="15.75">
      <c r="A1376" s="55">
        <v>1372</v>
      </c>
      <c r="B1376" s="55" t="s">
        <v>446</v>
      </c>
      <c r="C1376" s="329" t="s">
        <v>1791</v>
      </c>
      <c r="D1376" s="329" t="s">
        <v>5493</v>
      </c>
      <c r="E1376" s="55" t="s">
        <v>7802</v>
      </c>
      <c r="F1376" s="55"/>
      <c r="G1376" s="55" t="s">
        <v>7800</v>
      </c>
      <c r="H1376" s="299">
        <v>7876</v>
      </c>
      <c r="I1376" s="59">
        <v>0.5</v>
      </c>
      <c r="J1376" s="448">
        <f t="shared" si="22"/>
        <v>3938</v>
      </c>
    </row>
    <row r="1377" spans="1:10" ht="15.75">
      <c r="A1377" s="55">
        <v>1373</v>
      </c>
      <c r="B1377" s="55" t="s">
        <v>446</v>
      </c>
      <c r="C1377" s="329" t="s">
        <v>1792</v>
      </c>
      <c r="D1377" s="329" t="s">
        <v>5494</v>
      </c>
      <c r="E1377" s="55" t="s">
        <v>7802</v>
      </c>
      <c r="F1377" s="55"/>
      <c r="G1377" s="55" t="s">
        <v>7800</v>
      </c>
      <c r="H1377" s="299">
        <v>6481</v>
      </c>
      <c r="I1377" s="59">
        <v>0.5</v>
      </c>
      <c r="J1377" s="448">
        <f t="shared" si="22"/>
        <v>3240.5</v>
      </c>
    </row>
    <row r="1378" spans="1:10" ht="15.75">
      <c r="A1378" s="55">
        <v>1374</v>
      </c>
      <c r="B1378" s="55" t="s">
        <v>446</v>
      </c>
      <c r="C1378" s="329" t="s">
        <v>1793</v>
      </c>
      <c r="D1378" s="329" t="s">
        <v>5495</v>
      </c>
      <c r="E1378" s="55" t="s">
        <v>7802</v>
      </c>
      <c r="F1378" s="55"/>
      <c r="G1378" s="55" t="s">
        <v>7800</v>
      </c>
      <c r="H1378" s="299">
        <v>7200</v>
      </c>
      <c r="I1378" s="59">
        <v>0.5</v>
      </c>
      <c r="J1378" s="448">
        <f t="shared" si="22"/>
        <v>3600</v>
      </c>
    </row>
    <row r="1379" spans="1:10" ht="15.75">
      <c r="A1379" s="55">
        <v>1375</v>
      </c>
      <c r="B1379" s="55" t="s">
        <v>446</v>
      </c>
      <c r="C1379" s="329" t="s">
        <v>1794</v>
      </c>
      <c r="D1379" s="329" t="s">
        <v>5496</v>
      </c>
      <c r="E1379" s="55" t="s">
        <v>7802</v>
      </c>
      <c r="F1379" s="55"/>
      <c r="G1379" s="55" t="s">
        <v>7800</v>
      </c>
      <c r="H1379" s="299">
        <v>8551</v>
      </c>
      <c r="I1379" s="59">
        <v>0.5</v>
      </c>
      <c r="J1379" s="448">
        <f t="shared" si="22"/>
        <v>4275.5</v>
      </c>
    </row>
    <row r="1380" spans="1:10" ht="15.75">
      <c r="A1380" s="55">
        <v>1376</v>
      </c>
      <c r="B1380" s="55" t="s">
        <v>446</v>
      </c>
      <c r="C1380" s="329" t="s">
        <v>1795</v>
      </c>
      <c r="D1380" s="329" t="s">
        <v>5497</v>
      </c>
      <c r="E1380" s="55" t="s">
        <v>7802</v>
      </c>
      <c r="F1380" s="55"/>
      <c r="G1380" s="55" t="s">
        <v>7800</v>
      </c>
      <c r="H1380" s="299">
        <v>9225</v>
      </c>
      <c r="I1380" s="59">
        <v>0.5</v>
      </c>
      <c r="J1380" s="448">
        <f t="shared" si="22"/>
        <v>4612.5</v>
      </c>
    </row>
    <row r="1381" spans="1:10" ht="15.75">
      <c r="A1381" s="55">
        <v>1377</v>
      </c>
      <c r="B1381" s="55" t="s">
        <v>446</v>
      </c>
      <c r="C1381" s="329" t="s">
        <v>1796</v>
      </c>
      <c r="D1381" s="329" t="s">
        <v>5467</v>
      </c>
      <c r="E1381" s="55" t="s">
        <v>7802</v>
      </c>
      <c r="F1381" s="55"/>
      <c r="G1381" s="55" t="s">
        <v>7800</v>
      </c>
      <c r="H1381" s="299">
        <v>8433</v>
      </c>
      <c r="I1381" s="59">
        <v>0.5</v>
      </c>
      <c r="J1381" s="448">
        <f t="shared" si="22"/>
        <v>4216.5</v>
      </c>
    </row>
    <row r="1382" spans="1:10" ht="15.75">
      <c r="A1382" s="55">
        <v>1378</v>
      </c>
      <c r="B1382" s="55" t="s">
        <v>446</v>
      </c>
      <c r="C1382" s="329" t="s">
        <v>1797</v>
      </c>
      <c r="D1382" s="329" t="s">
        <v>5498</v>
      </c>
      <c r="E1382" s="55" t="s">
        <v>7802</v>
      </c>
      <c r="F1382" s="55"/>
      <c r="G1382" s="55" t="s">
        <v>7800</v>
      </c>
      <c r="H1382" s="299">
        <v>8297</v>
      </c>
      <c r="I1382" s="59">
        <v>0.5</v>
      </c>
      <c r="J1382" s="448">
        <f t="shared" si="22"/>
        <v>4148.5</v>
      </c>
    </row>
    <row r="1383" spans="1:10" ht="15.75">
      <c r="A1383" s="55">
        <v>1379</v>
      </c>
      <c r="B1383" s="55" t="s">
        <v>446</v>
      </c>
      <c r="C1383" s="329" t="s">
        <v>1798</v>
      </c>
      <c r="D1383" s="329" t="s">
        <v>5499</v>
      </c>
      <c r="E1383" s="55" t="s">
        <v>7802</v>
      </c>
      <c r="F1383" s="55"/>
      <c r="G1383" s="55" t="s">
        <v>7800</v>
      </c>
      <c r="H1383" s="299">
        <v>9207</v>
      </c>
      <c r="I1383" s="59">
        <v>0.5</v>
      </c>
      <c r="J1383" s="448">
        <f t="shared" si="22"/>
        <v>4603.5</v>
      </c>
    </row>
    <row r="1384" spans="1:10" ht="15.75">
      <c r="A1384" s="55">
        <v>1380</v>
      </c>
      <c r="B1384" s="55" t="s">
        <v>446</v>
      </c>
      <c r="C1384" s="329" t="s">
        <v>1799</v>
      </c>
      <c r="D1384" s="329" t="s">
        <v>5500</v>
      </c>
      <c r="E1384" s="55" t="s">
        <v>7802</v>
      </c>
      <c r="F1384" s="55"/>
      <c r="G1384" s="55" t="s">
        <v>7800</v>
      </c>
      <c r="H1384" s="299">
        <v>8297</v>
      </c>
      <c r="I1384" s="59">
        <v>0.5</v>
      </c>
      <c r="J1384" s="448">
        <f t="shared" si="22"/>
        <v>4148.5</v>
      </c>
    </row>
    <row r="1385" spans="1:10" ht="15.75">
      <c r="A1385" s="55">
        <v>1381</v>
      </c>
      <c r="B1385" s="55" t="s">
        <v>446</v>
      </c>
      <c r="C1385" s="329" t="s">
        <v>1800</v>
      </c>
      <c r="D1385" s="329" t="s">
        <v>5501</v>
      </c>
      <c r="E1385" s="55" t="s">
        <v>7802</v>
      </c>
      <c r="F1385" s="55"/>
      <c r="G1385" s="55" t="s">
        <v>7800</v>
      </c>
      <c r="H1385" s="299">
        <v>8020</v>
      </c>
      <c r="I1385" s="59">
        <v>0.5</v>
      </c>
      <c r="J1385" s="448">
        <f t="shared" si="22"/>
        <v>4010</v>
      </c>
    </row>
    <row r="1386" spans="1:10" ht="15.75">
      <c r="A1386" s="55">
        <v>1382</v>
      </c>
      <c r="B1386" s="55" t="s">
        <v>446</v>
      </c>
      <c r="C1386" s="329" t="s">
        <v>1801</v>
      </c>
      <c r="D1386" s="329" t="s">
        <v>5502</v>
      </c>
      <c r="E1386" s="55" t="s">
        <v>7802</v>
      </c>
      <c r="F1386" s="55"/>
      <c r="G1386" s="55" t="s">
        <v>7800</v>
      </c>
      <c r="H1386" s="299">
        <v>8935</v>
      </c>
      <c r="I1386" s="59">
        <v>0.5</v>
      </c>
      <c r="J1386" s="448">
        <f t="shared" si="22"/>
        <v>4467.5</v>
      </c>
    </row>
    <row r="1387" spans="1:10" ht="15.75">
      <c r="A1387" s="55">
        <v>1383</v>
      </c>
      <c r="B1387" s="55" t="s">
        <v>446</v>
      </c>
      <c r="C1387" s="329" t="s">
        <v>1802</v>
      </c>
      <c r="D1387" s="329" t="s">
        <v>5503</v>
      </c>
      <c r="E1387" s="55" t="s">
        <v>7802</v>
      </c>
      <c r="F1387" s="55"/>
      <c r="G1387" s="55" t="s">
        <v>7800</v>
      </c>
      <c r="H1387" s="299">
        <v>11076</v>
      </c>
      <c r="I1387" s="59">
        <v>0.5</v>
      </c>
      <c r="J1387" s="448">
        <f t="shared" si="22"/>
        <v>5538</v>
      </c>
    </row>
    <row r="1388" spans="1:10" ht="26.25">
      <c r="A1388" s="55">
        <v>1384</v>
      </c>
      <c r="B1388" s="55" t="s">
        <v>446</v>
      </c>
      <c r="C1388" s="329" t="s">
        <v>1803</v>
      </c>
      <c r="D1388" s="329" t="s">
        <v>5504</v>
      </c>
      <c r="E1388" s="55" t="s">
        <v>7802</v>
      </c>
      <c r="F1388" s="55"/>
      <c r="G1388" s="55" t="s">
        <v>7800</v>
      </c>
      <c r="H1388" s="299">
        <v>8915</v>
      </c>
      <c r="I1388" s="59">
        <v>0.5</v>
      </c>
      <c r="J1388" s="448">
        <f t="shared" si="22"/>
        <v>4457.5</v>
      </c>
    </row>
    <row r="1389" spans="1:10" ht="15.75">
      <c r="A1389" s="55">
        <v>1385</v>
      </c>
      <c r="B1389" s="55" t="s">
        <v>446</v>
      </c>
      <c r="C1389" s="329" t="s">
        <v>1804</v>
      </c>
      <c r="D1389" s="329" t="s">
        <v>5464</v>
      </c>
      <c r="E1389" s="55" t="s">
        <v>7802</v>
      </c>
      <c r="F1389" s="55"/>
      <c r="G1389" s="55" t="s">
        <v>7800</v>
      </c>
      <c r="H1389" s="299">
        <v>2899</v>
      </c>
      <c r="I1389" s="59">
        <v>0.5</v>
      </c>
      <c r="J1389" s="448">
        <f t="shared" si="22"/>
        <v>1449.5</v>
      </c>
    </row>
    <row r="1390" spans="1:10" ht="15.75">
      <c r="A1390" s="55">
        <v>1386</v>
      </c>
      <c r="B1390" s="55" t="s">
        <v>446</v>
      </c>
      <c r="C1390" s="329" t="s">
        <v>1805</v>
      </c>
      <c r="D1390" s="329" t="s">
        <v>5465</v>
      </c>
      <c r="E1390" s="55" t="s">
        <v>7802</v>
      </c>
      <c r="F1390" s="55"/>
      <c r="G1390" s="55" t="s">
        <v>7800</v>
      </c>
      <c r="H1390" s="299">
        <v>2833</v>
      </c>
      <c r="I1390" s="59">
        <v>0.5</v>
      </c>
      <c r="J1390" s="448">
        <f t="shared" si="22"/>
        <v>1416.5</v>
      </c>
    </row>
    <row r="1391" spans="1:10" ht="15.75">
      <c r="A1391" s="55">
        <v>1387</v>
      </c>
      <c r="B1391" s="55" t="s">
        <v>446</v>
      </c>
      <c r="C1391" s="329" t="s">
        <v>1806</v>
      </c>
      <c r="D1391" s="329" t="s">
        <v>5466</v>
      </c>
      <c r="E1391" s="55" t="s">
        <v>7802</v>
      </c>
      <c r="F1391" s="55"/>
      <c r="G1391" s="55" t="s">
        <v>7800</v>
      </c>
      <c r="H1391" s="299">
        <v>2833</v>
      </c>
      <c r="I1391" s="59">
        <v>0.5</v>
      </c>
      <c r="J1391" s="448">
        <f t="shared" si="22"/>
        <v>1416.5</v>
      </c>
    </row>
    <row r="1392" spans="1:10" ht="15.75">
      <c r="A1392" s="55">
        <v>1388</v>
      </c>
      <c r="B1392" s="55" t="s">
        <v>446</v>
      </c>
      <c r="C1392" s="329" t="s">
        <v>1807</v>
      </c>
      <c r="D1392" s="329" t="s">
        <v>5476</v>
      </c>
      <c r="E1392" s="55" t="s">
        <v>7802</v>
      </c>
      <c r="F1392" s="55"/>
      <c r="G1392" s="55" t="s">
        <v>7800</v>
      </c>
      <c r="H1392" s="299">
        <v>3841</v>
      </c>
      <c r="I1392" s="59">
        <v>0.5</v>
      </c>
      <c r="J1392" s="448">
        <f t="shared" si="22"/>
        <v>1920.5</v>
      </c>
    </row>
    <row r="1393" spans="1:10" ht="15.75">
      <c r="A1393" s="55">
        <v>1389</v>
      </c>
      <c r="B1393" s="55" t="s">
        <v>446</v>
      </c>
      <c r="C1393" s="329" t="s">
        <v>1808</v>
      </c>
      <c r="D1393" s="329" t="s">
        <v>5505</v>
      </c>
      <c r="E1393" s="55" t="s">
        <v>7802</v>
      </c>
      <c r="F1393" s="55"/>
      <c r="G1393" s="55" t="s">
        <v>7800</v>
      </c>
      <c r="H1393" s="299">
        <v>2403</v>
      </c>
      <c r="I1393" s="59">
        <v>0.5</v>
      </c>
      <c r="J1393" s="448">
        <f t="shared" si="22"/>
        <v>1201.5</v>
      </c>
    </row>
    <row r="1394" spans="1:10" ht="15.75">
      <c r="A1394" s="55">
        <v>1390</v>
      </c>
      <c r="B1394" s="55" t="s">
        <v>446</v>
      </c>
      <c r="C1394" s="329" t="s">
        <v>1809</v>
      </c>
      <c r="D1394" s="329" t="s">
        <v>5468</v>
      </c>
      <c r="E1394" s="55" t="s">
        <v>7802</v>
      </c>
      <c r="F1394" s="55"/>
      <c r="G1394" s="55" t="s">
        <v>7800</v>
      </c>
      <c r="H1394" s="299">
        <v>2708</v>
      </c>
      <c r="I1394" s="59">
        <v>0.5</v>
      </c>
      <c r="J1394" s="448">
        <f t="shared" si="22"/>
        <v>1354</v>
      </c>
    </row>
    <row r="1395" spans="1:10" ht="15.75">
      <c r="A1395" s="55">
        <v>1391</v>
      </c>
      <c r="B1395" s="55" t="s">
        <v>446</v>
      </c>
      <c r="C1395" s="329" t="s">
        <v>1810</v>
      </c>
      <c r="D1395" s="329" t="s">
        <v>5469</v>
      </c>
      <c r="E1395" s="55" t="s">
        <v>7802</v>
      </c>
      <c r="F1395" s="55"/>
      <c r="G1395" s="55" t="s">
        <v>7800</v>
      </c>
      <c r="H1395" s="299">
        <v>4484</v>
      </c>
      <c r="I1395" s="59">
        <v>0.5</v>
      </c>
      <c r="J1395" s="448">
        <f t="shared" si="22"/>
        <v>2242</v>
      </c>
    </row>
    <row r="1396" spans="1:10" ht="15.75">
      <c r="A1396" s="55">
        <v>1392</v>
      </c>
      <c r="B1396" s="55" t="s">
        <v>446</v>
      </c>
      <c r="C1396" s="329" t="s">
        <v>1811</v>
      </c>
      <c r="D1396" s="329" t="s">
        <v>5470</v>
      </c>
      <c r="E1396" s="55" t="s">
        <v>7802</v>
      </c>
      <c r="F1396" s="55"/>
      <c r="G1396" s="55" t="s">
        <v>7800</v>
      </c>
      <c r="H1396" s="299">
        <v>2833</v>
      </c>
      <c r="I1396" s="59">
        <v>0.5</v>
      </c>
      <c r="J1396" s="448">
        <f t="shared" si="22"/>
        <v>1416.5</v>
      </c>
    </row>
    <row r="1397" spans="1:10" ht="15.75">
      <c r="A1397" s="55">
        <v>1393</v>
      </c>
      <c r="B1397" s="55" t="s">
        <v>446</v>
      </c>
      <c r="C1397" s="329" t="s">
        <v>1812</v>
      </c>
      <c r="D1397" s="329" t="s">
        <v>5506</v>
      </c>
      <c r="E1397" s="55" t="s">
        <v>7802</v>
      </c>
      <c r="F1397" s="55"/>
      <c r="G1397" s="55" t="s">
        <v>7800</v>
      </c>
      <c r="H1397" s="299">
        <v>3841</v>
      </c>
      <c r="I1397" s="59">
        <v>0.5</v>
      </c>
      <c r="J1397" s="448">
        <f t="shared" si="22"/>
        <v>1920.5</v>
      </c>
    </row>
    <row r="1398" spans="1:10" ht="15.75">
      <c r="A1398" s="55">
        <v>1394</v>
      </c>
      <c r="B1398" s="55" t="s">
        <v>446</v>
      </c>
      <c r="C1398" s="329" t="s">
        <v>1813</v>
      </c>
      <c r="D1398" s="329" t="s">
        <v>5471</v>
      </c>
      <c r="E1398" s="55" t="s">
        <v>7802</v>
      </c>
      <c r="F1398" s="55"/>
      <c r="G1398" s="55" t="s">
        <v>7800</v>
      </c>
      <c r="H1398" s="299">
        <v>3841</v>
      </c>
      <c r="I1398" s="59">
        <v>0.5</v>
      </c>
      <c r="J1398" s="448">
        <f t="shared" si="22"/>
        <v>1920.5</v>
      </c>
    </row>
    <row r="1399" spans="1:10" ht="15.75">
      <c r="A1399" s="55">
        <v>1395</v>
      </c>
      <c r="B1399" s="55" t="s">
        <v>446</v>
      </c>
      <c r="C1399" s="329" t="s">
        <v>1814</v>
      </c>
      <c r="D1399" s="329" t="s">
        <v>5472</v>
      </c>
      <c r="E1399" s="55" t="s">
        <v>7802</v>
      </c>
      <c r="F1399" s="55"/>
      <c r="G1399" s="55" t="s">
        <v>7800</v>
      </c>
      <c r="H1399" s="299">
        <v>2925</v>
      </c>
      <c r="I1399" s="59">
        <v>0.5</v>
      </c>
      <c r="J1399" s="448">
        <f t="shared" si="22"/>
        <v>1462.5</v>
      </c>
    </row>
    <row r="1400" spans="1:10" ht="15.75">
      <c r="A1400" s="55">
        <v>1396</v>
      </c>
      <c r="B1400" s="55" t="s">
        <v>446</v>
      </c>
      <c r="C1400" s="329" t="s">
        <v>1815</v>
      </c>
      <c r="D1400" s="329" t="s">
        <v>5473</v>
      </c>
      <c r="E1400" s="55" t="s">
        <v>7802</v>
      </c>
      <c r="F1400" s="55"/>
      <c r="G1400" s="55" t="s">
        <v>7800</v>
      </c>
      <c r="H1400" s="299">
        <v>2925</v>
      </c>
      <c r="I1400" s="59">
        <v>0.5</v>
      </c>
      <c r="J1400" s="448">
        <f t="shared" si="22"/>
        <v>1462.5</v>
      </c>
    </row>
    <row r="1401" spans="1:10" ht="15.75">
      <c r="A1401" s="55">
        <v>1397</v>
      </c>
      <c r="B1401" s="55" t="s">
        <v>446</v>
      </c>
      <c r="C1401" s="329" t="s">
        <v>1816</v>
      </c>
      <c r="D1401" s="329" t="s">
        <v>5500</v>
      </c>
      <c r="E1401" s="55" t="s">
        <v>7802</v>
      </c>
      <c r="F1401" s="55"/>
      <c r="G1401" s="55" t="s">
        <v>7800</v>
      </c>
      <c r="H1401" s="299">
        <v>3491</v>
      </c>
      <c r="I1401" s="59">
        <v>0.5</v>
      </c>
      <c r="J1401" s="448">
        <f t="shared" si="22"/>
        <v>1745.5</v>
      </c>
    </row>
    <row r="1402" spans="1:10" ht="26.25">
      <c r="A1402" s="55">
        <v>1398</v>
      </c>
      <c r="B1402" s="55" t="s">
        <v>446</v>
      </c>
      <c r="C1402" s="329" t="s">
        <v>1817</v>
      </c>
      <c r="D1402" s="329" t="s">
        <v>5474</v>
      </c>
      <c r="E1402" s="55" t="s">
        <v>7802</v>
      </c>
      <c r="F1402" s="55"/>
      <c r="G1402" s="55" t="s">
        <v>7800</v>
      </c>
      <c r="H1402" s="299">
        <v>3825</v>
      </c>
      <c r="I1402" s="59">
        <v>0.5</v>
      </c>
      <c r="J1402" s="448">
        <f t="shared" si="22"/>
        <v>1912.5</v>
      </c>
    </row>
    <row r="1403" spans="1:10" ht="15.75">
      <c r="A1403" s="55">
        <v>1399</v>
      </c>
      <c r="B1403" s="55" t="s">
        <v>446</v>
      </c>
      <c r="C1403" s="329" t="s">
        <v>1818</v>
      </c>
      <c r="D1403" s="329" t="s">
        <v>5475</v>
      </c>
      <c r="E1403" s="55" t="s">
        <v>7802</v>
      </c>
      <c r="F1403" s="55"/>
      <c r="G1403" s="55" t="s">
        <v>7800</v>
      </c>
      <c r="H1403" s="299">
        <v>2925</v>
      </c>
      <c r="I1403" s="59">
        <v>0.5</v>
      </c>
      <c r="J1403" s="448">
        <f t="shared" si="22"/>
        <v>1462.5</v>
      </c>
    </row>
    <row r="1404" spans="1:10" ht="15.75">
      <c r="A1404" s="55">
        <v>1400</v>
      </c>
      <c r="B1404" s="55" t="s">
        <v>446</v>
      </c>
      <c r="C1404" s="329" t="s">
        <v>1819</v>
      </c>
      <c r="D1404" s="329" t="s">
        <v>5477</v>
      </c>
      <c r="E1404" s="55" t="s">
        <v>7802</v>
      </c>
      <c r="F1404" s="55"/>
      <c r="G1404" s="55" t="s">
        <v>7800</v>
      </c>
      <c r="H1404" s="299">
        <v>3825</v>
      </c>
      <c r="I1404" s="59">
        <v>0.5</v>
      </c>
      <c r="J1404" s="448">
        <f t="shared" si="22"/>
        <v>1912.5</v>
      </c>
    </row>
    <row r="1405" spans="1:10" ht="15.75">
      <c r="A1405" s="55">
        <v>1401</v>
      </c>
      <c r="B1405" s="55" t="s">
        <v>446</v>
      </c>
      <c r="C1405" s="329" t="s">
        <v>1820</v>
      </c>
      <c r="D1405" s="329" t="s">
        <v>5478</v>
      </c>
      <c r="E1405" s="55" t="s">
        <v>7802</v>
      </c>
      <c r="F1405" s="55"/>
      <c r="G1405" s="55" t="s">
        <v>7800</v>
      </c>
      <c r="H1405" s="299">
        <v>2592</v>
      </c>
      <c r="I1405" s="59">
        <v>0.5</v>
      </c>
      <c r="J1405" s="448">
        <f t="shared" si="22"/>
        <v>1296</v>
      </c>
    </row>
    <row r="1406" spans="1:10" ht="15.75">
      <c r="A1406" s="55">
        <v>1402</v>
      </c>
      <c r="B1406" s="55" t="s">
        <v>446</v>
      </c>
      <c r="C1406" s="329" t="s">
        <v>1821</v>
      </c>
      <c r="D1406" s="329" t="s">
        <v>5479</v>
      </c>
      <c r="E1406" s="55" t="s">
        <v>7802</v>
      </c>
      <c r="F1406" s="55"/>
      <c r="G1406" s="55" t="s">
        <v>7800</v>
      </c>
      <c r="H1406" s="299">
        <v>2925</v>
      </c>
      <c r="I1406" s="59">
        <v>0.5</v>
      </c>
      <c r="J1406" s="448">
        <f t="shared" si="22"/>
        <v>1462.5</v>
      </c>
    </row>
    <row r="1407" spans="1:10" ht="15.75">
      <c r="A1407" s="55">
        <v>1403</v>
      </c>
      <c r="B1407" s="55" t="s">
        <v>446</v>
      </c>
      <c r="C1407" s="329" t="s">
        <v>1822</v>
      </c>
      <c r="D1407" s="329" t="s">
        <v>5480</v>
      </c>
      <c r="E1407" s="55" t="s">
        <v>7802</v>
      </c>
      <c r="F1407" s="55"/>
      <c r="G1407" s="55" t="s">
        <v>7800</v>
      </c>
      <c r="H1407" s="299">
        <v>2592</v>
      </c>
      <c r="I1407" s="59">
        <v>0.5</v>
      </c>
      <c r="J1407" s="448">
        <f t="shared" si="22"/>
        <v>1296</v>
      </c>
    </row>
    <row r="1408" spans="1:10" ht="15.75">
      <c r="A1408" s="55">
        <v>1404</v>
      </c>
      <c r="B1408" s="55" t="s">
        <v>446</v>
      </c>
      <c r="C1408" s="329" t="s">
        <v>1823</v>
      </c>
      <c r="D1408" s="329" t="s">
        <v>5481</v>
      </c>
      <c r="E1408" s="55" t="s">
        <v>7802</v>
      </c>
      <c r="F1408" s="55"/>
      <c r="G1408" s="55" t="s">
        <v>7800</v>
      </c>
      <c r="H1408" s="299">
        <v>2925</v>
      </c>
      <c r="I1408" s="59">
        <v>0.5</v>
      </c>
      <c r="J1408" s="448">
        <f t="shared" si="22"/>
        <v>1462.5</v>
      </c>
    </row>
    <row r="1409" spans="1:10" ht="15.75">
      <c r="A1409" s="55">
        <v>1405</v>
      </c>
      <c r="B1409" s="55" t="s">
        <v>446</v>
      </c>
      <c r="C1409" s="329" t="s">
        <v>1824</v>
      </c>
      <c r="D1409" s="329" t="s">
        <v>5482</v>
      </c>
      <c r="E1409" s="55" t="s">
        <v>7802</v>
      </c>
      <c r="F1409" s="55"/>
      <c r="G1409" s="55" t="s">
        <v>7800</v>
      </c>
      <c r="H1409" s="299">
        <v>2592</v>
      </c>
      <c r="I1409" s="59">
        <v>0.5</v>
      </c>
      <c r="J1409" s="448">
        <f t="shared" si="22"/>
        <v>1296</v>
      </c>
    </row>
    <row r="1410" spans="1:10" ht="15.75">
      <c r="A1410" s="55">
        <v>1406</v>
      </c>
      <c r="B1410" s="55" t="s">
        <v>446</v>
      </c>
      <c r="C1410" s="329" t="s">
        <v>1825</v>
      </c>
      <c r="D1410" s="329" t="s">
        <v>5483</v>
      </c>
      <c r="E1410" s="55" t="s">
        <v>7802</v>
      </c>
      <c r="F1410" s="55"/>
      <c r="G1410" s="55" t="s">
        <v>7800</v>
      </c>
      <c r="H1410" s="299">
        <v>2925</v>
      </c>
      <c r="I1410" s="59">
        <v>0.5</v>
      </c>
      <c r="J1410" s="448">
        <f t="shared" si="22"/>
        <v>1462.5</v>
      </c>
    </row>
    <row r="1411" spans="1:10" ht="15.75">
      <c r="A1411" s="55">
        <v>1407</v>
      </c>
      <c r="B1411" s="55" t="s">
        <v>446</v>
      </c>
      <c r="C1411" s="329" t="s">
        <v>1826</v>
      </c>
      <c r="D1411" s="329" t="s">
        <v>5484</v>
      </c>
      <c r="E1411" s="55" t="s">
        <v>7802</v>
      </c>
      <c r="F1411" s="55"/>
      <c r="G1411" s="55" t="s">
        <v>7800</v>
      </c>
      <c r="H1411" s="299">
        <v>2592</v>
      </c>
      <c r="I1411" s="59">
        <v>0.5</v>
      </c>
      <c r="J1411" s="448">
        <f t="shared" si="22"/>
        <v>1296</v>
      </c>
    </row>
    <row r="1412" spans="1:10" ht="15.75">
      <c r="A1412" s="55">
        <v>1408</v>
      </c>
      <c r="B1412" s="55" t="s">
        <v>446</v>
      </c>
      <c r="C1412" s="329" t="s">
        <v>1827</v>
      </c>
      <c r="D1412" s="329" t="s">
        <v>5485</v>
      </c>
      <c r="E1412" s="55" t="s">
        <v>7802</v>
      </c>
      <c r="F1412" s="55"/>
      <c r="G1412" s="55" t="s">
        <v>7800</v>
      </c>
      <c r="H1412" s="299">
        <v>2925</v>
      </c>
      <c r="I1412" s="59">
        <v>0.5</v>
      </c>
      <c r="J1412" s="448">
        <f t="shared" si="22"/>
        <v>1462.5</v>
      </c>
    </row>
    <row r="1413" spans="1:10" ht="15.75">
      <c r="A1413" s="55">
        <v>1409</v>
      </c>
      <c r="B1413" s="55" t="s">
        <v>446</v>
      </c>
      <c r="C1413" s="329" t="s">
        <v>1828</v>
      </c>
      <c r="D1413" s="329" t="s">
        <v>5486</v>
      </c>
      <c r="E1413" s="55" t="s">
        <v>7802</v>
      </c>
      <c r="F1413" s="55"/>
      <c r="G1413" s="55" t="s">
        <v>7800</v>
      </c>
      <c r="H1413" s="299">
        <v>2476</v>
      </c>
      <c r="I1413" s="59">
        <v>0.5</v>
      </c>
      <c r="J1413" s="448">
        <f t="shared" si="22"/>
        <v>1238</v>
      </c>
    </row>
    <row r="1414" spans="1:10" ht="15.75">
      <c r="A1414" s="55">
        <v>1410</v>
      </c>
      <c r="B1414" s="55" t="s">
        <v>446</v>
      </c>
      <c r="C1414" s="329" t="s">
        <v>1829</v>
      </c>
      <c r="D1414" s="329" t="s">
        <v>5507</v>
      </c>
      <c r="E1414" s="55" t="s">
        <v>7802</v>
      </c>
      <c r="F1414" s="55"/>
      <c r="G1414" s="55" t="s">
        <v>7800</v>
      </c>
      <c r="H1414" s="299">
        <v>2152</v>
      </c>
      <c r="I1414" s="59">
        <v>0.5</v>
      </c>
      <c r="J1414" s="448">
        <f t="shared" si="22"/>
        <v>1076</v>
      </c>
    </row>
    <row r="1415" spans="1:10" ht="26.25">
      <c r="A1415" s="55">
        <v>1411</v>
      </c>
      <c r="B1415" s="55" t="s">
        <v>446</v>
      </c>
      <c r="C1415" s="329" t="s">
        <v>1830</v>
      </c>
      <c r="D1415" s="329" t="s">
        <v>5488</v>
      </c>
      <c r="E1415" s="55" t="s">
        <v>7802</v>
      </c>
      <c r="F1415" s="55"/>
      <c r="G1415" s="55" t="s">
        <v>7800</v>
      </c>
      <c r="H1415" s="299">
        <v>2476</v>
      </c>
      <c r="I1415" s="59">
        <v>0.5</v>
      </c>
      <c r="J1415" s="448">
        <f t="shared" si="22"/>
        <v>1238</v>
      </c>
    </row>
    <row r="1416" spans="1:10" ht="15.75">
      <c r="A1416" s="55">
        <v>1412</v>
      </c>
      <c r="B1416" s="55" t="s">
        <v>446</v>
      </c>
      <c r="C1416" s="329" t="s">
        <v>1831</v>
      </c>
      <c r="D1416" s="329" t="s">
        <v>5489</v>
      </c>
      <c r="E1416" s="55" t="s">
        <v>7802</v>
      </c>
      <c r="F1416" s="55"/>
      <c r="G1416" s="55" t="s">
        <v>7800</v>
      </c>
      <c r="H1416" s="299">
        <v>2925</v>
      </c>
      <c r="I1416" s="59">
        <v>0.5</v>
      </c>
      <c r="J1416" s="448">
        <f t="shared" si="22"/>
        <v>1462.5</v>
      </c>
    </row>
    <row r="1417" spans="1:10" ht="15.75">
      <c r="A1417" s="55">
        <v>1413</v>
      </c>
      <c r="B1417" s="55" t="s">
        <v>446</v>
      </c>
      <c r="C1417" s="329" t="s">
        <v>1832</v>
      </c>
      <c r="D1417" s="329" t="s">
        <v>5490</v>
      </c>
      <c r="E1417" s="55" t="s">
        <v>7802</v>
      </c>
      <c r="F1417" s="55"/>
      <c r="G1417" s="55" t="s">
        <v>7800</v>
      </c>
      <c r="H1417" s="299">
        <v>4500</v>
      </c>
      <c r="I1417" s="59">
        <v>0.5</v>
      </c>
      <c r="J1417" s="448">
        <f t="shared" si="22"/>
        <v>2250</v>
      </c>
    </row>
    <row r="1418" spans="1:10" ht="15.75">
      <c r="A1418" s="55">
        <v>1414</v>
      </c>
      <c r="B1418" s="55" t="s">
        <v>446</v>
      </c>
      <c r="C1418" s="329" t="s">
        <v>1833</v>
      </c>
      <c r="D1418" s="329" t="s">
        <v>5491</v>
      </c>
      <c r="E1418" s="55" t="s">
        <v>7802</v>
      </c>
      <c r="F1418" s="55"/>
      <c r="G1418" s="55" t="s">
        <v>7800</v>
      </c>
      <c r="H1418" s="299">
        <v>2925</v>
      </c>
      <c r="I1418" s="59">
        <v>0.5</v>
      </c>
      <c r="J1418" s="448">
        <f t="shared" si="22"/>
        <v>1462.5</v>
      </c>
    </row>
    <row r="1419" spans="1:10" ht="15.75">
      <c r="A1419" s="55">
        <v>1415</v>
      </c>
      <c r="B1419" s="55" t="s">
        <v>446</v>
      </c>
      <c r="C1419" s="329" t="s">
        <v>1834</v>
      </c>
      <c r="D1419" s="329" t="s">
        <v>5492</v>
      </c>
      <c r="E1419" s="55" t="s">
        <v>7802</v>
      </c>
      <c r="F1419" s="55"/>
      <c r="G1419" s="55" t="s">
        <v>7800</v>
      </c>
      <c r="H1419" s="299">
        <v>3825</v>
      </c>
      <c r="I1419" s="59">
        <v>0.5</v>
      </c>
      <c r="J1419" s="448">
        <f t="shared" si="22"/>
        <v>1912.5</v>
      </c>
    </row>
    <row r="1420" spans="1:10" ht="15.75">
      <c r="A1420" s="55">
        <v>1416</v>
      </c>
      <c r="B1420" s="55" t="s">
        <v>446</v>
      </c>
      <c r="C1420" s="329" t="s">
        <v>1835</v>
      </c>
      <c r="D1420" s="329" t="s">
        <v>5493</v>
      </c>
      <c r="E1420" s="55" t="s">
        <v>7802</v>
      </c>
      <c r="F1420" s="55"/>
      <c r="G1420" s="55" t="s">
        <v>7800</v>
      </c>
      <c r="H1420" s="299">
        <v>3825</v>
      </c>
      <c r="I1420" s="59">
        <v>0.5</v>
      </c>
      <c r="J1420" s="448">
        <f t="shared" si="22"/>
        <v>1912.5</v>
      </c>
    </row>
    <row r="1421" spans="1:10" ht="15.75">
      <c r="A1421" s="55">
        <v>1417</v>
      </c>
      <c r="B1421" s="55" t="s">
        <v>446</v>
      </c>
      <c r="C1421" s="329" t="s">
        <v>1836</v>
      </c>
      <c r="D1421" s="329" t="s">
        <v>5494</v>
      </c>
      <c r="E1421" s="55" t="s">
        <v>7802</v>
      </c>
      <c r="F1421" s="55"/>
      <c r="G1421" s="55" t="s">
        <v>7800</v>
      </c>
      <c r="H1421" s="299">
        <v>3068</v>
      </c>
      <c r="I1421" s="59">
        <v>0.5</v>
      </c>
      <c r="J1421" s="448">
        <f t="shared" si="22"/>
        <v>1534</v>
      </c>
    </row>
    <row r="1422" spans="1:10" ht="15.75">
      <c r="A1422" s="55">
        <v>1418</v>
      </c>
      <c r="B1422" s="55" t="s">
        <v>446</v>
      </c>
      <c r="C1422" s="329" t="s">
        <v>1837</v>
      </c>
      <c r="D1422" s="329" t="s">
        <v>5495</v>
      </c>
      <c r="E1422" s="55" t="s">
        <v>7802</v>
      </c>
      <c r="F1422" s="55"/>
      <c r="G1422" s="55" t="s">
        <v>7800</v>
      </c>
      <c r="H1422" s="299">
        <v>3376</v>
      </c>
      <c r="I1422" s="59">
        <v>0.5</v>
      </c>
      <c r="J1422" s="448">
        <f t="shared" si="22"/>
        <v>1688</v>
      </c>
    </row>
    <row r="1423" spans="1:10" ht="15.75">
      <c r="A1423" s="55">
        <v>1419</v>
      </c>
      <c r="B1423" s="55" t="s">
        <v>446</v>
      </c>
      <c r="C1423" s="329" t="s">
        <v>1838</v>
      </c>
      <c r="D1423" s="329" t="s">
        <v>5496</v>
      </c>
      <c r="E1423" s="55" t="s">
        <v>7802</v>
      </c>
      <c r="F1423" s="55"/>
      <c r="G1423" s="55" t="s">
        <v>7800</v>
      </c>
      <c r="H1423" s="299">
        <v>4051</v>
      </c>
      <c r="I1423" s="59">
        <v>0.5</v>
      </c>
      <c r="J1423" s="448">
        <f t="shared" si="22"/>
        <v>2025.5</v>
      </c>
    </row>
    <row r="1424" spans="1:10" ht="15.75">
      <c r="A1424" s="55">
        <v>1420</v>
      </c>
      <c r="B1424" s="55" t="s">
        <v>446</v>
      </c>
      <c r="C1424" s="329" t="s">
        <v>1839</v>
      </c>
      <c r="D1424" s="329" t="s">
        <v>5497</v>
      </c>
      <c r="E1424" s="55" t="s">
        <v>7802</v>
      </c>
      <c r="F1424" s="55"/>
      <c r="G1424" s="55" t="s">
        <v>7800</v>
      </c>
      <c r="H1424" s="299">
        <v>4500</v>
      </c>
      <c r="I1424" s="59">
        <v>0.5</v>
      </c>
      <c r="J1424" s="448">
        <f t="shared" si="22"/>
        <v>2250</v>
      </c>
    </row>
    <row r="1425" spans="1:10" ht="15.75">
      <c r="A1425" s="55">
        <v>1421</v>
      </c>
      <c r="B1425" s="55" t="s">
        <v>446</v>
      </c>
      <c r="C1425" s="329" t="s">
        <v>1840</v>
      </c>
      <c r="D1425" s="329" t="s">
        <v>5467</v>
      </c>
      <c r="E1425" s="55" t="s">
        <v>7802</v>
      </c>
      <c r="F1425" s="55"/>
      <c r="G1425" s="55" t="s">
        <v>7800</v>
      </c>
      <c r="H1425" s="299">
        <v>3961</v>
      </c>
      <c r="I1425" s="59">
        <v>0.5</v>
      </c>
      <c r="J1425" s="448">
        <f t="shared" si="22"/>
        <v>1980.5</v>
      </c>
    </row>
    <row r="1426" spans="1:10" ht="15.75">
      <c r="A1426" s="55">
        <v>1422</v>
      </c>
      <c r="B1426" s="55" t="s">
        <v>446</v>
      </c>
      <c r="C1426" s="329" t="s">
        <v>1841</v>
      </c>
      <c r="D1426" s="329" t="s">
        <v>5498</v>
      </c>
      <c r="E1426" s="55" t="s">
        <v>7802</v>
      </c>
      <c r="F1426" s="55"/>
      <c r="G1426" s="55" t="s">
        <v>7800</v>
      </c>
      <c r="H1426" s="299">
        <v>3901</v>
      </c>
      <c r="I1426" s="59">
        <v>0.5</v>
      </c>
      <c r="J1426" s="448">
        <f t="shared" ref="J1426:J1489" si="23">H1426*(1-I1426)</f>
        <v>1950.5</v>
      </c>
    </row>
    <row r="1427" spans="1:10" ht="15.75">
      <c r="A1427" s="55">
        <v>1423</v>
      </c>
      <c r="B1427" s="55" t="s">
        <v>446</v>
      </c>
      <c r="C1427" s="329" t="s">
        <v>1842</v>
      </c>
      <c r="D1427" s="329" t="s">
        <v>5499</v>
      </c>
      <c r="E1427" s="55" t="s">
        <v>7802</v>
      </c>
      <c r="F1427" s="55"/>
      <c r="G1427" s="55" t="s">
        <v>7800</v>
      </c>
      <c r="H1427" s="299">
        <v>4327</v>
      </c>
      <c r="I1427" s="59">
        <v>0.5</v>
      </c>
      <c r="J1427" s="448">
        <f t="shared" si="23"/>
        <v>2163.5</v>
      </c>
    </row>
    <row r="1428" spans="1:10" ht="15.75">
      <c r="A1428" s="55">
        <v>1424</v>
      </c>
      <c r="B1428" s="55" t="s">
        <v>446</v>
      </c>
      <c r="C1428" s="329" t="s">
        <v>1843</v>
      </c>
      <c r="D1428" s="329" t="s">
        <v>5500</v>
      </c>
      <c r="E1428" s="55" t="s">
        <v>7802</v>
      </c>
      <c r="F1428" s="55"/>
      <c r="G1428" s="55" t="s">
        <v>7800</v>
      </c>
      <c r="H1428" s="299">
        <v>3901</v>
      </c>
      <c r="I1428" s="59">
        <v>0.5</v>
      </c>
      <c r="J1428" s="448">
        <f t="shared" si="23"/>
        <v>1950.5</v>
      </c>
    </row>
    <row r="1429" spans="1:10" ht="15.75">
      <c r="A1429" s="55">
        <v>1425</v>
      </c>
      <c r="B1429" s="55" t="s">
        <v>446</v>
      </c>
      <c r="C1429" s="329" t="s">
        <v>1844</v>
      </c>
      <c r="D1429" s="329" t="s">
        <v>5501</v>
      </c>
      <c r="E1429" s="55" t="s">
        <v>7802</v>
      </c>
      <c r="F1429" s="55"/>
      <c r="G1429" s="55" t="s">
        <v>7800</v>
      </c>
      <c r="H1429" s="299">
        <v>3771</v>
      </c>
      <c r="I1429" s="59">
        <v>0.5</v>
      </c>
      <c r="J1429" s="448">
        <f t="shared" si="23"/>
        <v>1885.5</v>
      </c>
    </row>
    <row r="1430" spans="1:10" ht="15.75">
      <c r="A1430" s="55">
        <v>1426</v>
      </c>
      <c r="B1430" s="55" t="s">
        <v>446</v>
      </c>
      <c r="C1430" s="329" t="s">
        <v>1845</v>
      </c>
      <c r="D1430" s="329" t="s">
        <v>5502</v>
      </c>
      <c r="E1430" s="55" t="s">
        <v>7802</v>
      </c>
      <c r="F1430" s="55"/>
      <c r="G1430" s="55" t="s">
        <v>7800</v>
      </c>
      <c r="H1430" s="299">
        <v>4201</v>
      </c>
      <c r="I1430" s="59">
        <v>0.5</v>
      </c>
      <c r="J1430" s="448">
        <f t="shared" si="23"/>
        <v>2100.5</v>
      </c>
    </row>
    <row r="1431" spans="1:10" ht="15.75">
      <c r="A1431" s="55">
        <v>1427</v>
      </c>
      <c r="B1431" s="55" t="s">
        <v>446</v>
      </c>
      <c r="C1431" s="329" t="s">
        <v>1846</v>
      </c>
      <c r="D1431" s="329" t="s">
        <v>5503</v>
      </c>
      <c r="E1431" s="55" t="s">
        <v>7802</v>
      </c>
      <c r="F1431" s="55"/>
      <c r="G1431" s="55" t="s">
        <v>7800</v>
      </c>
      <c r="H1431" s="299">
        <v>5203</v>
      </c>
      <c r="I1431" s="59">
        <v>0.5</v>
      </c>
      <c r="J1431" s="448">
        <f t="shared" si="23"/>
        <v>2601.5</v>
      </c>
    </row>
    <row r="1432" spans="1:10" ht="15.75">
      <c r="A1432" s="55">
        <v>1428</v>
      </c>
      <c r="B1432" s="55" t="s">
        <v>446</v>
      </c>
      <c r="C1432" s="329" t="s">
        <v>1847</v>
      </c>
      <c r="D1432" s="329" t="s">
        <v>5508</v>
      </c>
      <c r="E1432" s="55" t="s">
        <v>7802</v>
      </c>
      <c r="F1432" s="55"/>
      <c r="G1432" s="55" t="s">
        <v>7800</v>
      </c>
      <c r="H1432" s="299">
        <v>3873</v>
      </c>
      <c r="I1432" s="59">
        <v>0.5</v>
      </c>
      <c r="J1432" s="448">
        <f t="shared" si="23"/>
        <v>1936.5</v>
      </c>
    </row>
    <row r="1433" spans="1:10" ht="15.75">
      <c r="A1433" s="55">
        <v>1429</v>
      </c>
      <c r="B1433" s="55" t="s">
        <v>446</v>
      </c>
      <c r="C1433" s="329" t="s">
        <v>1848</v>
      </c>
      <c r="D1433" s="329" t="s">
        <v>5499</v>
      </c>
      <c r="E1433" s="55" t="s">
        <v>7802</v>
      </c>
      <c r="F1433" s="55"/>
      <c r="G1433" s="55" t="s">
        <v>7800</v>
      </c>
      <c r="H1433" s="299">
        <v>3873</v>
      </c>
      <c r="I1433" s="59">
        <v>0.5</v>
      </c>
      <c r="J1433" s="448">
        <f t="shared" si="23"/>
        <v>1936.5</v>
      </c>
    </row>
    <row r="1434" spans="1:10" ht="26.25">
      <c r="A1434" s="55">
        <v>1430</v>
      </c>
      <c r="B1434" s="55" t="s">
        <v>446</v>
      </c>
      <c r="C1434" s="329" t="s">
        <v>1849</v>
      </c>
      <c r="D1434" s="329" t="s">
        <v>5504</v>
      </c>
      <c r="E1434" s="55" t="s">
        <v>7802</v>
      </c>
      <c r="F1434" s="55"/>
      <c r="G1434" s="55" t="s">
        <v>7800</v>
      </c>
      <c r="H1434" s="299">
        <v>4276</v>
      </c>
      <c r="I1434" s="59">
        <v>0.5</v>
      </c>
      <c r="J1434" s="448">
        <f t="shared" si="23"/>
        <v>2138</v>
      </c>
    </row>
    <row r="1435" spans="1:10" ht="15.75">
      <c r="A1435" s="55">
        <v>1431</v>
      </c>
      <c r="B1435" s="55" t="s">
        <v>446</v>
      </c>
      <c r="C1435" s="329" t="s">
        <v>1850</v>
      </c>
      <c r="D1435" s="329" t="s">
        <v>5486</v>
      </c>
      <c r="E1435" s="55" t="s">
        <v>7802</v>
      </c>
      <c r="F1435" s="55"/>
      <c r="G1435" s="55" t="s">
        <v>7800</v>
      </c>
      <c r="H1435" s="299">
        <v>3373</v>
      </c>
      <c r="I1435" s="59">
        <v>0.5</v>
      </c>
      <c r="J1435" s="448">
        <f t="shared" si="23"/>
        <v>1686.5</v>
      </c>
    </row>
    <row r="1436" spans="1:10" ht="15.75">
      <c r="A1436" s="55">
        <v>1432</v>
      </c>
      <c r="B1436" s="55" t="s">
        <v>446</v>
      </c>
      <c r="C1436" s="329" t="s">
        <v>1851</v>
      </c>
      <c r="D1436" s="329" t="s">
        <v>5502</v>
      </c>
      <c r="E1436" s="55" t="s">
        <v>7802</v>
      </c>
      <c r="F1436" s="55"/>
      <c r="G1436" s="55" t="s">
        <v>7800</v>
      </c>
      <c r="H1436" s="299">
        <v>3759</v>
      </c>
      <c r="I1436" s="59">
        <v>0.5</v>
      </c>
      <c r="J1436" s="448">
        <f t="shared" si="23"/>
        <v>1879.5</v>
      </c>
    </row>
    <row r="1437" spans="1:10" ht="15.75">
      <c r="A1437" s="55">
        <v>1433</v>
      </c>
      <c r="B1437" s="55" t="s">
        <v>446</v>
      </c>
      <c r="C1437" s="329" t="s">
        <v>1852</v>
      </c>
      <c r="D1437" s="329" t="s">
        <v>5503</v>
      </c>
      <c r="E1437" s="55" t="s">
        <v>7802</v>
      </c>
      <c r="F1437" s="55"/>
      <c r="G1437" s="55" t="s">
        <v>7800</v>
      </c>
      <c r="H1437" s="299">
        <v>4659</v>
      </c>
      <c r="I1437" s="59">
        <v>0.5</v>
      </c>
      <c r="J1437" s="448">
        <f t="shared" si="23"/>
        <v>2329.5</v>
      </c>
    </row>
    <row r="1438" spans="1:10" ht="15.75">
      <c r="A1438" s="55">
        <v>1434</v>
      </c>
      <c r="B1438" s="55" t="s">
        <v>446</v>
      </c>
      <c r="C1438" s="329" t="s">
        <v>1853</v>
      </c>
      <c r="D1438" s="329" t="s">
        <v>5509</v>
      </c>
      <c r="E1438" s="55" t="s">
        <v>7802</v>
      </c>
      <c r="F1438" s="55"/>
      <c r="G1438" s="55" t="s">
        <v>7800</v>
      </c>
      <c r="H1438" s="299">
        <v>283</v>
      </c>
      <c r="I1438" s="59">
        <v>0.5</v>
      </c>
      <c r="J1438" s="448">
        <f t="shared" si="23"/>
        <v>141.5</v>
      </c>
    </row>
    <row r="1439" spans="1:10" ht="15.75">
      <c r="A1439" s="55">
        <v>1435</v>
      </c>
      <c r="B1439" s="55" t="s">
        <v>446</v>
      </c>
      <c r="C1439" s="329" t="s">
        <v>1854</v>
      </c>
      <c r="D1439" s="329" t="s">
        <v>5510</v>
      </c>
      <c r="E1439" s="55" t="s">
        <v>7802</v>
      </c>
      <c r="F1439" s="55"/>
      <c r="G1439" s="55" t="s">
        <v>7800</v>
      </c>
      <c r="H1439" s="299">
        <v>6849</v>
      </c>
      <c r="I1439" s="59">
        <v>0.5</v>
      </c>
      <c r="J1439" s="448">
        <f t="shared" si="23"/>
        <v>3424.5</v>
      </c>
    </row>
    <row r="1440" spans="1:10" ht="15.75">
      <c r="A1440" s="55">
        <v>1436</v>
      </c>
      <c r="B1440" s="55" t="s">
        <v>446</v>
      </c>
      <c r="C1440" s="329" t="s">
        <v>1855</v>
      </c>
      <c r="D1440" s="329" t="s">
        <v>5511</v>
      </c>
      <c r="E1440" s="55" t="s">
        <v>7802</v>
      </c>
      <c r="F1440" s="55"/>
      <c r="G1440" s="55" t="s">
        <v>7800</v>
      </c>
      <c r="H1440" s="299">
        <v>1307</v>
      </c>
      <c r="I1440" s="59">
        <v>0.5</v>
      </c>
      <c r="J1440" s="448">
        <f t="shared" si="23"/>
        <v>653.5</v>
      </c>
    </row>
    <row r="1441" spans="1:10" ht="15.75">
      <c r="A1441" s="55">
        <v>1437</v>
      </c>
      <c r="B1441" s="55" t="s">
        <v>446</v>
      </c>
      <c r="C1441" s="329" t="s">
        <v>1856</v>
      </c>
      <c r="D1441" s="329" t="s">
        <v>5512</v>
      </c>
      <c r="E1441" s="55" t="s">
        <v>7802</v>
      </c>
      <c r="F1441" s="55"/>
      <c r="G1441" s="55" t="s">
        <v>7800</v>
      </c>
      <c r="H1441" s="299">
        <v>2115</v>
      </c>
      <c r="I1441" s="59">
        <v>0.5</v>
      </c>
      <c r="J1441" s="448">
        <f t="shared" si="23"/>
        <v>1057.5</v>
      </c>
    </row>
    <row r="1442" spans="1:10" ht="15.75">
      <c r="A1442" s="55">
        <v>1438</v>
      </c>
      <c r="B1442" s="55" t="s">
        <v>446</v>
      </c>
      <c r="C1442" s="329" t="s">
        <v>1857</v>
      </c>
      <c r="D1442" s="329" t="s">
        <v>5513</v>
      </c>
      <c r="E1442" s="55" t="s">
        <v>7802</v>
      </c>
      <c r="F1442" s="55"/>
      <c r="G1442" s="55" t="s">
        <v>7800</v>
      </c>
      <c r="H1442" s="299">
        <v>2145</v>
      </c>
      <c r="I1442" s="59">
        <v>0.5</v>
      </c>
      <c r="J1442" s="448">
        <f t="shared" si="23"/>
        <v>1072.5</v>
      </c>
    </row>
    <row r="1443" spans="1:10" ht="15.75">
      <c r="A1443" s="55">
        <v>1439</v>
      </c>
      <c r="B1443" s="55" t="s">
        <v>446</v>
      </c>
      <c r="C1443" s="329" t="s">
        <v>1858</v>
      </c>
      <c r="D1443" s="329" t="s">
        <v>5514</v>
      </c>
      <c r="E1443" s="55" t="s">
        <v>7802</v>
      </c>
      <c r="F1443" s="55"/>
      <c r="G1443" s="55" t="s">
        <v>7800</v>
      </c>
      <c r="H1443" s="299">
        <v>3012</v>
      </c>
      <c r="I1443" s="59">
        <v>0.5</v>
      </c>
      <c r="J1443" s="448">
        <f t="shared" si="23"/>
        <v>1506</v>
      </c>
    </row>
    <row r="1444" spans="1:10" ht="15.75">
      <c r="A1444" s="55">
        <v>1440</v>
      </c>
      <c r="B1444" s="55" t="s">
        <v>446</v>
      </c>
      <c r="C1444" s="329" t="s">
        <v>1859</v>
      </c>
      <c r="D1444" s="329" t="s">
        <v>5515</v>
      </c>
      <c r="E1444" s="55" t="s">
        <v>7802</v>
      </c>
      <c r="F1444" s="55"/>
      <c r="G1444" s="55" t="s">
        <v>7800</v>
      </c>
      <c r="H1444" s="299">
        <v>316</v>
      </c>
      <c r="I1444" s="59">
        <v>0.5</v>
      </c>
      <c r="J1444" s="448">
        <f t="shared" si="23"/>
        <v>158</v>
      </c>
    </row>
    <row r="1445" spans="1:10" ht="15.75">
      <c r="A1445" s="55">
        <v>1441</v>
      </c>
      <c r="B1445" s="55" t="s">
        <v>446</v>
      </c>
      <c r="C1445" s="329" t="s">
        <v>1860</v>
      </c>
      <c r="D1445" s="329" t="s">
        <v>5516</v>
      </c>
      <c r="E1445" s="55" t="s">
        <v>7802</v>
      </c>
      <c r="F1445" s="55"/>
      <c r="G1445" s="55" t="s">
        <v>7800</v>
      </c>
      <c r="H1445" s="299">
        <v>661</v>
      </c>
      <c r="I1445" s="59">
        <v>0.5</v>
      </c>
      <c r="J1445" s="448">
        <f t="shared" si="23"/>
        <v>330.5</v>
      </c>
    </row>
    <row r="1446" spans="1:10" ht="26.25">
      <c r="A1446" s="55">
        <v>1442</v>
      </c>
      <c r="B1446" s="55" t="s">
        <v>446</v>
      </c>
      <c r="C1446" s="329" t="s">
        <v>1861</v>
      </c>
      <c r="D1446" s="329" t="s">
        <v>5517</v>
      </c>
      <c r="E1446" s="55" t="s">
        <v>7802</v>
      </c>
      <c r="F1446" s="55"/>
      <c r="G1446" s="55" t="s">
        <v>7800</v>
      </c>
      <c r="H1446" s="299">
        <v>1507</v>
      </c>
      <c r="I1446" s="59">
        <v>0.5</v>
      </c>
      <c r="J1446" s="448">
        <f t="shared" si="23"/>
        <v>753.5</v>
      </c>
    </row>
    <row r="1447" spans="1:10" ht="39">
      <c r="A1447" s="55">
        <v>1443</v>
      </c>
      <c r="B1447" s="55" t="s">
        <v>446</v>
      </c>
      <c r="C1447" s="329" t="s">
        <v>1862</v>
      </c>
      <c r="D1447" s="329" t="s">
        <v>5518</v>
      </c>
      <c r="E1447" s="55" t="s">
        <v>7802</v>
      </c>
      <c r="F1447" s="55"/>
      <c r="G1447" s="55" t="s">
        <v>7800</v>
      </c>
      <c r="H1447" s="299">
        <v>1989</v>
      </c>
      <c r="I1447" s="59">
        <v>0.5</v>
      </c>
      <c r="J1447" s="448">
        <f t="shared" si="23"/>
        <v>994.5</v>
      </c>
    </row>
    <row r="1448" spans="1:10" ht="26.25">
      <c r="A1448" s="55">
        <v>1444</v>
      </c>
      <c r="B1448" s="55" t="s">
        <v>446</v>
      </c>
      <c r="C1448" s="329" t="s">
        <v>1863</v>
      </c>
      <c r="D1448" s="329" t="s">
        <v>5519</v>
      </c>
      <c r="E1448" s="55" t="s">
        <v>7802</v>
      </c>
      <c r="F1448" s="55"/>
      <c r="G1448" s="55" t="s">
        <v>7800</v>
      </c>
      <c r="H1448" s="299">
        <v>165</v>
      </c>
      <c r="I1448" s="59">
        <v>0.5</v>
      </c>
      <c r="J1448" s="448">
        <f t="shared" si="23"/>
        <v>82.5</v>
      </c>
    </row>
    <row r="1449" spans="1:10" ht="15.75">
      <c r="A1449" s="55">
        <v>1445</v>
      </c>
      <c r="B1449" s="55" t="s">
        <v>446</v>
      </c>
      <c r="C1449" s="329" t="s">
        <v>1864</v>
      </c>
      <c r="D1449" s="329" t="s">
        <v>5520</v>
      </c>
      <c r="E1449" s="55" t="s">
        <v>7802</v>
      </c>
      <c r="F1449" s="55"/>
      <c r="G1449" s="55" t="s">
        <v>7800</v>
      </c>
      <c r="H1449" s="299">
        <v>181</v>
      </c>
      <c r="I1449" s="59">
        <v>0.5</v>
      </c>
      <c r="J1449" s="448">
        <f t="shared" si="23"/>
        <v>90.5</v>
      </c>
    </row>
    <row r="1450" spans="1:10" ht="15.75">
      <c r="A1450" s="55">
        <v>1446</v>
      </c>
      <c r="B1450" s="55" t="s">
        <v>446</v>
      </c>
      <c r="C1450" s="329" t="s">
        <v>1865</v>
      </c>
      <c r="D1450" s="329" t="s">
        <v>5521</v>
      </c>
      <c r="E1450" s="55" t="s">
        <v>7802</v>
      </c>
      <c r="F1450" s="55"/>
      <c r="G1450" s="55" t="s">
        <v>7800</v>
      </c>
      <c r="H1450" s="299">
        <v>2667</v>
      </c>
      <c r="I1450" s="59">
        <v>0.5</v>
      </c>
      <c r="J1450" s="448">
        <f t="shared" si="23"/>
        <v>1333.5</v>
      </c>
    </row>
    <row r="1451" spans="1:10" ht="26.25">
      <c r="A1451" s="55">
        <v>1447</v>
      </c>
      <c r="B1451" s="55" t="s">
        <v>446</v>
      </c>
      <c r="C1451" s="329" t="s">
        <v>1866</v>
      </c>
      <c r="D1451" s="329" t="s">
        <v>5522</v>
      </c>
      <c r="E1451" s="55" t="s">
        <v>7802</v>
      </c>
      <c r="F1451" s="55"/>
      <c r="G1451" s="55" t="s">
        <v>7800</v>
      </c>
      <c r="H1451" s="299">
        <v>2904</v>
      </c>
      <c r="I1451" s="59">
        <v>0.5</v>
      </c>
      <c r="J1451" s="448">
        <f t="shared" si="23"/>
        <v>1452</v>
      </c>
    </row>
    <row r="1452" spans="1:10" ht="26.25">
      <c r="A1452" s="55">
        <v>1448</v>
      </c>
      <c r="B1452" s="55" t="s">
        <v>446</v>
      </c>
      <c r="C1452" s="329" t="s">
        <v>1867</v>
      </c>
      <c r="D1452" s="329" t="s">
        <v>5523</v>
      </c>
      <c r="E1452" s="55" t="s">
        <v>7802</v>
      </c>
      <c r="F1452" s="55"/>
      <c r="G1452" s="55" t="s">
        <v>7800</v>
      </c>
      <c r="H1452" s="299">
        <v>2576</v>
      </c>
      <c r="I1452" s="59">
        <v>0.5</v>
      </c>
      <c r="J1452" s="448">
        <f t="shared" si="23"/>
        <v>1288</v>
      </c>
    </row>
    <row r="1453" spans="1:10" ht="26.25">
      <c r="A1453" s="55">
        <v>1449</v>
      </c>
      <c r="B1453" s="55" t="s">
        <v>446</v>
      </c>
      <c r="C1453" s="329" t="s">
        <v>1868</v>
      </c>
      <c r="D1453" s="329" t="s">
        <v>5524</v>
      </c>
      <c r="E1453" s="55" t="s">
        <v>7802</v>
      </c>
      <c r="F1453" s="55"/>
      <c r="G1453" s="55" t="s">
        <v>7800</v>
      </c>
      <c r="H1453" s="299">
        <v>3359</v>
      </c>
      <c r="I1453" s="59">
        <v>0.5</v>
      </c>
      <c r="J1453" s="448">
        <f t="shared" si="23"/>
        <v>1679.5</v>
      </c>
    </row>
    <row r="1454" spans="1:10" ht="26.25">
      <c r="A1454" s="55">
        <v>1450</v>
      </c>
      <c r="B1454" s="55" t="s">
        <v>446</v>
      </c>
      <c r="C1454" s="329" t="s">
        <v>1869</v>
      </c>
      <c r="D1454" s="329" t="s">
        <v>5525</v>
      </c>
      <c r="E1454" s="55" t="s">
        <v>7802</v>
      </c>
      <c r="F1454" s="55"/>
      <c r="G1454" s="55" t="s">
        <v>7800</v>
      </c>
      <c r="H1454" s="299">
        <v>2953</v>
      </c>
      <c r="I1454" s="59">
        <v>0.5</v>
      </c>
      <c r="J1454" s="448">
        <f t="shared" si="23"/>
        <v>1476.5</v>
      </c>
    </row>
    <row r="1455" spans="1:10" ht="26.25">
      <c r="A1455" s="55">
        <v>1451</v>
      </c>
      <c r="B1455" s="55" t="s">
        <v>446</v>
      </c>
      <c r="C1455" s="329" t="s">
        <v>1870</v>
      </c>
      <c r="D1455" s="329" t="s">
        <v>5526</v>
      </c>
      <c r="E1455" s="55" t="s">
        <v>7802</v>
      </c>
      <c r="F1455" s="55"/>
      <c r="G1455" s="55" t="s">
        <v>7800</v>
      </c>
      <c r="H1455" s="299">
        <v>3349</v>
      </c>
      <c r="I1455" s="59">
        <v>0.5</v>
      </c>
      <c r="J1455" s="448">
        <f t="shared" si="23"/>
        <v>1674.5</v>
      </c>
    </row>
    <row r="1456" spans="1:10" ht="39">
      <c r="A1456" s="55">
        <v>1452</v>
      </c>
      <c r="B1456" s="55" t="s">
        <v>446</v>
      </c>
      <c r="C1456" s="329" t="s">
        <v>1689</v>
      </c>
      <c r="D1456" s="329" t="s">
        <v>5527</v>
      </c>
      <c r="E1456" s="55" t="s">
        <v>7802</v>
      </c>
      <c r="F1456" s="55"/>
      <c r="G1456" s="55" t="s">
        <v>7800</v>
      </c>
      <c r="H1456" s="299">
        <v>2857</v>
      </c>
      <c r="I1456" s="59">
        <v>0.5</v>
      </c>
      <c r="J1456" s="448">
        <f t="shared" si="23"/>
        <v>1428.5</v>
      </c>
    </row>
    <row r="1457" spans="1:10" ht="15.75">
      <c r="A1457" s="55">
        <v>1453</v>
      </c>
      <c r="B1457" s="55" t="s">
        <v>446</v>
      </c>
      <c r="C1457" s="329" t="s">
        <v>1871</v>
      </c>
      <c r="D1457" s="329" t="s">
        <v>5528</v>
      </c>
      <c r="E1457" s="55" t="s">
        <v>7802</v>
      </c>
      <c r="F1457" s="55"/>
      <c r="G1457" s="55" t="s">
        <v>7800</v>
      </c>
      <c r="H1457" s="299">
        <v>1620</v>
      </c>
      <c r="I1457" s="59">
        <v>0.5</v>
      </c>
      <c r="J1457" s="448">
        <f t="shared" si="23"/>
        <v>810</v>
      </c>
    </row>
    <row r="1458" spans="1:10" ht="51.75">
      <c r="A1458" s="55">
        <v>1454</v>
      </c>
      <c r="B1458" s="55" t="s">
        <v>446</v>
      </c>
      <c r="C1458" s="329" t="s">
        <v>1872</v>
      </c>
      <c r="D1458" s="329" t="s">
        <v>5529</v>
      </c>
      <c r="E1458" s="55" t="s">
        <v>7802</v>
      </c>
      <c r="F1458" s="55"/>
      <c r="G1458" s="55" t="s">
        <v>7800</v>
      </c>
      <c r="H1458" s="299">
        <v>2359</v>
      </c>
      <c r="I1458" s="59">
        <v>0.5</v>
      </c>
      <c r="J1458" s="448">
        <f t="shared" si="23"/>
        <v>1179.5</v>
      </c>
    </row>
    <row r="1459" spans="1:10" ht="51.75">
      <c r="A1459" s="55">
        <v>1455</v>
      </c>
      <c r="B1459" s="55" t="s">
        <v>446</v>
      </c>
      <c r="C1459" s="329" t="s">
        <v>1873</v>
      </c>
      <c r="D1459" s="329" t="s">
        <v>5530</v>
      </c>
      <c r="E1459" s="55" t="s">
        <v>7802</v>
      </c>
      <c r="F1459" s="55"/>
      <c r="G1459" s="55" t="s">
        <v>7800</v>
      </c>
      <c r="H1459" s="299">
        <v>1924</v>
      </c>
      <c r="I1459" s="59">
        <v>0.5</v>
      </c>
      <c r="J1459" s="448">
        <f t="shared" si="23"/>
        <v>962</v>
      </c>
    </row>
    <row r="1460" spans="1:10" ht="51.75">
      <c r="A1460" s="55">
        <v>1456</v>
      </c>
      <c r="B1460" s="55" t="s">
        <v>446</v>
      </c>
      <c r="C1460" s="329" t="s">
        <v>1874</v>
      </c>
      <c r="D1460" s="329" t="s">
        <v>5531</v>
      </c>
      <c r="E1460" s="55" t="s">
        <v>7802</v>
      </c>
      <c r="F1460" s="55"/>
      <c r="G1460" s="55" t="s">
        <v>7800</v>
      </c>
      <c r="H1460" s="299">
        <v>2888</v>
      </c>
      <c r="I1460" s="59">
        <v>0.5</v>
      </c>
      <c r="J1460" s="448">
        <f t="shared" si="23"/>
        <v>1444</v>
      </c>
    </row>
    <row r="1461" spans="1:10" ht="39">
      <c r="A1461" s="55">
        <v>1457</v>
      </c>
      <c r="B1461" s="55" t="s">
        <v>446</v>
      </c>
      <c r="C1461" s="329" t="s">
        <v>1875</v>
      </c>
      <c r="D1461" s="329" t="s">
        <v>5532</v>
      </c>
      <c r="E1461" s="55" t="s">
        <v>7802</v>
      </c>
      <c r="F1461" s="55"/>
      <c r="G1461" s="55" t="s">
        <v>7800</v>
      </c>
      <c r="H1461" s="299">
        <v>2115</v>
      </c>
      <c r="I1461" s="59">
        <v>0.5</v>
      </c>
      <c r="J1461" s="448">
        <f t="shared" si="23"/>
        <v>1057.5</v>
      </c>
    </row>
    <row r="1462" spans="1:10" ht="15.75">
      <c r="A1462" s="55">
        <v>1458</v>
      </c>
      <c r="B1462" s="55" t="s">
        <v>446</v>
      </c>
      <c r="C1462" s="329" t="s">
        <v>1876</v>
      </c>
      <c r="D1462" s="329" t="s">
        <v>5533</v>
      </c>
      <c r="E1462" s="55" t="s">
        <v>7802</v>
      </c>
      <c r="F1462" s="55"/>
      <c r="G1462" s="55" t="s">
        <v>7800</v>
      </c>
      <c r="H1462" s="299">
        <v>2772</v>
      </c>
      <c r="I1462" s="59">
        <v>0.5</v>
      </c>
      <c r="J1462" s="448">
        <f t="shared" si="23"/>
        <v>1386</v>
      </c>
    </row>
    <row r="1463" spans="1:10" ht="26.25">
      <c r="A1463" s="55">
        <v>1459</v>
      </c>
      <c r="B1463" s="55" t="s">
        <v>446</v>
      </c>
      <c r="C1463" s="329" t="s">
        <v>1877</v>
      </c>
      <c r="D1463" s="329" t="s">
        <v>5534</v>
      </c>
      <c r="E1463" s="55" t="s">
        <v>7802</v>
      </c>
      <c r="F1463" s="55"/>
      <c r="G1463" s="55" t="s">
        <v>7800</v>
      </c>
      <c r="H1463" s="299">
        <v>2683</v>
      </c>
      <c r="I1463" s="59">
        <v>0.5</v>
      </c>
      <c r="J1463" s="448">
        <f t="shared" si="23"/>
        <v>1341.5</v>
      </c>
    </row>
    <row r="1464" spans="1:10" ht="15.75">
      <c r="A1464" s="55">
        <v>1460</v>
      </c>
      <c r="B1464" s="55" t="s">
        <v>446</v>
      </c>
      <c r="C1464" s="329" t="s">
        <v>1878</v>
      </c>
      <c r="D1464" s="329" t="s">
        <v>5535</v>
      </c>
      <c r="E1464" s="55" t="s">
        <v>7802</v>
      </c>
      <c r="F1464" s="55"/>
      <c r="G1464" s="55" t="s">
        <v>7800</v>
      </c>
      <c r="H1464" s="299">
        <v>2997</v>
      </c>
      <c r="I1464" s="59">
        <v>0.5</v>
      </c>
      <c r="J1464" s="448">
        <f t="shared" si="23"/>
        <v>1498.5</v>
      </c>
    </row>
    <row r="1465" spans="1:10" ht="15.75">
      <c r="A1465" s="55">
        <v>1461</v>
      </c>
      <c r="B1465" s="55" t="s">
        <v>446</v>
      </c>
      <c r="C1465" s="329" t="s">
        <v>1879</v>
      </c>
      <c r="D1465" s="329" t="s">
        <v>5536</v>
      </c>
      <c r="E1465" s="55" t="s">
        <v>7802</v>
      </c>
      <c r="F1465" s="55"/>
      <c r="G1465" s="55" t="s">
        <v>7800</v>
      </c>
      <c r="H1465" s="299">
        <v>4092</v>
      </c>
      <c r="I1465" s="59">
        <v>0.5</v>
      </c>
      <c r="J1465" s="448">
        <f t="shared" si="23"/>
        <v>2046</v>
      </c>
    </row>
    <row r="1466" spans="1:10" ht="15.75">
      <c r="A1466" s="55">
        <v>1462</v>
      </c>
      <c r="B1466" s="55" t="s">
        <v>446</v>
      </c>
      <c r="C1466" s="329" t="s">
        <v>1880</v>
      </c>
      <c r="D1466" s="329" t="s">
        <v>5537</v>
      </c>
      <c r="E1466" s="55" t="s">
        <v>7802</v>
      </c>
      <c r="F1466" s="55"/>
      <c r="G1466" s="55" t="s">
        <v>7800</v>
      </c>
      <c r="H1466" s="299">
        <v>173</v>
      </c>
      <c r="I1466" s="59">
        <v>0.5</v>
      </c>
      <c r="J1466" s="448">
        <f t="shared" si="23"/>
        <v>86.5</v>
      </c>
    </row>
    <row r="1467" spans="1:10" ht="51.75">
      <c r="A1467" s="55">
        <v>1463</v>
      </c>
      <c r="B1467" s="55" t="s">
        <v>446</v>
      </c>
      <c r="C1467" s="329" t="s">
        <v>1881</v>
      </c>
      <c r="D1467" s="329" t="s">
        <v>5538</v>
      </c>
      <c r="E1467" s="55" t="s">
        <v>7802</v>
      </c>
      <c r="F1467" s="55"/>
      <c r="G1467" s="55" t="s">
        <v>7800</v>
      </c>
      <c r="H1467" s="299">
        <v>1188</v>
      </c>
      <c r="I1467" s="59">
        <v>0.5</v>
      </c>
      <c r="J1467" s="448">
        <f t="shared" si="23"/>
        <v>594</v>
      </c>
    </row>
    <row r="1468" spans="1:10" ht="39">
      <c r="A1468" s="55">
        <v>1464</v>
      </c>
      <c r="B1468" s="55" t="s">
        <v>446</v>
      </c>
      <c r="C1468" s="329" t="s">
        <v>1882</v>
      </c>
      <c r="D1468" s="329" t="s">
        <v>5539</v>
      </c>
      <c r="E1468" s="55" t="s">
        <v>7802</v>
      </c>
      <c r="F1468" s="55"/>
      <c r="G1468" s="55" t="s">
        <v>7800</v>
      </c>
      <c r="H1468" s="299">
        <v>900</v>
      </c>
      <c r="I1468" s="59">
        <v>0.5</v>
      </c>
      <c r="J1468" s="448">
        <f t="shared" si="23"/>
        <v>450</v>
      </c>
    </row>
    <row r="1469" spans="1:10" ht="51.75">
      <c r="A1469" s="55">
        <v>1465</v>
      </c>
      <c r="B1469" s="55" t="s">
        <v>446</v>
      </c>
      <c r="C1469" s="329" t="s">
        <v>1883</v>
      </c>
      <c r="D1469" s="329" t="s">
        <v>5540</v>
      </c>
      <c r="E1469" s="55" t="s">
        <v>7802</v>
      </c>
      <c r="F1469" s="55"/>
      <c r="G1469" s="55" t="s">
        <v>7800</v>
      </c>
      <c r="H1469" s="299">
        <v>1041</v>
      </c>
      <c r="I1469" s="59">
        <v>0.5</v>
      </c>
      <c r="J1469" s="448">
        <f t="shared" si="23"/>
        <v>520.5</v>
      </c>
    </row>
    <row r="1470" spans="1:10" ht="15.75">
      <c r="A1470" s="55">
        <v>1466</v>
      </c>
      <c r="B1470" s="55" t="s">
        <v>446</v>
      </c>
      <c r="C1470" s="329" t="s">
        <v>1884</v>
      </c>
      <c r="D1470" s="329" t="s">
        <v>5541</v>
      </c>
      <c r="E1470" s="55" t="s">
        <v>7802</v>
      </c>
      <c r="F1470" s="55"/>
      <c r="G1470" s="55" t="s">
        <v>7800</v>
      </c>
      <c r="H1470" s="299">
        <v>5883</v>
      </c>
      <c r="I1470" s="59">
        <v>0.5</v>
      </c>
      <c r="J1470" s="448">
        <f t="shared" si="23"/>
        <v>2941.5</v>
      </c>
    </row>
    <row r="1471" spans="1:10" ht="15.75">
      <c r="A1471" s="55">
        <v>1467</v>
      </c>
      <c r="B1471" s="55" t="s">
        <v>446</v>
      </c>
      <c r="C1471" s="329" t="s">
        <v>1885</v>
      </c>
      <c r="D1471" s="329" t="s">
        <v>5542</v>
      </c>
      <c r="E1471" s="55" t="s">
        <v>7802</v>
      </c>
      <c r="F1471" s="55"/>
      <c r="G1471" s="55" t="s">
        <v>7800</v>
      </c>
      <c r="H1471" s="299">
        <v>4949</v>
      </c>
      <c r="I1471" s="59">
        <v>0.5</v>
      </c>
      <c r="J1471" s="448">
        <f t="shared" si="23"/>
        <v>2474.5</v>
      </c>
    </row>
    <row r="1472" spans="1:10" ht="15.75">
      <c r="A1472" s="55">
        <v>1468</v>
      </c>
      <c r="B1472" s="55" t="s">
        <v>446</v>
      </c>
      <c r="C1472" s="329" t="s">
        <v>1886</v>
      </c>
      <c r="D1472" s="329" t="s">
        <v>5543</v>
      </c>
      <c r="E1472" s="55" t="s">
        <v>7802</v>
      </c>
      <c r="F1472" s="55"/>
      <c r="G1472" s="55" t="s">
        <v>7800</v>
      </c>
      <c r="H1472" s="299">
        <v>3711</v>
      </c>
      <c r="I1472" s="59">
        <v>0.5</v>
      </c>
      <c r="J1472" s="448">
        <f t="shared" si="23"/>
        <v>1855.5</v>
      </c>
    </row>
    <row r="1473" spans="1:10" ht="26.25">
      <c r="A1473" s="55">
        <v>1469</v>
      </c>
      <c r="B1473" s="55" t="s">
        <v>446</v>
      </c>
      <c r="C1473" s="329" t="s">
        <v>1887</v>
      </c>
      <c r="D1473" s="329" t="s">
        <v>5544</v>
      </c>
      <c r="E1473" s="55" t="s">
        <v>7802</v>
      </c>
      <c r="F1473" s="55"/>
      <c r="G1473" s="55" t="s">
        <v>7800</v>
      </c>
      <c r="H1473" s="299">
        <v>1243</v>
      </c>
      <c r="I1473" s="59">
        <v>0.5</v>
      </c>
      <c r="J1473" s="448">
        <f t="shared" si="23"/>
        <v>621.5</v>
      </c>
    </row>
    <row r="1474" spans="1:10" ht="26.25">
      <c r="A1474" s="55">
        <v>1470</v>
      </c>
      <c r="B1474" s="55" t="s">
        <v>446</v>
      </c>
      <c r="C1474" s="329" t="s">
        <v>1888</v>
      </c>
      <c r="D1474" s="329" t="s">
        <v>5545</v>
      </c>
      <c r="E1474" s="55" t="s">
        <v>7802</v>
      </c>
      <c r="F1474" s="55"/>
      <c r="G1474" s="55" t="s">
        <v>7800</v>
      </c>
      <c r="H1474" s="299">
        <v>331</v>
      </c>
      <c r="I1474" s="59">
        <v>0.5</v>
      </c>
      <c r="J1474" s="448">
        <f t="shared" si="23"/>
        <v>165.5</v>
      </c>
    </row>
    <row r="1475" spans="1:10" ht="39">
      <c r="A1475" s="55">
        <v>1471</v>
      </c>
      <c r="B1475" s="55" t="s">
        <v>446</v>
      </c>
      <c r="C1475" s="329" t="s">
        <v>1889</v>
      </c>
      <c r="D1475" s="329" t="s">
        <v>5546</v>
      </c>
      <c r="E1475" s="55" t="s">
        <v>7802</v>
      </c>
      <c r="F1475" s="55"/>
      <c r="G1475" s="55" t="s">
        <v>7800</v>
      </c>
      <c r="H1475" s="299">
        <v>988</v>
      </c>
      <c r="I1475" s="59">
        <v>0.5</v>
      </c>
      <c r="J1475" s="448">
        <f t="shared" si="23"/>
        <v>494</v>
      </c>
    </row>
    <row r="1476" spans="1:10" ht="15.75">
      <c r="A1476" s="55">
        <v>1472</v>
      </c>
      <c r="B1476" s="55" t="s">
        <v>446</v>
      </c>
      <c r="C1476" s="329" t="s">
        <v>1890</v>
      </c>
      <c r="D1476" s="329" t="s">
        <v>5547</v>
      </c>
      <c r="E1476" s="55" t="s">
        <v>7802</v>
      </c>
      <c r="F1476" s="55"/>
      <c r="G1476" s="55" t="s">
        <v>7800</v>
      </c>
      <c r="H1476" s="299">
        <v>4572</v>
      </c>
      <c r="I1476" s="59">
        <v>0.5</v>
      </c>
      <c r="J1476" s="448">
        <f t="shared" si="23"/>
        <v>2286</v>
      </c>
    </row>
    <row r="1477" spans="1:10" ht="15.75">
      <c r="A1477" s="55">
        <v>1473</v>
      </c>
      <c r="B1477" s="55" t="s">
        <v>446</v>
      </c>
      <c r="C1477" s="329" t="s">
        <v>1891</v>
      </c>
      <c r="D1477" s="329" t="s">
        <v>5548</v>
      </c>
      <c r="E1477" s="55" t="s">
        <v>7802</v>
      </c>
      <c r="F1477" s="55"/>
      <c r="G1477" s="55" t="s">
        <v>7800</v>
      </c>
      <c r="H1477" s="299">
        <v>4572</v>
      </c>
      <c r="I1477" s="59">
        <v>0.5</v>
      </c>
      <c r="J1477" s="448">
        <f t="shared" si="23"/>
        <v>2286</v>
      </c>
    </row>
    <row r="1478" spans="1:10" ht="26.25">
      <c r="A1478" s="55">
        <v>1474</v>
      </c>
      <c r="B1478" s="55" t="s">
        <v>446</v>
      </c>
      <c r="C1478" s="329" t="s">
        <v>1892</v>
      </c>
      <c r="D1478" s="329" t="s">
        <v>5549</v>
      </c>
      <c r="E1478" s="55" t="s">
        <v>7802</v>
      </c>
      <c r="F1478" s="55"/>
      <c r="G1478" s="55" t="s">
        <v>7800</v>
      </c>
      <c r="H1478" s="299">
        <v>399</v>
      </c>
      <c r="I1478" s="59">
        <v>0.5</v>
      </c>
      <c r="J1478" s="448">
        <f t="shared" si="23"/>
        <v>199.5</v>
      </c>
    </row>
    <row r="1479" spans="1:10" ht="26.25">
      <c r="A1479" s="55">
        <v>1475</v>
      </c>
      <c r="B1479" s="55" t="s">
        <v>446</v>
      </c>
      <c r="C1479" s="329" t="s">
        <v>1893</v>
      </c>
      <c r="D1479" s="329" t="s">
        <v>5550</v>
      </c>
      <c r="E1479" s="55" t="s">
        <v>7802</v>
      </c>
      <c r="F1479" s="55"/>
      <c r="G1479" s="55" t="s">
        <v>7800</v>
      </c>
      <c r="H1479" s="299">
        <v>2687</v>
      </c>
      <c r="I1479" s="59">
        <v>0.5</v>
      </c>
      <c r="J1479" s="448">
        <f t="shared" si="23"/>
        <v>1343.5</v>
      </c>
    </row>
    <row r="1480" spans="1:10" ht="26.25">
      <c r="A1480" s="55">
        <v>1476</v>
      </c>
      <c r="B1480" s="55" t="s">
        <v>446</v>
      </c>
      <c r="C1480" s="329" t="s">
        <v>1894</v>
      </c>
      <c r="D1480" s="329" t="s">
        <v>5551</v>
      </c>
      <c r="E1480" s="55" t="s">
        <v>7802</v>
      </c>
      <c r="F1480" s="55"/>
      <c r="G1480" s="55" t="s">
        <v>7800</v>
      </c>
      <c r="H1480" s="299">
        <v>393</v>
      </c>
      <c r="I1480" s="59">
        <v>0.5</v>
      </c>
      <c r="J1480" s="448">
        <f t="shared" si="23"/>
        <v>196.5</v>
      </c>
    </row>
    <row r="1481" spans="1:10" ht="51.75">
      <c r="A1481" s="55">
        <v>1477</v>
      </c>
      <c r="B1481" s="55" t="s">
        <v>446</v>
      </c>
      <c r="C1481" s="329" t="s">
        <v>1895</v>
      </c>
      <c r="D1481" s="329" t="s">
        <v>5552</v>
      </c>
      <c r="E1481" s="55" t="s">
        <v>7802</v>
      </c>
      <c r="F1481" s="55"/>
      <c r="G1481" s="55" t="s">
        <v>7800</v>
      </c>
      <c r="H1481" s="299">
        <v>3224</v>
      </c>
      <c r="I1481" s="59">
        <v>0.5</v>
      </c>
      <c r="J1481" s="448">
        <f t="shared" si="23"/>
        <v>1612</v>
      </c>
    </row>
    <row r="1482" spans="1:10" ht="15.75">
      <c r="A1482" s="55">
        <v>1478</v>
      </c>
      <c r="B1482" s="55" t="s">
        <v>446</v>
      </c>
      <c r="C1482" s="329" t="s">
        <v>1896</v>
      </c>
      <c r="D1482" s="329" t="s">
        <v>5553</v>
      </c>
      <c r="E1482" s="55" t="s">
        <v>7802</v>
      </c>
      <c r="F1482" s="55"/>
      <c r="G1482" s="55" t="s">
        <v>7800</v>
      </c>
      <c r="H1482" s="299">
        <v>73</v>
      </c>
      <c r="I1482" s="59">
        <v>0.5</v>
      </c>
      <c r="J1482" s="448">
        <f t="shared" si="23"/>
        <v>36.5</v>
      </c>
    </row>
    <row r="1483" spans="1:10" ht="15.75">
      <c r="A1483" s="55">
        <v>1479</v>
      </c>
      <c r="B1483" s="55" t="s">
        <v>446</v>
      </c>
      <c r="C1483" s="329" t="s">
        <v>1897</v>
      </c>
      <c r="D1483" s="329" t="s">
        <v>5554</v>
      </c>
      <c r="E1483" s="55" t="s">
        <v>7802</v>
      </c>
      <c r="F1483" s="55"/>
      <c r="G1483" s="55" t="s">
        <v>7800</v>
      </c>
      <c r="H1483" s="299">
        <v>44</v>
      </c>
      <c r="I1483" s="59">
        <v>0.5</v>
      </c>
      <c r="J1483" s="448">
        <f t="shared" si="23"/>
        <v>22</v>
      </c>
    </row>
    <row r="1484" spans="1:10" ht="15.75">
      <c r="A1484" s="55">
        <v>1480</v>
      </c>
      <c r="B1484" s="55" t="s">
        <v>446</v>
      </c>
      <c r="C1484" s="329" t="s">
        <v>1898</v>
      </c>
      <c r="D1484" s="329" t="s">
        <v>5555</v>
      </c>
      <c r="E1484" s="55" t="s">
        <v>7802</v>
      </c>
      <c r="F1484" s="55"/>
      <c r="G1484" s="55" t="s">
        <v>7800</v>
      </c>
      <c r="H1484" s="299">
        <v>2000</v>
      </c>
      <c r="I1484" s="59">
        <v>0.5</v>
      </c>
      <c r="J1484" s="448">
        <f t="shared" si="23"/>
        <v>1000</v>
      </c>
    </row>
    <row r="1485" spans="1:10" ht="15.75">
      <c r="A1485" s="55">
        <v>1481</v>
      </c>
      <c r="B1485" s="55" t="s">
        <v>446</v>
      </c>
      <c r="C1485" s="329" t="s">
        <v>1899</v>
      </c>
      <c r="D1485" s="329" t="s">
        <v>5556</v>
      </c>
      <c r="E1485" s="55" t="s">
        <v>7802</v>
      </c>
      <c r="F1485" s="55"/>
      <c r="G1485" s="55" t="s">
        <v>7800</v>
      </c>
      <c r="H1485" s="299">
        <v>2000</v>
      </c>
      <c r="I1485" s="59">
        <v>0.5</v>
      </c>
      <c r="J1485" s="448">
        <f t="shared" si="23"/>
        <v>1000</v>
      </c>
    </row>
    <row r="1486" spans="1:10" ht="15.75">
      <c r="A1486" s="55">
        <v>1482</v>
      </c>
      <c r="B1486" s="55" t="s">
        <v>446</v>
      </c>
      <c r="C1486" s="329" t="s">
        <v>1900</v>
      </c>
      <c r="D1486" s="329" t="s">
        <v>5557</v>
      </c>
      <c r="E1486" s="55" t="s">
        <v>7802</v>
      </c>
      <c r="F1486" s="55"/>
      <c r="G1486" s="55" t="s">
        <v>7800</v>
      </c>
      <c r="H1486" s="299">
        <v>1605</v>
      </c>
      <c r="I1486" s="59">
        <v>0.5</v>
      </c>
      <c r="J1486" s="448">
        <f t="shared" si="23"/>
        <v>802.5</v>
      </c>
    </row>
    <row r="1487" spans="1:10" ht="15.75">
      <c r="A1487" s="55">
        <v>1483</v>
      </c>
      <c r="B1487" s="55" t="s">
        <v>446</v>
      </c>
      <c r="C1487" s="329" t="s">
        <v>1901</v>
      </c>
      <c r="D1487" s="329" t="s">
        <v>5558</v>
      </c>
      <c r="E1487" s="55" t="s">
        <v>7802</v>
      </c>
      <c r="F1487" s="55"/>
      <c r="G1487" s="55" t="s">
        <v>7800</v>
      </c>
      <c r="H1487" s="299">
        <v>2000</v>
      </c>
      <c r="I1487" s="59">
        <v>0.5</v>
      </c>
      <c r="J1487" s="448">
        <f t="shared" si="23"/>
        <v>1000</v>
      </c>
    </row>
    <row r="1488" spans="1:10" ht="15.75">
      <c r="A1488" s="55">
        <v>1484</v>
      </c>
      <c r="B1488" s="55" t="s">
        <v>446</v>
      </c>
      <c r="C1488" s="329" t="s">
        <v>1902</v>
      </c>
      <c r="D1488" s="329" t="s">
        <v>5559</v>
      </c>
      <c r="E1488" s="55" t="s">
        <v>7802</v>
      </c>
      <c r="F1488" s="55"/>
      <c r="G1488" s="55" t="s">
        <v>7800</v>
      </c>
      <c r="H1488" s="299">
        <v>248</v>
      </c>
      <c r="I1488" s="59">
        <v>0.5</v>
      </c>
      <c r="J1488" s="448">
        <f t="shared" si="23"/>
        <v>124</v>
      </c>
    </row>
    <row r="1489" spans="1:10" ht="15.75">
      <c r="A1489" s="55">
        <v>1485</v>
      </c>
      <c r="B1489" s="55" t="s">
        <v>446</v>
      </c>
      <c r="C1489" s="329" t="s">
        <v>1903</v>
      </c>
      <c r="D1489" s="329" t="s">
        <v>5560</v>
      </c>
      <c r="E1489" s="55" t="s">
        <v>7802</v>
      </c>
      <c r="F1489" s="55"/>
      <c r="G1489" s="55" t="s">
        <v>7800</v>
      </c>
      <c r="H1489" s="299">
        <v>9840</v>
      </c>
      <c r="I1489" s="59">
        <v>0.5</v>
      </c>
      <c r="J1489" s="448">
        <f t="shared" si="23"/>
        <v>4920</v>
      </c>
    </row>
    <row r="1490" spans="1:10" ht="15.75">
      <c r="A1490" s="55">
        <v>1486</v>
      </c>
      <c r="B1490" s="55" t="s">
        <v>446</v>
      </c>
      <c r="C1490" s="329" t="s">
        <v>1904</v>
      </c>
      <c r="D1490" s="329" t="s">
        <v>5561</v>
      </c>
      <c r="E1490" s="55" t="s">
        <v>7802</v>
      </c>
      <c r="F1490" s="55"/>
      <c r="G1490" s="55" t="s">
        <v>7800</v>
      </c>
      <c r="H1490" s="299">
        <v>800</v>
      </c>
      <c r="I1490" s="59">
        <v>0.5</v>
      </c>
      <c r="J1490" s="448">
        <f t="shared" ref="J1490:J1553" si="24">H1490*(1-I1490)</f>
        <v>400</v>
      </c>
    </row>
    <row r="1491" spans="1:10" ht="15.75">
      <c r="A1491" s="55">
        <v>1487</v>
      </c>
      <c r="B1491" s="55" t="s">
        <v>446</v>
      </c>
      <c r="C1491" s="329" t="s">
        <v>1905</v>
      </c>
      <c r="D1491" s="329" t="s">
        <v>5562</v>
      </c>
      <c r="E1491" s="55" t="s">
        <v>7802</v>
      </c>
      <c r="F1491" s="55"/>
      <c r="G1491" s="55" t="s">
        <v>7800</v>
      </c>
      <c r="H1491" s="299">
        <v>1197</v>
      </c>
      <c r="I1491" s="59">
        <v>0.5</v>
      </c>
      <c r="J1491" s="448">
        <f t="shared" si="24"/>
        <v>598.5</v>
      </c>
    </row>
    <row r="1492" spans="1:10" ht="15.75">
      <c r="A1492" s="55">
        <v>1488</v>
      </c>
      <c r="B1492" s="55" t="s">
        <v>446</v>
      </c>
      <c r="C1492" s="329" t="s">
        <v>1906</v>
      </c>
      <c r="D1492" s="329" t="s">
        <v>5563</v>
      </c>
      <c r="E1492" s="55" t="s">
        <v>7802</v>
      </c>
      <c r="F1492" s="55"/>
      <c r="G1492" s="55" t="s">
        <v>7800</v>
      </c>
      <c r="H1492" s="299">
        <v>17117</v>
      </c>
      <c r="I1492" s="59">
        <v>0.5</v>
      </c>
      <c r="J1492" s="448">
        <f t="shared" si="24"/>
        <v>8558.5</v>
      </c>
    </row>
    <row r="1493" spans="1:10" ht="15.75">
      <c r="A1493" s="55">
        <v>1489</v>
      </c>
      <c r="B1493" s="55" t="s">
        <v>446</v>
      </c>
      <c r="C1493" s="329" t="s">
        <v>1907</v>
      </c>
      <c r="D1493" s="329" t="s">
        <v>5564</v>
      </c>
      <c r="E1493" s="55" t="s">
        <v>7802</v>
      </c>
      <c r="F1493" s="55"/>
      <c r="G1493" s="55" t="s">
        <v>7800</v>
      </c>
      <c r="H1493" s="299">
        <v>519</v>
      </c>
      <c r="I1493" s="59">
        <v>0.5</v>
      </c>
      <c r="J1493" s="448">
        <f t="shared" si="24"/>
        <v>259.5</v>
      </c>
    </row>
    <row r="1494" spans="1:10" ht="15.75">
      <c r="A1494" s="55">
        <v>1490</v>
      </c>
      <c r="B1494" s="55" t="s">
        <v>446</v>
      </c>
      <c r="C1494" s="329" t="s">
        <v>1908</v>
      </c>
      <c r="D1494" s="329" t="s">
        <v>5565</v>
      </c>
      <c r="E1494" s="55" t="s">
        <v>7802</v>
      </c>
      <c r="F1494" s="55"/>
      <c r="G1494" s="55" t="s">
        <v>7800</v>
      </c>
      <c r="H1494" s="299">
        <v>477</v>
      </c>
      <c r="I1494" s="59">
        <v>0.5</v>
      </c>
      <c r="J1494" s="448">
        <f t="shared" si="24"/>
        <v>238.5</v>
      </c>
    </row>
    <row r="1495" spans="1:10" ht="15.75">
      <c r="A1495" s="55">
        <v>1491</v>
      </c>
      <c r="B1495" s="55" t="s">
        <v>446</v>
      </c>
      <c r="C1495" s="329" t="s">
        <v>1909</v>
      </c>
      <c r="D1495" s="329" t="s">
        <v>5566</v>
      </c>
      <c r="E1495" s="55" t="s">
        <v>7802</v>
      </c>
      <c r="F1495" s="55"/>
      <c r="G1495" s="55" t="s">
        <v>7800</v>
      </c>
      <c r="H1495" s="299">
        <v>816</v>
      </c>
      <c r="I1495" s="59">
        <v>0.5</v>
      </c>
      <c r="J1495" s="448">
        <f t="shared" si="24"/>
        <v>408</v>
      </c>
    </row>
    <row r="1496" spans="1:10" ht="15.75">
      <c r="A1496" s="55">
        <v>1492</v>
      </c>
      <c r="B1496" s="55" t="s">
        <v>446</v>
      </c>
      <c r="C1496" s="329" t="s">
        <v>1910</v>
      </c>
      <c r="D1496" s="329" t="s">
        <v>5567</v>
      </c>
      <c r="E1496" s="55" t="s">
        <v>7802</v>
      </c>
      <c r="F1496" s="55"/>
      <c r="G1496" s="55" t="s">
        <v>7800</v>
      </c>
      <c r="H1496" s="299">
        <v>2187</v>
      </c>
      <c r="I1496" s="59">
        <v>0.5</v>
      </c>
      <c r="J1496" s="448">
        <f t="shared" si="24"/>
        <v>1093.5</v>
      </c>
    </row>
    <row r="1497" spans="1:10" ht="15.75">
      <c r="A1497" s="55">
        <v>1493</v>
      </c>
      <c r="B1497" s="55" t="s">
        <v>446</v>
      </c>
      <c r="C1497" s="329" t="s">
        <v>1911</v>
      </c>
      <c r="D1497" s="329" t="s">
        <v>5568</v>
      </c>
      <c r="E1497" s="55" t="s">
        <v>7802</v>
      </c>
      <c r="F1497" s="55"/>
      <c r="G1497" s="55" t="s">
        <v>7800</v>
      </c>
      <c r="H1497" s="299">
        <v>1360</v>
      </c>
      <c r="I1497" s="59">
        <v>0.5</v>
      </c>
      <c r="J1497" s="448">
        <f t="shared" si="24"/>
        <v>680</v>
      </c>
    </row>
    <row r="1498" spans="1:10" ht="15.75">
      <c r="A1498" s="55">
        <v>1494</v>
      </c>
      <c r="B1498" s="55" t="s">
        <v>446</v>
      </c>
      <c r="C1498" s="329" t="s">
        <v>1912</v>
      </c>
      <c r="D1498" s="329" t="s">
        <v>5569</v>
      </c>
      <c r="E1498" s="55" t="s">
        <v>7802</v>
      </c>
      <c r="F1498" s="55"/>
      <c r="G1498" s="55" t="s">
        <v>7800</v>
      </c>
      <c r="H1498" s="299">
        <v>3204</v>
      </c>
      <c r="I1498" s="59">
        <v>0.5</v>
      </c>
      <c r="J1498" s="448">
        <f t="shared" si="24"/>
        <v>1602</v>
      </c>
    </row>
    <row r="1499" spans="1:10" ht="15.75">
      <c r="A1499" s="55">
        <v>1495</v>
      </c>
      <c r="B1499" s="55" t="s">
        <v>446</v>
      </c>
      <c r="C1499" s="329" t="s">
        <v>1913</v>
      </c>
      <c r="D1499" s="329" t="s">
        <v>5570</v>
      </c>
      <c r="E1499" s="55" t="s">
        <v>7802</v>
      </c>
      <c r="F1499" s="55"/>
      <c r="G1499" s="55" t="s">
        <v>7800</v>
      </c>
      <c r="H1499" s="299">
        <v>179</v>
      </c>
      <c r="I1499" s="59">
        <v>0.5</v>
      </c>
      <c r="J1499" s="448">
        <f t="shared" si="24"/>
        <v>89.5</v>
      </c>
    </row>
    <row r="1500" spans="1:10" ht="15.75">
      <c r="A1500" s="55">
        <v>1496</v>
      </c>
      <c r="B1500" s="55" t="s">
        <v>446</v>
      </c>
      <c r="C1500" s="329" t="s">
        <v>1914</v>
      </c>
      <c r="D1500" s="329" t="s">
        <v>5571</v>
      </c>
      <c r="E1500" s="55" t="s">
        <v>7802</v>
      </c>
      <c r="F1500" s="55"/>
      <c r="G1500" s="55" t="s">
        <v>7800</v>
      </c>
      <c r="H1500" s="299">
        <v>33</v>
      </c>
      <c r="I1500" s="59">
        <v>0.5</v>
      </c>
      <c r="J1500" s="448">
        <f t="shared" si="24"/>
        <v>16.5</v>
      </c>
    </row>
    <row r="1501" spans="1:10" ht="15.75">
      <c r="A1501" s="55">
        <v>1497</v>
      </c>
      <c r="B1501" s="55" t="s">
        <v>446</v>
      </c>
      <c r="C1501" s="329" t="s">
        <v>1915</v>
      </c>
      <c r="D1501" s="329" t="s">
        <v>5572</v>
      </c>
      <c r="E1501" s="55" t="s">
        <v>7802</v>
      </c>
      <c r="F1501" s="55"/>
      <c r="G1501" s="55" t="s">
        <v>7800</v>
      </c>
      <c r="H1501" s="299">
        <v>23</v>
      </c>
      <c r="I1501" s="59">
        <v>0.5</v>
      </c>
      <c r="J1501" s="448">
        <f t="shared" si="24"/>
        <v>11.5</v>
      </c>
    </row>
    <row r="1502" spans="1:10" ht="15.75">
      <c r="A1502" s="55">
        <v>1498</v>
      </c>
      <c r="B1502" s="55" t="s">
        <v>446</v>
      </c>
      <c r="C1502" s="329" t="s">
        <v>1916</v>
      </c>
      <c r="D1502" s="329" t="s">
        <v>5573</v>
      </c>
      <c r="E1502" s="55" t="s">
        <v>7802</v>
      </c>
      <c r="F1502" s="55"/>
      <c r="G1502" s="55" t="s">
        <v>7800</v>
      </c>
      <c r="H1502" s="299">
        <v>72</v>
      </c>
      <c r="I1502" s="59">
        <v>0.5</v>
      </c>
      <c r="J1502" s="448">
        <f t="shared" si="24"/>
        <v>36</v>
      </c>
    </row>
    <row r="1503" spans="1:10" ht="15.75">
      <c r="A1503" s="55">
        <v>1499</v>
      </c>
      <c r="B1503" s="55" t="s">
        <v>446</v>
      </c>
      <c r="C1503" s="329" t="s">
        <v>1917</v>
      </c>
      <c r="D1503" s="329" t="s">
        <v>5574</v>
      </c>
      <c r="E1503" s="55" t="s">
        <v>7802</v>
      </c>
      <c r="F1503" s="55"/>
      <c r="G1503" s="55" t="s">
        <v>7800</v>
      </c>
      <c r="H1503" s="299">
        <v>3505</v>
      </c>
      <c r="I1503" s="59">
        <v>0.5</v>
      </c>
      <c r="J1503" s="448">
        <f t="shared" si="24"/>
        <v>1752.5</v>
      </c>
    </row>
    <row r="1504" spans="1:10" ht="15.75">
      <c r="A1504" s="55">
        <v>1500</v>
      </c>
      <c r="B1504" s="55" t="s">
        <v>446</v>
      </c>
      <c r="C1504" s="329" t="s">
        <v>1918</v>
      </c>
      <c r="D1504" s="329" t="s">
        <v>5575</v>
      </c>
      <c r="E1504" s="55" t="s">
        <v>7802</v>
      </c>
      <c r="F1504" s="55"/>
      <c r="G1504" s="55" t="s">
        <v>7800</v>
      </c>
      <c r="H1504" s="299">
        <v>383</v>
      </c>
      <c r="I1504" s="59">
        <v>0.5</v>
      </c>
      <c r="J1504" s="448">
        <f t="shared" si="24"/>
        <v>191.5</v>
      </c>
    </row>
    <row r="1505" spans="1:10" ht="15.75">
      <c r="A1505" s="55">
        <v>1501</v>
      </c>
      <c r="B1505" s="55" t="s">
        <v>446</v>
      </c>
      <c r="C1505" s="329" t="s">
        <v>1919</v>
      </c>
      <c r="D1505" s="329" t="s">
        <v>5576</v>
      </c>
      <c r="E1505" s="55" t="s">
        <v>7802</v>
      </c>
      <c r="F1505" s="55"/>
      <c r="G1505" s="55" t="s">
        <v>7800</v>
      </c>
      <c r="H1505" s="299">
        <v>696</v>
      </c>
      <c r="I1505" s="59">
        <v>0.5</v>
      </c>
      <c r="J1505" s="448">
        <f t="shared" si="24"/>
        <v>348</v>
      </c>
    </row>
    <row r="1506" spans="1:10" ht="15.75">
      <c r="A1506" s="55">
        <v>1502</v>
      </c>
      <c r="B1506" s="55" t="s">
        <v>446</v>
      </c>
      <c r="C1506" s="329" t="s">
        <v>1920</v>
      </c>
      <c r="D1506" s="329" t="s">
        <v>5577</v>
      </c>
      <c r="E1506" s="55" t="s">
        <v>7802</v>
      </c>
      <c r="F1506" s="55"/>
      <c r="G1506" s="55" t="s">
        <v>7800</v>
      </c>
      <c r="H1506" s="299">
        <v>211</v>
      </c>
      <c r="I1506" s="59">
        <v>0.5</v>
      </c>
      <c r="J1506" s="448">
        <f t="shared" si="24"/>
        <v>105.5</v>
      </c>
    </row>
    <row r="1507" spans="1:10" ht="15.75">
      <c r="A1507" s="55">
        <v>1503</v>
      </c>
      <c r="B1507" s="55" t="s">
        <v>446</v>
      </c>
      <c r="C1507" s="329" t="s">
        <v>1921</v>
      </c>
      <c r="D1507" s="329" t="s">
        <v>5578</v>
      </c>
      <c r="E1507" s="55" t="s">
        <v>7802</v>
      </c>
      <c r="F1507" s="55"/>
      <c r="G1507" s="55" t="s">
        <v>7800</v>
      </c>
      <c r="H1507" s="299">
        <v>957</v>
      </c>
      <c r="I1507" s="59">
        <v>0.5</v>
      </c>
      <c r="J1507" s="448">
        <f t="shared" si="24"/>
        <v>478.5</v>
      </c>
    </row>
    <row r="1508" spans="1:10" ht="15.75">
      <c r="A1508" s="55">
        <v>1504</v>
      </c>
      <c r="B1508" s="55" t="s">
        <v>446</v>
      </c>
      <c r="C1508" s="329" t="s">
        <v>1922</v>
      </c>
      <c r="D1508" s="329" t="s">
        <v>5579</v>
      </c>
      <c r="E1508" s="55" t="s">
        <v>7802</v>
      </c>
      <c r="F1508" s="55"/>
      <c r="G1508" s="55" t="s">
        <v>7800</v>
      </c>
      <c r="H1508" s="299">
        <v>777</v>
      </c>
      <c r="I1508" s="59">
        <v>0.5</v>
      </c>
      <c r="J1508" s="448">
        <f t="shared" si="24"/>
        <v>388.5</v>
      </c>
    </row>
    <row r="1509" spans="1:10" ht="15.75">
      <c r="A1509" s="55">
        <v>1505</v>
      </c>
      <c r="B1509" s="55" t="s">
        <v>446</v>
      </c>
      <c r="C1509" s="329" t="s">
        <v>1923</v>
      </c>
      <c r="D1509" s="329" t="s">
        <v>5580</v>
      </c>
      <c r="E1509" s="55" t="s">
        <v>7802</v>
      </c>
      <c r="F1509" s="55"/>
      <c r="G1509" s="55" t="s">
        <v>7800</v>
      </c>
      <c r="H1509" s="299">
        <v>100</v>
      </c>
      <c r="I1509" s="59">
        <v>0.5</v>
      </c>
      <c r="J1509" s="448">
        <f t="shared" si="24"/>
        <v>50</v>
      </c>
    </row>
    <row r="1510" spans="1:10" ht="15.75">
      <c r="A1510" s="55">
        <v>1506</v>
      </c>
      <c r="B1510" s="55" t="s">
        <v>446</v>
      </c>
      <c r="C1510" s="329" t="s">
        <v>1924</v>
      </c>
      <c r="D1510" s="329" t="s">
        <v>5581</v>
      </c>
      <c r="E1510" s="55" t="s">
        <v>7802</v>
      </c>
      <c r="F1510" s="55"/>
      <c r="G1510" s="55" t="s">
        <v>7800</v>
      </c>
      <c r="H1510" s="299">
        <v>1397</v>
      </c>
      <c r="I1510" s="59">
        <v>0.5</v>
      </c>
      <c r="J1510" s="448">
        <f t="shared" si="24"/>
        <v>698.5</v>
      </c>
    </row>
    <row r="1511" spans="1:10" ht="15.75">
      <c r="A1511" s="55">
        <v>1507</v>
      </c>
      <c r="B1511" s="55" t="s">
        <v>446</v>
      </c>
      <c r="C1511" s="329" t="s">
        <v>1925</v>
      </c>
      <c r="D1511" s="329" t="s">
        <v>5582</v>
      </c>
      <c r="E1511" s="55" t="s">
        <v>7802</v>
      </c>
      <c r="F1511" s="55"/>
      <c r="G1511" s="55" t="s">
        <v>7800</v>
      </c>
      <c r="H1511" s="299">
        <v>1303</v>
      </c>
      <c r="I1511" s="59">
        <v>0.5</v>
      </c>
      <c r="J1511" s="448">
        <f t="shared" si="24"/>
        <v>651.5</v>
      </c>
    </row>
    <row r="1512" spans="1:10" ht="15.75">
      <c r="A1512" s="55">
        <v>1508</v>
      </c>
      <c r="B1512" s="55" t="s">
        <v>446</v>
      </c>
      <c r="C1512" s="329" t="s">
        <v>1926</v>
      </c>
      <c r="D1512" s="329" t="s">
        <v>5583</v>
      </c>
      <c r="E1512" s="55" t="s">
        <v>7802</v>
      </c>
      <c r="F1512" s="55"/>
      <c r="G1512" s="55" t="s">
        <v>7800</v>
      </c>
      <c r="H1512" s="299">
        <v>2045</v>
      </c>
      <c r="I1512" s="59">
        <v>0.5</v>
      </c>
      <c r="J1512" s="448">
        <f t="shared" si="24"/>
        <v>1022.5</v>
      </c>
    </row>
    <row r="1513" spans="1:10" ht="39">
      <c r="A1513" s="55">
        <v>1509</v>
      </c>
      <c r="B1513" s="55" t="s">
        <v>446</v>
      </c>
      <c r="C1513" s="329" t="s">
        <v>1927</v>
      </c>
      <c r="D1513" s="329" t="s">
        <v>5584</v>
      </c>
      <c r="E1513" s="55" t="s">
        <v>7802</v>
      </c>
      <c r="F1513" s="55"/>
      <c r="G1513" s="55" t="s">
        <v>7800</v>
      </c>
      <c r="H1513" s="299">
        <v>181</v>
      </c>
      <c r="I1513" s="59">
        <v>0.5</v>
      </c>
      <c r="J1513" s="448">
        <f t="shared" si="24"/>
        <v>90.5</v>
      </c>
    </row>
    <row r="1514" spans="1:10" ht="15.75">
      <c r="A1514" s="55">
        <v>1510</v>
      </c>
      <c r="B1514" s="55" t="s">
        <v>446</v>
      </c>
      <c r="C1514" s="329" t="s">
        <v>1928</v>
      </c>
      <c r="D1514" s="329" t="s">
        <v>5585</v>
      </c>
      <c r="E1514" s="55" t="s">
        <v>7802</v>
      </c>
      <c r="F1514" s="55"/>
      <c r="G1514" s="55" t="s">
        <v>7800</v>
      </c>
      <c r="H1514" s="299">
        <v>1600</v>
      </c>
      <c r="I1514" s="59">
        <v>0.5</v>
      </c>
      <c r="J1514" s="448">
        <f t="shared" si="24"/>
        <v>800</v>
      </c>
    </row>
    <row r="1515" spans="1:10" ht="15.75">
      <c r="A1515" s="55">
        <v>1511</v>
      </c>
      <c r="B1515" s="55" t="s">
        <v>446</v>
      </c>
      <c r="C1515" s="329" t="s">
        <v>1929</v>
      </c>
      <c r="D1515" s="329" t="s">
        <v>5586</v>
      </c>
      <c r="E1515" s="55" t="s">
        <v>7802</v>
      </c>
      <c r="F1515" s="55"/>
      <c r="G1515" s="55" t="s">
        <v>7800</v>
      </c>
      <c r="H1515" s="299">
        <v>2312</v>
      </c>
      <c r="I1515" s="59">
        <v>0.5</v>
      </c>
      <c r="J1515" s="448">
        <f t="shared" si="24"/>
        <v>1156</v>
      </c>
    </row>
    <row r="1516" spans="1:10" ht="15.75">
      <c r="A1516" s="55">
        <v>1512</v>
      </c>
      <c r="B1516" s="55" t="s">
        <v>446</v>
      </c>
      <c r="C1516" s="329" t="s">
        <v>1930</v>
      </c>
      <c r="D1516" s="329" t="s">
        <v>5587</v>
      </c>
      <c r="E1516" s="55" t="s">
        <v>7802</v>
      </c>
      <c r="F1516" s="55"/>
      <c r="G1516" s="55" t="s">
        <v>7800</v>
      </c>
      <c r="H1516" s="299">
        <v>1213</v>
      </c>
      <c r="I1516" s="59">
        <v>0.5</v>
      </c>
      <c r="J1516" s="448">
        <f t="shared" si="24"/>
        <v>606.5</v>
      </c>
    </row>
    <row r="1517" spans="1:10" ht="26.25">
      <c r="A1517" s="55">
        <v>1513</v>
      </c>
      <c r="B1517" s="55" t="s">
        <v>446</v>
      </c>
      <c r="C1517" s="329" t="s">
        <v>1931</v>
      </c>
      <c r="D1517" s="329" t="s">
        <v>5588</v>
      </c>
      <c r="E1517" s="55" t="s">
        <v>7802</v>
      </c>
      <c r="F1517" s="55"/>
      <c r="G1517" s="55" t="s">
        <v>7800</v>
      </c>
      <c r="H1517" s="299">
        <v>24</v>
      </c>
      <c r="I1517" s="59">
        <v>0.5</v>
      </c>
      <c r="J1517" s="448">
        <f t="shared" si="24"/>
        <v>12</v>
      </c>
    </row>
    <row r="1518" spans="1:10" ht="15.75">
      <c r="A1518" s="55">
        <v>1514</v>
      </c>
      <c r="B1518" s="55" t="s">
        <v>446</v>
      </c>
      <c r="C1518" s="329" t="s">
        <v>1932</v>
      </c>
      <c r="D1518" s="329" t="s">
        <v>5589</v>
      </c>
      <c r="E1518" s="55" t="s">
        <v>7802</v>
      </c>
      <c r="F1518" s="55"/>
      <c r="G1518" s="55" t="s">
        <v>7800</v>
      </c>
      <c r="H1518" s="299">
        <v>24</v>
      </c>
      <c r="I1518" s="59">
        <v>0.5</v>
      </c>
      <c r="J1518" s="448">
        <f t="shared" si="24"/>
        <v>12</v>
      </c>
    </row>
    <row r="1519" spans="1:10" ht="15.75">
      <c r="A1519" s="55">
        <v>1515</v>
      </c>
      <c r="B1519" s="55" t="s">
        <v>446</v>
      </c>
      <c r="C1519" s="329">
        <v>18984</v>
      </c>
      <c r="D1519" s="329" t="s">
        <v>5590</v>
      </c>
      <c r="E1519" s="55" t="s">
        <v>7802</v>
      </c>
      <c r="F1519" s="55"/>
      <c r="G1519" s="55" t="s">
        <v>7800</v>
      </c>
      <c r="H1519" s="299">
        <v>60</v>
      </c>
      <c r="I1519" s="59">
        <v>0.5</v>
      </c>
      <c r="J1519" s="448">
        <f t="shared" si="24"/>
        <v>30</v>
      </c>
    </row>
    <row r="1520" spans="1:10" ht="15.75">
      <c r="A1520" s="55">
        <v>1516</v>
      </c>
      <c r="B1520" s="55" t="s">
        <v>446</v>
      </c>
      <c r="C1520" s="329">
        <v>19015</v>
      </c>
      <c r="D1520" s="329" t="s">
        <v>5591</v>
      </c>
      <c r="E1520" s="55" t="s">
        <v>7802</v>
      </c>
      <c r="F1520" s="55"/>
      <c r="G1520" s="55" t="s">
        <v>7800</v>
      </c>
      <c r="H1520" s="299">
        <v>60</v>
      </c>
      <c r="I1520" s="59">
        <v>0.5</v>
      </c>
      <c r="J1520" s="448">
        <f t="shared" si="24"/>
        <v>30</v>
      </c>
    </row>
    <row r="1521" spans="1:10" ht="15.75">
      <c r="A1521" s="55">
        <v>1517</v>
      </c>
      <c r="B1521" s="55" t="s">
        <v>446</v>
      </c>
      <c r="C1521" s="329">
        <v>18761</v>
      </c>
      <c r="D1521" s="329" t="s">
        <v>5592</v>
      </c>
      <c r="E1521" s="55" t="s">
        <v>7802</v>
      </c>
      <c r="F1521" s="55"/>
      <c r="G1521" s="55" t="s">
        <v>7800</v>
      </c>
      <c r="H1521" s="299">
        <v>60</v>
      </c>
      <c r="I1521" s="59">
        <v>0.5</v>
      </c>
      <c r="J1521" s="448">
        <f t="shared" si="24"/>
        <v>30</v>
      </c>
    </row>
    <row r="1522" spans="1:10" ht="15.75">
      <c r="A1522" s="55">
        <v>1518</v>
      </c>
      <c r="B1522" s="55" t="s">
        <v>446</v>
      </c>
      <c r="C1522" s="329">
        <v>18773</v>
      </c>
      <c r="D1522" s="329" t="s">
        <v>5593</v>
      </c>
      <c r="E1522" s="55" t="s">
        <v>7802</v>
      </c>
      <c r="F1522" s="55"/>
      <c r="G1522" s="55" t="s">
        <v>7800</v>
      </c>
      <c r="H1522" s="299">
        <v>60</v>
      </c>
      <c r="I1522" s="59">
        <v>0.5</v>
      </c>
      <c r="J1522" s="448">
        <f t="shared" si="24"/>
        <v>30</v>
      </c>
    </row>
    <row r="1523" spans="1:10" ht="15.75">
      <c r="A1523" s="55">
        <v>1519</v>
      </c>
      <c r="B1523" s="55" t="s">
        <v>446</v>
      </c>
      <c r="C1523" s="329">
        <v>18986</v>
      </c>
      <c r="D1523" s="329" t="s">
        <v>5594</v>
      </c>
      <c r="E1523" s="55" t="s">
        <v>7802</v>
      </c>
      <c r="F1523" s="55"/>
      <c r="G1523" s="55" t="s">
        <v>7800</v>
      </c>
      <c r="H1523" s="299">
        <v>60</v>
      </c>
      <c r="I1523" s="59">
        <v>0.5</v>
      </c>
      <c r="J1523" s="448">
        <f t="shared" si="24"/>
        <v>30</v>
      </c>
    </row>
    <row r="1524" spans="1:10" ht="15.75">
      <c r="A1524" s="55">
        <v>1520</v>
      </c>
      <c r="B1524" s="55" t="s">
        <v>446</v>
      </c>
      <c r="C1524" s="329">
        <v>19029</v>
      </c>
      <c r="D1524" s="329" t="s">
        <v>5595</v>
      </c>
      <c r="E1524" s="55" t="s">
        <v>7802</v>
      </c>
      <c r="F1524" s="55"/>
      <c r="G1524" s="55" t="s">
        <v>7800</v>
      </c>
      <c r="H1524" s="299">
        <v>60</v>
      </c>
      <c r="I1524" s="59">
        <v>0.5</v>
      </c>
      <c r="J1524" s="448">
        <f t="shared" si="24"/>
        <v>30</v>
      </c>
    </row>
    <row r="1525" spans="1:10" ht="15.75">
      <c r="A1525" s="55">
        <v>1521</v>
      </c>
      <c r="B1525" s="55" t="s">
        <v>446</v>
      </c>
      <c r="C1525" s="329">
        <v>19237</v>
      </c>
      <c r="D1525" s="329" t="s">
        <v>5596</v>
      </c>
      <c r="E1525" s="55" t="s">
        <v>7802</v>
      </c>
      <c r="F1525" s="55"/>
      <c r="G1525" s="55" t="s">
        <v>7800</v>
      </c>
      <c r="H1525" s="299">
        <v>60</v>
      </c>
      <c r="I1525" s="59">
        <v>0.5</v>
      </c>
      <c r="J1525" s="448">
        <f t="shared" si="24"/>
        <v>30</v>
      </c>
    </row>
    <row r="1526" spans="1:10" ht="15.75">
      <c r="A1526" s="55">
        <v>1522</v>
      </c>
      <c r="B1526" s="55" t="s">
        <v>446</v>
      </c>
      <c r="C1526" s="329">
        <v>19238</v>
      </c>
      <c r="D1526" s="329" t="s">
        <v>5597</v>
      </c>
      <c r="E1526" s="55" t="s">
        <v>7802</v>
      </c>
      <c r="F1526" s="55"/>
      <c r="G1526" s="55" t="s">
        <v>7800</v>
      </c>
      <c r="H1526" s="299">
        <v>60</v>
      </c>
      <c r="I1526" s="59">
        <v>0.5</v>
      </c>
      <c r="J1526" s="448">
        <f t="shared" si="24"/>
        <v>30</v>
      </c>
    </row>
    <row r="1527" spans="1:10" ht="15.75">
      <c r="A1527" s="55">
        <v>1523</v>
      </c>
      <c r="B1527" s="55" t="s">
        <v>446</v>
      </c>
      <c r="C1527" s="329" t="s">
        <v>1933</v>
      </c>
      <c r="D1527" s="329" t="s">
        <v>5598</v>
      </c>
      <c r="E1527" s="55" t="s">
        <v>7802</v>
      </c>
      <c r="F1527" s="55"/>
      <c r="G1527" s="55" t="s">
        <v>7800</v>
      </c>
      <c r="H1527" s="299">
        <v>397</v>
      </c>
      <c r="I1527" s="59">
        <v>0.5</v>
      </c>
      <c r="J1527" s="448">
        <f t="shared" si="24"/>
        <v>198.5</v>
      </c>
    </row>
    <row r="1528" spans="1:10" ht="15.75">
      <c r="A1528" s="55">
        <v>1524</v>
      </c>
      <c r="B1528" s="55" t="s">
        <v>446</v>
      </c>
      <c r="C1528" s="329" t="s">
        <v>1934</v>
      </c>
      <c r="D1528" s="329" t="s">
        <v>5599</v>
      </c>
      <c r="E1528" s="55" t="s">
        <v>7802</v>
      </c>
      <c r="F1528" s="55"/>
      <c r="G1528" s="55" t="s">
        <v>7800</v>
      </c>
      <c r="H1528" s="299">
        <v>457</v>
      </c>
      <c r="I1528" s="59">
        <v>0.5</v>
      </c>
      <c r="J1528" s="448">
        <f t="shared" si="24"/>
        <v>228.5</v>
      </c>
    </row>
    <row r="1529" spans="1:10" ht="15.75">
      <c r="A1529" s="55">
        <v>1525</v>
      </c>
      <c r="B1529" s="55" t="s">
        <v>446</v>
      </c>
      <c r="C1529" s="329" t="s">
        <v>1935</v>
      </c>
      <c r="D1529" s="329" t="s">
        <v>5600</v>
      </c>
      <c r="E1529" s="55" t="s">
        <v>7802</v>
      </c>
      <c r="F1529" s="55"/>
      <c r="G1529" s="55" t="s">
        <v>7800</v>
      </c>
      <c r="H1529" s="299">
        <v>2840</v>
      </c>
      <c r="I1529" s="59">
        <v>0.5</v>
      </c>
      <c r="J1529" s="448">
        <f t="shared" si="24"/>
        <v>1420</v>
      </c>
    </row>
    <row r="1530" spans="1:10" ht="15.75">
      <c r="A1530" s="55">
        <v>1526</v>
      </c>
      <c r="B1530" s="55" t="s">
        <v>446</v>
      </c>
      <c r="C1530" s="329" t="s">
        <v>1936</v>
      </c>
      <c r="D1530" s="329" t="s">
        <v>5601</v>
      </c>
      <c r="E1530" s="55" t="s">
        <v>7802</v>
      </c>
      <c r="F1530" s="55"/>
      <c r="G1530" s="55" t="s">
        <v>7800</v>
      </c>
      <c r="H1530" s="299">
        <v>100</v>
      </c>
      <c r="I1530" s="59">
        <v>0.5</v>
      </c>
      <c r="J1530" s="448">
        <f t="shared" si="24"/>
        <v>50</v>
      </c>
    </row>
    <row r="1531" spans="1:10" ht="15.75">
      <c r="A1531" s="55">
        <v>1527</v>
      </c>
      <c r="B1531" s="55" t="s">
        <v>446</v>
      </c>
      <c r="C1531" s="329" t="s">
        <v>1937</v>
      </c>
      <c r="D1531" s="329" t="s">
        <v>5602</v>
      </c>
      <c r="E1531" s="55" t="s">
        <v>7802</v>
      </c>
      <c r="F1531" s="55"/>
      <c r="G1531" s="55" t="s">
        <v>7800</v>
      </c>
      <c r="H1531" s="299">
        <v>456</v>
      </c>
      <c r="I1531" s="59">
        <v>0.5</v>
      </c>
      <c r="J1531" s="448">
        <f t="shared" si="24"/>
        <v>228</v>
      </c>
    </row>
    <row r="1532" spans="1:10" ht="15.75">
      <c r="A1532" s="55">
        <v>1528</v>
      </c>
      <c r="B1532" s="55" t="s">
        <v>446</v>
      </c>
      <c r="C1532" s="329" t="s">
        <v>1938</v>
      </c>
      <c r="D1532" s="329" t="s">
        <v>5603</v>
      </c>
      <c r="E1532" s="55" t="s">
        <v>7802</v>
      </c>
      <c r="F1532" s="55"/>
      <c r="G1532" s="55" t="s">
        <v>7800</v>
      </c>
      <c r="H1532" s="299">
        <v>741</v>
      </c>
      <c r="I1532" s="59">
        <v>0.5</v>
      </c>
      <c r="J1532" s="448">
        <f t="shared" si="24"/>
        <v>370.5</v>
      </c>
    </row>
    <row r="1533" spans="1:10" ht="15.75">
      <c r="A1533" s="55">
        <v>1529</v>
      </c>
      <c r="B1533" s="55" t="s">
        <v>446</v>
      </c>
      <c r="C1533" s="329" t="s">
        <v>1939</v>
      </c>
      <c r="D1533" s="329" t="s">
        <v>5604</v>
      </c>
      <c r="E1533" s="55" t="s">
        <v>7802</v>
      </c>
      <c r="F1533" s="55"/>
      <c r="G1533" s="55" t="s">
        <v>7800</v>
      </c>
      <c r="H1533" s="299">
        <v>199</v>
      </c>
      <c r="I1533" s="59">
        <v>0.5</v>
      </c>
      <c r="J1533" s="448">
        <f t="shared" si="24"/>
        <v>99.5</v>
      </c>
    </row>
    <row r="1534" spans="1:10" ht="15.75">
      <c r="A1534" s="55">
        <v>1530</v>
      </c>
      <c r="B1534" s="55" t="s">
        <v>446</v>
      </c>
      <c r="C1534" s="329" t="s">
        <v>1940</v>
      </c>
      <c r="D1534" s="329" t="s">
        <v>5605</v>
      </c>
      <c r="E1534" s="55" t="s">
        <v>7802</v>
      </c>
      <c r="F1534" s="55"/>
      <c r="G1534" s="55" t="s">
        <v>7800</v>
      </c>
      <c r="H1534" s="299">
        <v>860</v>
      </c>
      <c r="I1534" s="59">
        <v>0.5</v>
      </c>
      <c r="J1534" s="448">
        <f t="shared" si="24"/>
        <v>430</v>
      </c>
    </row>
    <row r="1535" spans="1:10" ht="15.75">
      <c r="A1535" s="55">
        <v>1531</v>
      </c>
      <c r="B1535" s="55" t="s">
        <v>446</v>
      </c>
      <c r="C1535" s="329" t="s">
        <v>1941</v>
      </c>
      <c r="D1535" s="329" t="s">
        <v>5606</v>
      </c>
      <c r="E1535" s="55" t="s">
        <v>7802</v>
      </c>
      <c r="F1535" s="55"/>
      <c r="G1535" s="55" t="s">
        <v>7800</v>
      </c>
      <c r="H1535" s="299">
        <v>1711</v>
      </c>
      <c r="I1535" s="59">
        <v>0.5</v>
      </c>
      <c r="J1535" s="448">
        <f t="shared" si="24"/>
        <v>855.5</v>
      </c>
    </row>
    <row r="1536" spans="1:10" ht="15.75">
      <c r="A1536" s="55">
        <v>1532</v>
      </c>
      <c r="B1536" s="55" t="s">
        <v>446</v>
      </c>
      <c r="C1536" s="329" t="s">
        <v>1942</v>
      </c>
      <c r="D1536" s="329" t="s">
        <v>5607</v>
      </c>
      <c r="E1536" s="55" t="s">
        <v>7802</v>
      </c>
      <c r="F1536" s="55"/>
      <c r="G1536" s="55" t="s">
        <v>7800</v>
      </c>
      <c r="H1536" s="299">
        <v>92</v>
      </c>
      <c r="I1536" s="59">
        <v>0.5</v>
      </c>
      <c r="J1536" s="448">
        <f t="shared" si="24"/>
        <v>46</v>
      </c>
    </row>
    <row r="1537" spans="1:10" ht="15.75">
      <c r="A1537" s="55">
        <v>1533</v>
      </c>
      <c r="B1537" s="55" t="s">
        <v>446</v>
      </c>
      <c r="C1537" s="329" t="s">
        <v>1943</v>
      </c>
      <c r="D1537" s="329" t="s">
        <v>5608</v>
      </c>
      <c r="E1537" s="55" t="s">
        <v>7802</v>
      </c>
      <c r="F1537" s="55"/>
      <c r="G1537" s="55" t="s">
        <v>7800</v>
      </c>
      <c r="H1537" s="299">
        <v>64</v>
      </c>
      <c r="I1537" s="59">
        <v>0.5</v>
      </c>
      <c r="J1537" s="448">
        <f t="shared" si="24"/>
        <v>32</v>
      </c>
    </row>
    <row r="1538" spans="1:10" ht="15.75">
      <c r="A1538" s="55">
        <v>1534</v>
      </c>
      <c r="B1538" s="55" t="s">
        <v>446</v>
      </c>
      <c r="C1538" s="329" t="s">
        <v>1944</v>
      </c>
      <c r="D1538" s="329" t="s">
        <v>5609</v>
      </c>
      <c r="E1538" s="55" t="s">
        <v>7802</v>
      </c>
      <c r="F1538" s="55"/>
      <c r="G1538" s="55" t="s">
        <v>7800</v>
      </c>
      <c r="H1538" s="299">
        <v>67</v>
      </c>
      <c r="I1538" s="59">
        <v>0.5</v>
      </c>
      <c r="J1538" s="448">
        <f t="shared" si="24"/>
        <v>33.5</v>
      </c>
    </row>
    <row r="1539" spans="1:10" ht="15.75">
      <c r="A1539" s="55">
        <v>1535</v>
      </c>
      <c r="B1539" s="55" t="s">
        <v>446</v>
      </c>
      <c r="C1539" s="329" t="s">
        <v>1945</v>
      </c>
      <c r="D1539" s="329" t="s">
        <v>5610</v>
      </c>
      <c r="E1539" s="55" t="s">
        <v>7802</v>
      </c>
      <c r="F1539" s="55"/>
      <c r="G1539" s="55" t="s">
        <v>7800</v>
      </c>
      <c r="H1539" s="299">
        <v>127</v>
      </c>
      <c r="I1539" s="59">
        <v>0.5</v>
      </c>
      <c r="J1539" s="448">
        <f t="shared" si="24"/>
        <v>63.5</v>
      </c>
    </row>
    <row r="1540" spans="1:10" ht="15.75">
      <c r="A1540" s="55">
        <v>1536</v>
      </c>
      <c r="B1540" s="55" t="s">
        <v>446</v>
      </c>
      <c r="C1540" s="329" t="s">
        <v>1946</v>
      </c>
      <c r="D1540" s="329" t="s">
        <v>5611</v>
      </c>
      <c r="E1540" s="55" t="s">
        <v>7802</v>
      </c>
      <c r="F1540" s="55"/>
      <c r="G1540" s="55" t="s">
        <v>7800</v>
      </c>
      <c r="H1540" s="299">
        <v>72</v>
      </c>
      <c r="I1540" s="59">
        <v>0.5</v>
      </c>
      <c r="J1540" s="448">
        <f t="shared" si="24"/>
        <v>36</v>
      </c>
    </row>
    <row r="1541" spans="1:10" ht="15.75">
      <c r="A1541" s="55">
        <v>1537</v>
      </c>
      <c r="B1541" s="55" t="s">
        <v>446</v>
      </c>
      <c r="C1541" s="329" t="s">
        <v>1947</v>
      </c>
      <c r="D1541" s="329" t="s">
        <v>5612</v>
      </c>
      <c r="E1541" s="55" t="s">
        <v>7802</v>
      </c>
      <c r="F1541" s="55"/>
      <c r="G1541" s="55" t="s">
        <v>7800</v>
      </c>
      <c r="H1541" s="299">
        <v>92</v>
      </c>
      <c r="I1541" s="59">
        <v>0.5</v>
      </c>
      <c r="J1541" s="448">
        <f t="shared" si="24"/>
        <v>46</v>
      </c>
    </row>
    <row r="1542" spans="1:10" ht="15.75">
      <c r="A1542" s="55">
        <v>1538</v>
      </c>
      <c r="B1542" s="55" t="s">
        <v>446</v>
      </c>
      <c r="C1542" s="329" t="s">
        <v>1948</v>
      </c>
      <c r="D1542" s="329" t="s">
        <v>5613</v>
      </c>
      <c r="E1542" s="55" t="s">
        <v>7802</v>
      </c>
      <c r="F1542" s="55"/>
      <c r="G1542" s="55" t="s">
        <v>7800</v>
      </c>
      <c r="H1542" s="299">
        <v>152</v>
      </c>
      <c r="I1542" s="59">
        <v>0.5</v>
      </c>
      <c r="J1542" s="448">
        <f t="shared" si="24"/>
        <v>76</v>
      </c>
    </row>
    <row r="1543" spans="1:10" ht="39">
      <c r="A1543" s="55">
        <v>1539</v>
      </c>
      <c r="B1543" s="55" t="s">
        <v>446</v>
      </c>
      <c r="C1543" s="329" t="s">
        <v>1949</v>
      </c>
      <c r="D1543" s="329" t="s">
        <v>5614</v>
      </c>
      <c r="E1543" s="55" t="s">
        <v>7802</v>
      </c>
      <c r="F1543" s="55"/>
      <c r="G1543" s="55" t="s">
        <v>7800</v>
      </c>
      <c r="H1543" s="299">
        <v>85</v>
      </c>
      <c r="I1543" s="59">
        <v>0.5</v>
      </c>
      <c r="J1543" s="448">
        <f t="shared" si="24"/>
        <v>42.5</v>
      </c>
    </row>
    <row r="1544" spans="1:10" ht="15.75">
      <c r="A1544" s="55">
        <v>1540</v>
      </c>
      <c r="B1544" s="55" t="s">
        <v>446</v>
      </c>
      <c r="C1544" s="329" t="s">
        <v>1950</v>
      </c>
      <c r="D1544" s="329" t="s">
        <v>5615</v>
      </c>
      <c r="E1544" s="55" t="s">
        <v>7802</v>
      </c>
      <c r="F1544" s="55"/>
      <c r="G1544" s="55" t="s">
        <v>7800</v>
      </c>
      <c r="H1544" s="299">
        <v>36</v>
      </c>
      <c r="I1544" s="59">
        <v>0.5</v>
      </c>
      <c r="J1544" s="448">
        <f t="shared" si="24"/>
        <v>18</v>
      </c>
    </row>
    <row r="1545" spans="1:10" ht="15.75">
      <c r="A1545" s="55">
        <v>1541</v>
      </c>
      <c r="B1545" s="55" t="s">
        <v>446</v>
      </c>
      <c r="C1545" s="329" t="s">
        <v>1951</v>
      </c>
      <c r="D1545" s="329" t="s">
        <v>5616</v>
      </c>
      <c r="E1545" s="55" t="s">
        <v>7802</v>
      </c>
      <c r="F1545" s="55"/>
      <c r="G1545" s="55" t="s">
        <v>7800</v>
      </c>
      <c r="H1545" s="299">
        <v>336</v>
      </c>
      <c r="I1545" s="59">
        <v>0.5</v>
      </c>
      <c r="J1545" s="448">
        <f t="shared" si="24"/>
        <v>168</v>
      </c>
    </row>
    <row r="1546" spans="1:10" ht="15.75">
      <c r="A1546" s="55">
        <v>1542</v>
      </c>
      <c r="B1546" s="55" t="s">
        <v>446</v>
      </c>
      <c r="C1546" s="329" t="s">
        <v>1952</v>
      </c>
      <c r="D1546" s="329" t="s">
        <v>5617</v>
      </c>
      <c r="E1546" s="55" t="s">
        <v>7802</v>
      </c>
      <c r="F1546" s="55"/>
      <c r="G1546" s="55" t="s">
        <v>7800</v>
      </c>
      <c r="H1546" s="299">
        <v>41</v>
      </c>
      <c r="I1546" s="59">
        <v>0.5</v>
      </c>
      <c r="J1546" s="448">
        <f t="shared" si="24"/>
        <v>20.5</v>
      </c>
    </row>
    <row r="1547" spans="1:10" ht="15.75">
      <c r="A1547" s="55">
        <v>1543</v>
      </c>
      <c r="B1547" s="55" t="s">
        <v>446</v>
      </c>
      <c r="C1547" s="329" t="s">
        <v>1953</v>
      </c>
      <c r="D1547" s="329" t="s">
        <v>5618</v>
      </c>
      <c r="E1547" s="55" t="s">
        <v>7802</v>
      </c>
      <c r="F1547" s="55"/>
      <c r="G1547" s="55" t="s">
        <v>7800</v>
      </c>
      <c r="H1547" s="299">
        <v>35</v>
      </c>
      <c r="I1547" s="59">
        <v>0.5</v>
      </c>
      <c r="J1547" s="448">
        <f t="shared" si="24"/>
        <v>17.5</v>
      </c>
    </row>
    <row r="1548" spans="1:10" ht="15.75">
      <c r="A1548" s="55">
        <v>1544</v>
      </c>
      <c r="B1548" s="55" t="s">
        <v>446</v>
      </c>
      <c r="C1548" s="329" t="s">
        <v>1954</v>
      </c>
      <c r="D1548" s="329" t="s">
        <v>5619</v>
      </c>
      <c r="E1548" s="55" t="s">
        <v>7802</v>
      </c>
      <c r="F1548" s="55"/>
      <c r="G1548" s="55" t="s">
        <v>7800</v>
      </c>
      <c r="H1548" s="299">
        <v>51</v>
      </c>
      <c r="I1548" s="59">
        <v>0.5</v>
      </c>
      <c r="J1548" s="448">
        <f t="shared" si="24"/>
        <v>25.5</v>
      </c>
    </row>
    <row r="1549" spans="1:10" ht="15.75">
      <c r="A1549" s="55">
        <v>1545</v>
      </c>
      <c r="B1549" s="55" t="s">
        <v>446</v>
      </c>
      <c r="C1549" s="329" t="s">
        <v>1955</v>
      </c>
      <c r="D1549" s="329" t="s">
        <v>5620</v>
      </c>
      <c r="E1549" s="55" t="s">
        <v>7802</v>
      </c>
      <c r="F1549" s="55"/>
      <c r="G1549" s="55" t="s">
        <v>7800</v>
      </c>
      <c r="H1549" s="299">
        <v>51</v>
      </c>
      <c r="I1549" s="59">
        <v>0.5</v>
      </c>
      <c r="J1549" s="448">
        <f t="shared" si="24"/>
        <v>25.5</v>
      </c>
    </row>
    <row r="1550" spans="1:10" ht="15.75">
      <c r="A1550" s="55">
        <v>1546</v>
      </c>
      <c r="B1550" s="55" t="s">
        <v>446</v>
      </c>
      <c r="C1550" s="329" t="s">
        <v>1956</v>
      </c>
      <c r="D1550" s="329" t="s">
        <v>5621</v>
      </c>
      <c r="E1550" s="55" t="s">
        <v>7802</v>
      </c>
      <c r="F1550" s="55"/>
      <c r="G1550" s="55" t="s">
        <v>7800</v>
      </c>
      <c r="H1550" s="299">
        <v>191</v>
      </c>
      <c r="I1550" s="59">
        <v>0.5</v>
      </c>
      <c r="J1550" s="448">
        <f t="shared" si="24"/>
        <v>95.5</v>
      </c>
    </row>
    <row r="1551" spans="1:10" ht="15.75">
      <c r="A1551" s="55">
        <v>1547</v>
      </c>
      <c r="B1551" s="55" t="s">
        <v>446</v>
      </c>
      <c r="C1551" s="329" t="s">
        <v>1957</v>
      </c>
      <c r="D1551" s="329" t="s">
        <v>5622</v>
      </c>
      <c r="E1551" s="55" t="s">
        <v>7802</v>
      </c>
      <c r="F1551" s="55"/>
      <c r="G1551" s="55" t="s">
        <v>7800</v>
      </c>
      <c r="H1551" s="299">
        <v>32</v>
      </c>
      <c r="I1551" s="59">
        <v>0.5</v>
      </c>
      <c r="J1551" s="448">
        <f t="shared" si="24"/>
        <v>16</v>
      </c>
    </row>
    <row r="1552" spans="1:10" ht="26.25">
      <c r="A1552" s="55">
        <v>1548</v>
      </c>
      <c r="B1552" s="55" t="s">
        <v>446</v>
      </c>
      <c r="C1552" s="329" t="s">
        <v>1958</v>
      </c>
      <c r="D1552" s="329" t="s">
        <v>5623</v>
      </c>
      <c r="E1552" s="55" t="s">
        <v>7802</v>
      </c>
      <c r="F1552" s="55"/>
      <c r="G1552" s="55" t="s">
        <v>7800</v>
      </c>
      <c r="H1552" s="299">
        <v>845</v>
      </c>
      <c r="I1552" s="59">
        <v>0.5</v>
      </c>
      <c r="J1552" s="448">
        <f t="shared" si="24"/>
        <v>422.5</v>
      </c>
    </row>
    <row r="1553" spans="1:10" ht="15.75">
      <c r="A1553" s="55">
        <v>1549</v>
      </c>
      <c r="B1553" s="55" t="s">
        <v>446</v>
      </c>
      <c r="C1553" s="329" t="s">
        <v>1959</v>
      </c>
      <c r="D1553" s="329" t="s">
        <v>5624</v>
      </c>
      <c r="E1553" s="55" t="s">
        <v>7802</v>
      </c>
      <c r="F1553" s="55"/>
      <c r="G1553" s="55" t="s">
        <v>7800</v>
      </c>
      <c r="H1553" s="299">
        <v>108</v>
      </c>
      <c r="I1553" s="59">
        <v>0.5</v>
      </c>
      <c r="J1553" s="448">
        <f t="shared" si="24"/>
        <v>54</v>
      </c>
    </row>
    <row r="1554" spans="1:10" ht="15.75">
      <c r="A1554" s="55">
        <v>1550</v>
      </c>
      <c r="B1554" s="55" t="s">
        <v>446</v>
      </c>
      <c r="C1554" s="329" t="s">
        <v>1960</v>
      </c>
      <c r="D1554" s="329" t="s">
        <v>5625</v>
      </c>
      <c r="E1554" s="55" t="s">
        <v>7802</v>
      </c>
      <c r="F1554" s="55"/>
      <c r="G1554" s="55" t="s">
        <v>7800</v>
      </c>
      <c r="H1554" s="299">
        <v>68</v>
      </c>
      <c r="I1554" s="59">
        <v>0.5</v>
      </c>
      <c r="J1554" s="448">
        <f t="shared" ref="J1554:J1617" si="25">H1554*(1-I1554)</f>
        <v>34</v>
      </c>
    </row>
    <row r="1555" spans="1:10" ht="51.75">
      <c r="A1555" s="55">
        <v>1551</v>
      </c>
      <c r="B1555" s="55" t="s">
        <v>446</v>
      </c>
      <c r="C1555" s="329" t="s">
        <v>1961</v>
      </c>
      <c r="D1555" s="329" t="s">
        <v>5626</v>
      </c>
      <c r="E1555" s="55" t="s">
        <v>7802</v>
      </c>
      <c r="F1555" s="55"/>
      <c r="G1555" s="55" t="s">
        <v>7800</v>
      </c>
      <c r="H1555" s="299">
        <v>15868</v>
      </c>
      <c r="I1555" s="59">
        <v>0.5</v>
      </c>
      <c r="J1555" s="448">
        <f t="shared" si="25"/>
        <v>7934</v>
      </c>
    </row>
    <row r="1556" spans="1:10" ht="51.75">
      <c r="A1556" s="55">
        <v>1552</v>
      </c>
      <c r="B1556" s="55" t="s">
        <v>446</v>
      </c>
      <c r="C1556" s="329" t="s">
        <v>1962</v>
      </c>
      <c r="D1556" s="329" t="s">
        <v>5627</v>
      </c>
      <c r="E1556" s="55" t="s">
        <v>7802</v>
      </c>
      <c r="F1556" s="55"/>
      <c r="G1556" s="55" t="s">
        <v>7800</v>
      </c>
      <c r="H1556" s="299">
        <v>7672</v>
      </c>
      <c r="I1556" s="59">
        <v>0.5</v>
      </c>
      <c r="J1556" s="448">
        <f t="shared" si="25"/>
        <v>3836</v>
      </c>
    </row>
    <row r="1557" spans="1:10" ht="51.75">
      <c r="A1557" s="55">
        <v>1553</v>
      </c>
      <c r="B1557" s="55" t="s">
        <v>446</v>
      </c>
      <c r="C1557" s="329" t="s">
        <v>1963</v>
      </c>
      <c r="D1557" s="329" t="s">
        <v>5628</v>
      </c>
      <c r="E1557" s="55" t="s">
        <v>7802</v>
      </c>
      <c r="F1557" s="55"/>
      <c r="G1557" s="55" t="s">
        <v>7800</v>
      </c>
      <c r="H1557" s="299">
        <v>4572</v>
      </c>
      <c r="I1557" s="59">
        <v>0.5</v>
      </c>
      <c r="J1557" s="448">
        <f t="shared" si="25"/>
        <v>2286</v>
      </c>
    </row>
    <row r="1558" spans="1:10" ht="51.75">
      <c r="A1558" s="55">
        <v>1554</v>
      </c>
      <c r="B1558" s="55" t="s">
        <v>446</v>
      </c>
      <c r="C1558" s="329" t="s">
        <v>1964</v>
      </c>
      <c r="D1558" s="329" t="s">
        <v>5629</v>
      </c>
      <c r="E1558" s="55" t="s">
        <v>7802</v>
      </c>
      <c r="F1558" s="55"/>
      <c r="G1558" s="55" t="s">
        <v>7800</v>
      </c>
      <c r="H1558" s="299">
        <v>4572</v>
      </c>
      <c r="I1558" s="59">
        <v>0.5</v>
      </c>
      <c r="J1558" s="448">
        <f t="shared" si="25"/>
        <v>2286</v>
      </c>
    </row>
    <row r="1559" spans="1:10" ht="39">
      <c r="A1559" s="55">
        <v>1555</v>
      </c>
      <c r="B1559" s="55" t="s">
        <v>446</v>
      </c>
      <c r="C1559" s="329" t="s">
        <v>1965</v>
      </c>
      <c r="D1559" s="329" t="s">
        <v>5630</v>
      </c>
      <c r="E1559" s="55" t="s">
        <v>7802</v>
      </c>
      <c r="F1559" s="55"/>
      <c r="G1559" s="55" t="s">
        <v>7800</v>
      </c>
      <c r="H1559" s="299">
        <v>3887</v>
      </c>
      <c r="I1559" s="59">
        <v>0.5</v>
      </c>
      <c r="J1559" s="448">
        <f t="shared" si="25"/>
        <v>1943.5</v>
      </c>
    </row>
    <row r="1560" spans="1:10" ht="39">
      <c r="A1560" s="55">
        <v>1556</v>
      </c>
      <c r="B1560" s="55" t="s">
        <v>446</v>
      </c>
      <c r="C1560" s="329" t="s">
        <v>1966</v>
      </c>
      <c r="D1560" s="329" t="s">
        <v>5631</v>
      </c>
      <c r="E1560" s="55" t="s">
        <v>7802</v>
      </c>
      <c r="F1560" s="55"/>
      <c r="G1560" s="55" t="s">
        <v>7800</v>
      </c>
      <c r="H1560" s="299">
        <v>3887</v>
      </c>
      <c r="I1560" s="59">
        <v>0.5</v>
      </c>
      <c r="J1560" s="448">
        <f t="shared" si="25"/>
        <v>1943.5</v>
      </c>
    </row>
    <row r="1561" spans="1:10" ht="64.5">
      <c r="A1561" s="55">
        <v>1557</v>
      </c>
      <c r="B1561" s="55" t="s">
        <v>446</v>
      </c>
      <c r="C1561" s="329" t="s">
        <v>1967</v>
      </c>
      <c r="D1561" s="329" t="s">
        <v>5632</v>
      </c>
      <c r="E1561" s="55" t="s">
        <v>7802</v>
      </c>
      <c r="F1561" s="55"/>
      <c r="G1561" s="55" t="s">
        <v>7800</v>
      </c>
      <c r="H1561" s="299">
        <v>2667</v>
      </c>
      <c r="I1561" s="59">
        <v>0.5</v>
      </c>
      <c r="J1561" s="448">
        <f t="shared" si="25"/>
        <v>1333.5</v>
      </c>
    </row>
    <row r="1562" spans="1:10" ht="15.75">
      <c r="A1562" s="55">
        <v>1558</v>
      </c>
      <c r="B1562" s="55" t="s">
        <v>446</v>
      </c>
      <c r="C1562" s="329" t="s">
        <v>1968</v>
      </c>
      <c r="D1562" s="329" t="s">
        <v>5633</v>
      </c>
      <c r="E1562" s="55" t="s">
        <v>7802</v>
      </c>
      <c r="F1562" s="55"/>
      <c r="G1562" s="55" t="s">
        <v>7800</v>
      </c>
      <c r="H1562" s="299">
        <v>123</v>
      </c>
      <c r="I1562" s="59">
        <v>0.5</v>
      </c>
      <c r="J1562" s="448">
        <f t="shared" si="25"/>
        <v>61.5</v>
      </c>
    </row>
    <row r="1563" spans="1:10" ht="15.75">
      <c r="A1563" s="55">
        <v>1559</v>
      </c>
      <c r="B1563" s="55" t="s">
        <v>446</v>
      </c>
      <c r="C1563" s="329" t="s">
        <v>1969</v>
      </c>
      <c r="D1563" s="329" t="s">
        <v>5634</v>
      </c>
      <c r="E1563" s="55" t="s">
        <v>7802</v>
      </c>
      <c r="F1563" s="55"/>
      <c r="G1563" s="55" t="s">
        <v>7800</v>
      </c>
      <c r="H1563" s="299">
        <v>519</v>
      </c>
      <c r="I1563" s="59">
        <v>0.5</v>
      </c>
      <c r="J1563" s="448">
        <f t="shared" si="25"/>
        <v>259.5</v>
      </c>
    </row>
    <row r="1564" spans="1:10" ht="15.75">
      <c r="A1564" s="55">
        <v>1560</v>
      </c>
      <c r="B1564" s="55" t="s">
        <v>446</v>
      </c>
      <c r="C1564" s="329" t="s">
        <v>1970</v>
      </c>
      <c r="D1564" s="329" t="s">
        <v>5634</v>
      </c>
      <c r="E1564" s="55" t="s">
        <v>7802</v>
      </c>
      <c r="F1564" s="55"/>
      <c r="G1564" s="55" t="s">
        <v>7800</v>
      </c>
      <c r="H1564" s="299">
        <v>433</v>
      </c>
      <c r="I1564" s="59">
        <v>0.5</v>
      </c>
      <c r="J1564" s="448">
        <f t="shared" si="25"/>
        <v>216.5</v>
      </c>
    </row>
    <row r="1565" spans="1:10" ht="15.75">
      <c r="A1565" s="55">
        <v>1561</v>
      </c>
      <c r="B1565" s="55" t="s">
        <v>446</v>
      </c>
      <c r="C1565" s="329" t="s">
        <v>1971</v>
      </c>
      <c r="D1565" s="329" t="s">
        <v>5635</v>
      </c>
      <c r="E1565" s="55" t="s">
        <v>7802</v>
      </c>
      <c r="F1565" s="55"/>
      <c r="G1565" s="55" t="s">
        <v>7800</v>
      </c>
      <c r="H1565" s="299">
        <v>1107</v>
      </c>
      <c r="I1565" s="59">
        <v>0.5</v>
      </c>
      <c r="J1565" s="448">
        <f t="shared" si="25"/>
        <v>553.5</v>
      </c>
    </row>
    <row r="1566" spans="1:10" ht="15.75">
      <c r="A1566" s="55">
        <v>1562</v>
      </c>
      <c r="B1566" s="55" t="s">
        <v>446</v>
      </c>
      <c r="C1566" s="329" t="s">
        <v>1972</v>
      </c>
      <c r="D1566" s="329" t="s">
        <v>5636</v>
      </c>
      <c r="E1566" s="55" t="s">
        <v>7802</v>
      </c>
      <c r="F1566" s="55"/>
      <c r="G1566" s="55" t="s">
        <v>7800</v>
      </c>
      <c r="H1566" s="299">
        <v>649</v>
      </c>
      <c r="I1566" s="59">
        <v>0.5</v>
      </c>
      <c r="J1566" s="448">
        <f t="shared" si="25"/>
        <v>324.5</v>
      </c>
    </row>
    <row r="1567" spans="1:10" ht="15.75">
      <c r="A1567" s="55">
        <v>1563</v>
      </c>
      <c r="B1567" s="55" t="s">
        <v>446</v>
      </c>
      <c r="C1567" s="329" t="s">
        <v>1973</v>
      </c>
      <c r="D1567" s="329" t="s">
        <v>5636</v>
      </c>
      <c r="E1567" s="55" t="s">
        <v>7802</v>
      </c>
      <c r="F1567" s="55"/>
      <c r="G1567" s="55" t="s">
        <v>7800</v>
      </c>
      <c r="H1567" s="299">
        <v>324</v>
      </c>
      <c r="I1567" s="59">
        <v>0.5</v>
      </c>
      <c r="J1567" s="448">
        <f t="shared" si="25"/>
        <v>162</v>
      </c>
    </row>
    <row r="1568" spans="1:10" ht="15.75">
      <c r="A1568" s="55">
        <v>1564</v>
      </c>
      <c r="B1568" s="55" t="s">
        <v>446</v>
      </c>
      <c r="C1568" s="329" t="s">
        <v>1974</v>
      </c>
      <c r="D1568" s="329" t="s">
        <v>5637</v>
      </c>
      <c r="E1568" s="55" t="s">
        <v>7802</v>
      </c>
      <c r="F1568" s="55"/>
      <c r="G1568" s="55" t="s">
        <v>7800</v>
      </c>
      <c r="H1568" s="299">
        <v>193</v>
      </c>
      <c r="I1568" s="59">
        <v>0.5</v>
      </c>
      <c r="J1568" s="448">
        <f t="shared" si="25"/>
        <v>96.5</v>
      </c>
    </row>
    <row r="1569" spans="1:10" ht="15.75">
      <c r="A1569" s="55">
        <v>1565</v>
      </c>
      <c r="B1569" s="55" t="s">
        <v>446</v>
      </c>
      <c r="C1569" s="329" t="s">
        <v>1975</v>
      </c>
      <c r="D1569" s="329" t="s">
        <v>5638</v>
      </c>
      <c r="E1569" s="55" t="s">
        <v>7802</v>
      </c>
      <c r="F1569" s="55"/>
      <c r="G1569" s="55" t="s">
        <v>7800</v>
      </c>
      <c r="H1569" s="299">
        <v>643</v>
      </c>
      <c r="I1569" s="59">
        <v>0.5</v>
      </c>
      <c r="J1569" s="448">
        <f t="shared" si="25"/>
        <v>321.5</v>
      </c>
    </row>
    <row r="1570" spans="1:10" ht="15.75">
      <c r="A1570" s="55">
        <v>1566</v>
      </c>
      <c r="B1570" s="55" t="s">
        <v>446</v>
      </c>
      <c r="C1570" s="329" t="s">
        <v>1976</v>
      </c>
      <c r="D1570" s="329" t="s">
        <v>5639</v>
      </c>
      <c r="E1570" s="55" t="s">
        <v>7802</v>
      </c>
      <c r="F1570" s="55"/>
      <c r="G1570" s="55" t="s">
        <v>7800</v>
      </c>
      <c r="H1570" s="299">
        <v>101</v>
      </c>
      <c r="I1570" s="59">
        <v>0.5</v>
      </c>
      <c r="J1570" s="448">
        <f t="shared" si="25"/>
        <v>50.5</v>
      </c>
    </row>
    <row r="1571" spans="1:10" ht="15.75">
      <c r="A1571" s="55">
        <v>1567</v>
      </c>
      <c r="B1571" s="55" t="s">
        <v>446</v>
      </c>
      <c r="C1571" s="329" t="s">
        <v>1977</v>
      </c>
      <c r="D1571" s="329" t="s">
        <v>5640</v>
      </c>
      <c r="E1571" s="55" t="s">
        <v>7802</v>
      </c>
      <c r="F1571" s="55"/>
      <c r="G1571" s="55" t="s">
        <v>7800</v>
      </c>
      <c r="H1571" s="299">
        <v>120</v>
      </c>
      <c r="I1571" s="59">
        <v>0.5</v>
      </c>
      <c r="J1571" s="448">
        <f t="shared" si="25"/>
        <v>60</v>
      </c>
    </row>
    <row r="1572" spans="1:10" ht="15.75">
      <c r="A1572" s="55">
        <v>1568</v>
      </c>
      <c r="B1572" s="55" t="s">
        <v>446</v>
      </c>
      <c r="C1572" s="329" t="s">
        <v>1978</v>
      </c>
      <c r="D1572" s="329" t="s">
        <v>5641</v>
      </c>
      <c r="E1572" s="55" t="s">
        <v>7802</v>
      </c>
      <c r="F1572" s="55"/>
      <c r="G1572" s="55" t="s">
        <v>7800</v>
      </c>
      <c r="H1572" s="299">
        <v>41</v>
      </c>
      <c r="I1572" s="59">
        <v>0.5</v>
      </c>
      <c r="J1572" s="448">
        <f t="shared" si="25"/>
        <v>20.5</v>
      </c>
    </row>
    <row r="1573" spans="1:10" ht="15.75">
      <c r="A1573" s="55">
        <v>1569</v>
      </c>
      <c r="B1573" s="55" t="s">
        <v>446</v>
      </c>
      <c r="C1573" s="329" t="s">
        <v>1979</v>
      </c>
      <c r="D1573" s="329" t="s">
        <v>5642</v>
      </c>
      <c r="E1573" s="55" t="s">
        <v>7802</v>
      </c>
      <c r="F1573" s="55"/>
      <c r="G1573" s="55" t="s">
        <v>7800</v>
      </c>
      <c r="H1573" s="299">
        <v>51</v>
      </c>
      <c r="I1573" s="59">
        <v>0.5</v>
      </c>
      <c r="J1573" s="448">
        <f t="shared" si="25"/>
        <v>25.5</v>
      </c>
    </row>
    <row r="1574" spans="1:10" ht="15.75">
      <c r="A1574" s="55">
        <v>1570</v>
      </c>
      <c r="B1574" s="55" t="s">
        <v>446</v>
      </c>
      <c r="C1574" s="329" t="s">
        <v>1980</v>
      </c>
      <c r="D1574" s="329" t="s">
        <v>5643</v>
      </c>
      <c r="E1574" s="55" t="s">
        <v>7802</v>
      </c>
      <c r="F1574" s="55"/>
      <c r="G1574" s="55" t="s">
        <v>7800</v>
      </c>
      <c r="H1574" s="299">
        <v>80</v>
      </c>
      <c r="I1574" s="59">
        <v>0.5</v>
      </c>
      <c r="J1574" s="448">
        <f t="shared" si="25"/>
        <v>40</v>
      </c>
    </row>
    <row r="1575" spans="1:10" ht="15.75">
      <c r="A1575" s="55">
        <v>1571</v>
      </c>
      <c r="B1575" s="55" t="s">
        <v>446</v>
      </c>
      <c r="C1575" s="329" t="s">
        <v>1981</v>
      </c>
      <c r="D1575" s="329" t="s">
        <v>5644</v>
      </c>
      <c r="E1575" s="55" t="s">
        <v>7802</v>
      </c>
      <c r="F1575" s="55"/>
      <c r="G1575" s="55" t="s">
        <v>7800</v>
      </c>
      <c r="H1575" s="299">
        <v>509</v>
      </c>
      <c r="I1575" s="59">
        <v>0.5</v>
      </c>
      <c r="J1575" s="448">
        <f t="shared" si="25"/>
        <v>254.5</v>
      </c>
    </row>
    <row r="1576" spans="1:10" ht="15.75">
      <c r="A1576" s="55">
        <v>1572</v>
      </c>
      <c r="B1576" s="55" t="s">
        <v>446</v>
      </c>
      <c r="C1576" s="329" t="s">
        <v>1982</v>
      </c>
      <c r="D1576" s="329" t="s">
        <v>5645</v>
      </c>
      <c r="E1576" s="55" t="s">
        <v>7802</v>
      </c>
      <c r="F1576" s="55"/>
      <c r="G1576" s="55" t="s">
        <v>7800</v>
      </c>
      <c r="H1576" s="299">
        <v>1080</v>
      </c>
      <c r="I1576" s="59">
        <v>0.5</v>
      </c>
      <c r="J1576" s="448">
        <f t="shared" si="25"/>
        <v>540</v>
      </c>
    </row>
    <row r="1577" spans="1:10" ht="15.75">
      <c r="A1577" s="55">
        <v>1573</v>
      </c>
      <c r="B1577" s="55" t="s">
        <v>446</v>
      </c>
      <c r="C1577" s="329" t="s">
        <v>1983</v>
      </c>
      <c r="D1577" s="329" t="s">
        <v>5646</v>
      </c>
      <c r="E1577" s="55" t="s">
        <v>7802</v>
      </c>
      <c r="F1577" s="55"/>
      <c r="G1577" s="55" t="s">
        <v>7800</v>
      </c>
      <c r="H1577" s="299">
        <v>793</v>
      </c>
      <c r="I1577" s="59">
        <v>0.5</v>
      </c>
      <c r="J1577" s="448">
        <f t="shared" si="25"/>
        <v>396.5</v>
      </c>
    </row>
    <row r="1578" spans="1:10" ht="15.75">
      <c r="A1578" s="55">
        <v>1574</v>
      </c>
      <c r="B1578" s="55" t="s">
        <v>446</v>
      </c>
      <c r="C1578" s="329" t="s">
        <v>1984</v>
      </c>
      <c r="D1578" s="329" t="s">
        <v>5647</v>
      </c>
      <c r="E1578" s="55" t="s">
        <v>7802</v>
      </c>
      <c r="F1578" s="55"/>
      <c r="G1578" s="55" t="s">
        <v>7800</v>
      </c>
      <c r="H1578" s="299">
        <v>2526</v>
      </c>
      <c r="I1578" s="59">
        <v>0.5</v>
      </c>
      <c r="J1578" s="448">
        <f t="shared" si="25"/>
        <v>1263</v>
      </c>
    </row>
    <row r="1579" spans="1:10" ht="15.75">
      <c r="A1579" s="55">
        <v>1575</v>
      </c>
      <c r="B1579" s="55" t="s">
        <v>446</v>
      </c>
      <c r="C1579" s="329" t="s">
        <v>1985</v>
      </c>
      <c r="D1579" s="329" t="s">
        <v>5648</v>
      </c>
      <c r="E1579" s="55" t="s">
        <v>7802</v>
      </c>
      <c r="F1579" s="55"/>
      <c r="G1579" s="55" t="s">
        <v>7800</v>
      </c>
      <c r="H1579" s="299">
        <v>664</v>
      </c>
      <c r="I1579" s="59">
        <v>0.5</v>
      </c>
      <c r="J1579" s="448">
        <f t="shared" si="25"/>
        <v>332</v>
      </c>
    </row>
    <row r="1580" spans="1:10" ht="15.75">
      <c r="A1580" s="55">
        <v>1576</v>
      </c>
      <c r="B1580" s="55" t="s">
        <v>446</v>
      </c>
      <c r="C1580" s="329" t="s">
        <v>1986</v>
      </c>
      <c r="D1580" s="329" t="s">
        <v>5649</v>
      </c>
      <c r="E1580" s="55" t="s">
        <v>7802</v>
      </c>
      <c r="F1580" s="55"/>
      <c r="G1580" s="55" t="s">
        <v>7800</v>
      </c>
      <c r="H1580" s="299">
        <v>1263</v>
      </c>
      <c r="I1580" s="59">
        <v>0.5</v>
      </c>
      <c r="J1580" s="448">
        <f t="shared" si="25"/>
        <v>631.5</v>
      </c>
    </row>
    <row r="1581" spans="1:10" ht="15.75">
      <c r="A1581" s="55">
        <v>1577</v>
      </c>
      <c r="B1581" s="55" t="s">
        <v>446</v>
      </c>
      <c r="C1581" s="329" t="s">
        <v>1987</v>
      </c>
      <c r="D1581" s="329" t="s">
        <v>5650</v>
      </c>
      <c r="E1581" s="55" t="s">
        <v>7802</v>
      </c>
      <c r="F1581" s="55"/>
      <c r="G1581" s="55" t="s">
        <v>7800</v>
      </c>
      <c r="H1581" s="299">
        <v>1472</v>
      </c>
      <c r="I1581" s="59">
        <v>0.5</v>
      </c>
      <c r="J1581" s="448">
        <f t="shared" si="25"/>
        <v>736</v>
      </c>
    </row>
    <row r="1582" spans="1:10" ht="15.75">
      <c r="A1582" s="55">
        <v>1578</v>
      </c>
      <c r="B1582" s="55" t="s">
        <v>446</v>
      </c>
      <c r="C1582" s="329" t="s">
        <v>1988</v>
      </c>
      <c r="D1582" s="329" t="s">
        <v>5651</v>
      </c>
      <c r="E1582" s="55" t="s">
        <v>7802</v>
      </c>
      <c r="F1582" s="55"/>
      <c r="G1582" s="55" t="s">
        <v>7800</v>
      </c>
      <c r="H1582" s="299">
        <v>5059</v>
      </c>
      <c r="I1582" s="59">
        <v>0.5</v>
      </c>
      <c r="J1582" s="448">
        <f t="shared" si="25"/>
        <v>2529.5</v>
      </c>
    </row>
    <row r="1583" spans="1:10" ht="15.75">
      <c r="A1583" s="55">
        <v>1579</v>
      </c>
      <c r="B1583" s="55" t="s">
        <v>446</v>
      </c>
      <c r="C1583" s="329" t="s">
        <v>1989</v>
      </c>
      <c r="D1583" s="329" t="s">
        <v>5652</v>
      </c>
      <c r="E1583" s="55" t="s">
        <v>7802</v>
      </c>
      <c r="F1583" s="55"/>
      <c r="G1583" s="55" t="s">
        <v>7800</v>
      </c>
      <c r="H1583" s="299">
        <v>478</v>
      </c>
      <c r="I1583" s="59">
        <v>0.5</v>
      </c>
      <c r="J1583" s="448">
        <f t="shared" si="25"/>
        <v>239</v>
      </c>
    </row>
    <row r="1584" spans="1:10" ht="15.75">
      <c r="A1584" s="55">
        <v>1580</v>
      </c>
      <c r="B1584" s="55" t="s">
        <v>446</v>
      </c>
      <c r="C1584" s="329" t="s">
        <v>1990</v>
      </c>
      <c r="D1584" s="329" t="s">
        <v>5653</v>
      </c>
      <c r="E1584" s="55" t="s">
        <v>7802</v>
      </c>
      <c r="F1584" s="55"/>
      <c r="G1584" s="55" t="s">
        <v>7800</v>
      </c>
      <c r="H1584" s="299">
        <v>486</v>
      </c>
      <c r="I1584" s="59">
        <v>0.5</v>
      </c>
      <c r="J1584" s="448">
        <f t="shared" si="25"/>
        <v>243</v>
      </c>
    </row>
    <row r="1585" spans="1:10" ht="15.75">
      <c r="A1585" s="55">
        <v>1581</v>
      </c>
      <c r="B1585" s="55" t="s">
        <v>446</v>
      </c>
      <c r="C1585" s="329" t="s">
        <v>1991</v>
      </c>
      <c r="D1585" s="329" t="s">
        <v>5654</v>
      </c>
      <c r="E1585" s="55" t="s">
        <v>7802</v>
      </c>
      <c r="F1585" s="55"/>
      <c r="G1585" s="55" t="s">
        <v>7800</v>
      </c>
      <c r="H1585" s="299">
        <v>486</v>
      </c>
      <c r="I1585" s="59">
        <v>0.5</v>
      </c>
      <c r="J1585" s="448">
        <f t="shared" si="25"/>
        <v>243</v>
      </c>
    </row>
    <row r="1586" spans="1:10" ht="15.75">
      <c r="A1586" s="55">
        <v>1582</v>
      </c>
      <c r="B1586" s="55" t="s">
        <v>446</v>
      </c>
      <c r="C1586" s="329" t="s">
        <v>1992</v>
      </c>
      <c r="D1586" s="329" t="s">
        <v>5655</v>
      </c>
      <c r="E1586" s="55" t="s">
        <v>7802</v>
      </c>
      <c r="F1586" s="55"/>
      <c r="G1586" s="55" t="s">
        <v>7800</v>
      </c>
      <c r="H1586" s="299">
        <v>569</v>
      </c>
      <c r="I1586" s="59">
        <v>0.5</v>
      </c>
      <c r="J1586" s="448">
        <f t="shared" si="25"/>
        <v>284.5</v>
      </c>
    </row>
    <row r="1587" spans="1:10" ht="15.75">
      <c r="A1587" s="55">
        <v>1583</v>
      </c>
      <c r="B1587" s="55" t="s">
        <v>446</v>
      </c>
      <c r="C1587" s="329" t="s">
        <v>1993</v>
      </c>
      <c r="D1587" s="329" t="s">
        <v>5656</v>
      </c>
      <c r="E1587" s="55" t="s">
        <v>7802</v>
      </c>
      <c r="F1587" s="55"/>
      <c r="G1587" s="55" t="s">
        <v>7800</v>
      </c>
      <c r="H1587" s="299">
        <v>611</v>
      </c>
      <c r="I1587" s="59">
        <v>0.5</v>
      </c>
      <c r="J1587" s="448">
        <f t="shared" si="25"/>
        <v>305.5</v>
      </c>
    </row>
    <row r="1588" spans="1:10" ht="15.75">
      <c r="A1588" s="55">
        <v>1584</v>
      </c>
      <c r="B1588" s="55" t="s">
        <v>446</v>
      </c>
      <c r="C1588" s="329" t="s">
        <v>1994</v>
      </c>
      <c r="D1588" s="329" t="s">
        <v>5657</v>
      </c>
      <c r="E1588" s="55" t="s">
        <v>7802</v>
      </c>
      <c r="F1588" s="55"/>
      <c r="G1588" s="55" t="s">
        <v>7800</v>
      </c>
      <c r="H1588" s="299">
        <v>905</v>
      </c>
      <c r="I1588" s="59">
        <v>0.5</v>
      </c>
      <c r="J1588" s="448">
        <f t="shared" si="25"/>
        <v>452.5</v>
      </c>
    </row>
    <row r="1589" spans="1:10" ht="15.75">
      <c r="A1589" s="55">
        <v>1585</v>
      </c>
      <c r="B1589" s="55" t="s">
        <v>446</v>
      </c>
      <c r="C1589" s="329" t="s">
        <v>1995</v>
      </c>
      <c r="D1589" s="329" t="s">
        <v>5658</v>
      </c>
      <c r="E1589" s="55" t="s">
        <v>7802</v>
      </c>
      <c r="F1589" s="55"/>
      <c r="G1589" s="55" t="s">
        <v>7800</v>
      </c>
      <c r="H1589" s="299">
        <v>73</v>
      </c>
      <c r="I1589" s="59">
        <v>0.5</v>
      </c>
      <c r="J1589" s="448">
        <f t="shared" si="25"/>
        <v>36.5</v>
      </c>
    </row>
    <row r="1590" spans="1:10" ht="15.75">
      <c r="A1590" s="55">
        <v>1586</v>
      </c>
      <c r="B1590" s="55" t="s">
        <v>446</v>
      </c>
      <c r="C1590" s="329" t="s">
        <v>1996</v>
      </c>
      <c r="D1590" s="329" t="s">
        <v>5659</v>
      </c>
      <c r="E1590" s="55" t="s">
        <v>7802</v>
      </c>
      <c r="F1590" s="55"/>
      <c r="G1590" s="55" t="s">
        <v>7800</v>
      </c>
      <c r="H1590" s="299">
        <v>111</v>
      </c>
      <c r="I1590" s="59">
        <v>0.5</v>
      </c>
      <c r="J1590" s="448">
        <f t="shared" si="25"/>
        <v>55.5</v>
      </c>
    </row>
    <row r="1591" spans="1:10" ht="15.75">
      <c r="A1591" s="55">
        <v>1587</v>
      </c>
      <c r="B1591" s="55" t="s">
        <v>446</v>
      </c>
      <c r="C1591" s="329" t="s">
        <v>1997</v>
      </c>
      <c r="D1591" s="329" t="s">
        <v>5660</v>
      </c>
      <c r="E1591" s="55" t="s">
        <v>7802</v>
      </c>
      <c r="F1591" s="55"/>
      <c r="G1591" s="55" t="s">
        <v>7800</v>
      </c>
      <c r="H1591" s="299">
        <v>123</v>
      </c>
      <c r="I1591" s="59">
        <v>0.5</v>
      </c>
      <c r="J1591" s="448">
        <f t="shared" si="25"/>
        <v>61.5</v>
      </c>
    </row>
    <row r="1592" spans="1:10" ht="15.75">
      <c r="A1592" s="55">
        <v>1588</v>
      </c>
      <c r="B1592" s="55" t="s">
        <v>446</v>
      </c>
      <c r="C1592" s="329" t="s">
        <v>1998</v>
      </c>
      <c r="D1592" s="329" t="s">
        <v>5661</v>
      </c>
      <c r="E1592" s="55" t="s">
        <v>7802</v>
      </c>
      <c r="F1592" s="55"/>
      <c r="G1592" s="55" t="s">
        <v>7800</v>
      </c>
      <c r="H1592" s="299">
        <v>152</v>
      </c>
      <c r="I1592" s="59">
        <v>0.5</v>
      </c>
      <c r="J1592" s="448">
        <f t="shared" si="25"/>
        <v>76</v>
      </c>
    </row>
    <row r="1593" spans="1:10" ht="15.75">
      <c r="A1593" s="55">
        <v>1589</v>
      </c>
      <c r="B1593" s="55" t="s">
        <v>446</v>
      </c>
      <c r="C1593" s="329" t="s">
        <v>1999</v>
      </c>
      <c r="D1593" s="329" t="s">
        <v>5662</v>
      </c>
      <c r="E1593" s="55" t="s">
        <v>7802</v>
      </c>
      <c r="F1593" s="55"/>
      <c r="G1593" s="55" t="s">
        <v>7800</v>
      </c>
      <c r="H1593" s="299">
        <v>49</v>
      </c>
      <c r="I1593" s="59">
        <v>0.5</v>
      </c>
      <c r="J1593" s="448">
        <f t="shared" si="25"/>
        <v>24.5</v>
      </c>
    </row>
    <row r="1594" spans="1:10" ht="15.75">
      <c r="A1594" s="55">
        <v>1590</v>
      </c>
      <c r="B1594" s="55" t="s">
        <v>446</v>
      </c>
      <c r="C1594" s="329" t="s">
        <v>2000</v>
      </c>
      <c r="D1594" s="329" t="s">
        <v>5663</v>
      </c>
      <c r="E1594" s="55" t="s">
        <v>7802</v>
      </c>
      <c r="F1594" s="55"/>
      <c r="G1594" s="55" t="s">
        <v>7800</v>
      </c>
      <c r="H1594" s="299">
        <v>207</v>
      </c>
      <c r="I1594" s="59">
        <v>0.5</v>
      </c>
      <c r="J1594" s="448">
        <f t="shared" si="25"/>
        <v>103.5</v>
      </c>
    </row>
    <row r="1595" spans="1:10" ht="15.75">
      <c r="A1595" s="55">
        <v>1591</v>
      </c>
      <c r="B1595" s="55" t="s">
        <v>446</v>
      </c>
      <c r="C1595" s="329" t="s">
        <v>2001</v>
      </c>
      <c r="D1595" s="329" t="s">
        <v>5664</v>
      </c>
      <c r="E1595" s="55" t="s">
        <v>7802</v>
      </c>
      <c r="F1595" s="55"/>
      <c r="G1595" s="55" t="s">
        <v>7800</v>
      </c>
      <c r="H1595" s="299">
        <v>27</v>
      </c>
      <c r="I1595" s="59">
        <v>0.5</v>
      </c>
      <c r="J1595" s="448">
        <f t="shared" si="25"/>
        <v>13.5</v>
      </c>
    </row>
    <row r="1596" spans="1:10" ht="15.75">
      <c r="A1596" s="55">
        <v>1592</v>
      </c>
      <c r="B1596" s="55" t="s">
        <v>446</v>
      </c>
      <c r="C1596" s="329" t="s">
        <v>2002</v>
      </c>
      <c r="D1596" s="329" t="s">
        <v>5665</v>
      </c>
      <c r="E1596" s="55" t="s">
        <v>7802</v>
      </c>
      <c r="F1596" s="55"/>
      <c r="G1596" s="55" t="s">
        <v>7800</v>
      </c>
      <c r="H1596" s="299">
        <v>84</v>
      </c>
      <c r="I1596" s="59">
        <v>0.5</v>
      </c>
      <c r="J1596" s="448">
        <f t="shared" si="25"/>
        <v>42</v>
      </c>
    </row>
    <row r="1597" spans="1:10" ht="15.75">
      <c r="A1597" s="55">
        <v>1593</v>
      </c>
      <c r="B1597" s="55" t="s">
        <v>446</v>
      </c>
      <c r="C1597" s="329" t="s">
        <v>2003</v>
      </c>
      <c r="D1597" s="329" t="s">
        <v>5666</v>
      </c>
      <c r="E1597" s="55" t="s">
        <v>7802</v>
      </c>
      <c r="F1597" s="55"/>
      <c r="G1597" s="55" t="s">
        <v>7800</v>
      </c>
      <c r="H1597" s="299">
        <v>84</v>
      </c>
      <c r="I1597" s="59">
        <v>0.5</v>
      </c>
      <c r="J1597" s="448">
        <f t="shared" si="25"/>
        <v>42</v>
      </c>
    </row>
    <row r="1598" spans="1:10" ht="15.75">
      <c r="A1598" s="55">
        <v>1594</v>
      </c>
      <c r="B1598" s="55" t="s">
        <v>446</v>
      </c>
      <c r="C1598" s="329" t="s">
        <v>2004</v>
      </c>
      <c r="D1598" s="329" t="s">
        <v>5667</v>
      </c>
      <c r="E1598" s="55" t="s">
        <v>7802</v>
      </c>
      <c r="F1598" s="55"/>
      <c r="G1598" s="55" t="s">
        <v>7800</v>
      </c>
      <c r="H1598" s="299">
        <v>84</v>
      </c>
      <c r="I1598" s="59">
        <v>0.5</v>
      </c>
      <c r="J1598" s="448">
        <f t="shared" si="25"/>
        <v>42</v>
      </c>
    </row>
    <row r="1599" spans="1:10" ht="15.75">
      <c r="A1599" s="55">
        <v>1595</v>
      </c>
      <c r="B1599" s="55" t="s">
        <v>446</v>
      </c>
      <c r="C1599" s="329" t="s">
        <v>2005</v>
      </c>
      <c r="D1599" s="329" t="s">
        <v>5668</v>
      </c>
      <c r="E1599" s="55" t="s">
        <v>7802</v>
      </c>
      <c r="F1599" s="55"/>
      <c r="G1599" s="55" t="s">
        <v>7800</v>
      </c>
      <c r="H1599" s="299">
        <v>84</v>
      </c>
      <c r="I1599" s="59">
        <v>0.5</v>
      </c>
      <c r="J1599" s="448">
        <f t="shared" si="25"/>
        <v>42</v>
      </c>
    </row>
    <row r="1600" spans="1:10" ht="15.75">
      <c r="A1600" s="55">
        <v>1596</v>
      </c>
      <c r="B1600" s="55" t="s">
        <v>446</v>
      </c>
      <c r="C1600" s="329" t="s">
        <v>2006</v>
      </c>
      <c r="D1600" s="329" t="s">
        <v>5669</v>
      </c>
      <c r="E1600" s="55" t="s">
        <v>7802</v>
      </c>
      <c r="F1600" s="55"/>
      <c r="G1600" s="55" t="s">
        <v>7800</v>
      </c>
      <c r="H1600" s="299">
        <v>84</v>
      </c>
      <c r="I1600" s="59">
        <v>0.5</v>
      </c>
      <c r="J1600" s="448">
        <f t="shared" si="25"/>
        <v>42</v>
      </c>
    </row>
    <row r="1601" spans="1:10" ht="15.75">
      <c r="A1601" s="55">
        <v>1597</v>
      </c>
      <c r="B1601" s="55" t="s">
        <v>446</v>
      </c>
      <c r="C1601" s="329" t="s">
        <v>2007</v>
      </c>
      <c r="D1601" s="329" t="s">
        <v>5670</v>
      </c>
      <c r="E1601" s="55" t="s">
        <v>7802</v>
      </c>
      <c r="F1601" s="55"/>
      <c r="G1601" s="55" t="s">
        <v>7800</v>
      </c>
      <c r="H1601" s="299">
        <v>84</v>
      </c>
      <c r="I1601" s="59">
        <v>0.5</v>
      </c>
      <c r="J1601" s="448">
        <f t="shared" si="25"/>
        <v>42</v>
      </c>
    </row>
    <row r="1602" spans="1:10" ht="15.75">
      <c r="A1602" s="55">
        <v>1598</v>
      </c>
      <c r="B1602" s="55" t="s">
        <v>446</v>
      </c>
      <c r="C1602" s="329" t="s">
        <v>2008</v>
      </c>
      <c r="D1602" s="329" t="s">
        <v>5671</v>
      </c>
      <c r="E1602" s="55" t="s">
        <v>7802</v>
      </c>
      <c r="F1602" s="55"/>
      <c r="G1602" s="55" t="s">
        <v>7800</v>
      </c>
      <c r="H1602" s="299">
        <v>84</v>
      </c>
      <c r="I1602" s="59">
        <v>0.5</v>
      </c>
      <c r="J1602" s="448">
        <f t="shared" si="25"/>
        <v>42</v>
      </c>
    </row>
    <row r="1603" spans="1:10" ht="15.75">
      <c r="A1603" s="55">
        <v>1599</v>
      </c>
      <c r="B1603" s="55" t="s">
        <v>446</v>
      </c>
      <c r="C1603" s="329" t="s">
        <v>2009</v>
      </c>
      <c r="D1603" s="329" t="s">
        <v>5672</v>
      </c>
      <c r="E1603" s="55" t="s">
        <v>7802</v>
      </c>
      <c r="F1603" s="55"/>
      <c r="G1603" s="55" t="s">
        <v>7800</v>
      </c>
      <c r="H1603" s="299">
        <v>84</v>
      </c>
      <c r="I1603" s="59">
        <v>0.5</v>
      </c>
      <c r="J1603" s="448">
        <f t="shared" si="25"/>
        <v>42</v>
      </c>
    </row>
    <row r="1604" spans="1:10" ht="15.75">
      <c r="A1604" s="55">
        <v>1600</v>
      </c>
      <c r="B1604" s="55" t="s">
        <v>446</v>
      </c>
      <c r="C1604" s="329" t="s">
        <v>2010</v>
      </c>
      <c r="D1604" s="329" t="s">
        <v>5673</v>
      </c>
      <c r="E1604" s="55" t="s">
        <v>7802</v>
      </c>
      <c r="F1604" s="55"/>
      <c r="G1604" s="55" t="s">
        <v>7800</v>
      </c>
      <c r="H1604" s="299">
        <v>1277</v>
      </c>
      <c r="I1604" s="59">
        <v>0.5</v>
      </c>
      <c r="J1604" s="448">
        <f t="shared" si="25"/>
        <v>638.5</v>
      </c>
    </row>
    <row r="1605" spans="1:10" ht="15.75">
      <c r="A1605" s="55">
        <v>1601</v>
      </c>
      <c r="B1605" s="55" t="s">
        <v>446</v>
      </c>
      <c r="C1605" s="329" t="s">
        <v>2011</v>
      </c>
      <c r="D1605" s="329" t="s">
        <v>5674</v>
      </c>
      <c r="E1605" s="55" t="s">
        <v>7802</v>
      </c>
      <c r="F1605" s="55"/>
      <c r="G1605" s="55" t="s">
        <v>7800</v>
      </c>
      <c r="H1605" s="299">
        <v>84852</v>
      </c>
      <c r="I1605" s="59">
        <v>0.5</v>
      </c>
      <c r="J1605" s="448">
        <f t="shared" si="25"/>
        <v>42426</v>
      </c>
    </row>
    <row r="1606" spans="1:10" ht="15.75">
      <c r="A1606" s="55">
        <v>1602</v>
      </c>
      <c r="B1606" s="55" t="s">
        <v>446</v>
      </c>
      <c r="C1606" s="329" t="s">
        <v>2012</v>
      </c>
      <c r="D1606" s="329" t="s">
        <v>5675</v>
      </c>
      <c r="E1606" s="55" t="s">
        <v>7802</v>
      </c>
      <c r="F1606" s="55"/>
      <c r="G1606" s="55" t="s">
        <v>7800</v>
      </c>
      <c r="H1606" s="299">
        <v>571</v>
      </c>
      <c r="I1606" s="59">
        <v>0.5</v>
      </c>
      <c r="J1606" s="448">
        <f t="shared" si="25"/>
        <v>285.5</v>
      </c>
    </row>
    <row r="1607" spans="1:10" ht="15.75">
      <c r="A1607" s="55">
        <v>1603</v>
      </c>
      <c r="B1607" s="55" t="s">
        <v>446</v>
      </c>
      <c r="C1607" s="329" t="s">
        <v>2013</v>
      </c>
      <c r="D1607" s="329" t="s">
        <v>5676</v>
      </c>
      <c r="E1607" s="55" t="s">
        <v>7802</v>
      </c>
      <c r="F1607" s="55"/>
      <c r="G1607" s="55" t="s">
        <v>7800</v>
      </c>
      <c r="H1607" s="299">
        <v>97</v>
      </c>
      <c r="I1607" s="59">
        <v>0.5</v>
      </c>
      <c r="J1607" s="448">
        <f t="shared" si="25"/>
        <v>48.5</v>
      </c>
    </row>
    <row r="1608" spans="1:10" ht="15.75">
      <c r="A1608" s="55">
        <v>1604</v>
      </c>
      <c r="B1608" s="55" t="s">
        <v>446</v>
      </c>
      <c r="C1608" s="329" t="s">
        <v>2014</v>
      </c>
      <c r="D1608" s="329" t="s">
        <v>5677</v>
      </c>
      <c r="E1608" s="55" t="s">
        <v>7802</v>
      </c>
      <c r="F1608" s="55"/>
      <c r="G1608" s="55" t="s">
        <v>7800</v>
      </c>
      <c r="H1608" s="299">
        <v>159</v>
      </c>
      <c r="I1608" s="59">
        <v>0.5</v>
      </c>
      <c r="J1608" s="448">
        <f t="shared" si="25"/>
        <v>79.5</v>
      </c>
    </row>
    <row r="1609" spans="1:10" ht="15.75">
      <c r="A1609" s="55">
        <v>1605</v>
      </c>
      <c r="B1609" s="55" t="s">
        <v>446</v>
      </c>
      <c r="C1609" s="329" t="s">
        <v>2015</v>
      </c>
      <c r="D1609" s="329" t="s">
        <v>5678</v>
      </c>
      <c r="E1609" s="55" t="s">
        <v>7802</v>
      </c>
      <c r="F1609" s="55"/>
      <c r="G1609" s="55" t="s">
        <v>7800</v>
      </c>
      <c r="H1609" s="299">
        <v>7269</v>
      </c>
      <c r="I1609" s="59">
        <v>0.5</v>
      </c>
      <c r="J1609" s="448">
        <f t="shared" si="25"/>
        <v>3634.5</v>
      </c>
    </row>
    <row r="1610" spans="1:10" ht="15.75">
      <c r="A1610" s="55">
        <v>1606</v>
      </c>
      <c r="B1610" s="55" t="s">
        <v>446</v>
      </c>
      <c r="C1610" s="329" t="s">
        <v>2016</v>
      </c>
      <c r="D1610" s="329" t="s">
        <v>5679</v>
      </c>
      <c r="E1610" s="55" t="s">
        <v>7802</v>
      </c>
      <c r="F1610" s="55"/>
      <c r="G1610" s="55" t="s">
        <v>7800</v>
      </c>
      <c r="H1610" s="299">
        <v>125</v>
      </c>
      <c r="I1610" s="59">
        <v>0.5</v>
      </c>
      <c r="J1610" s="448">
        <f t="shared" si="25"/>
        <v>62.5</v>
      </c>
    </row>
    <row r="1611" spans="1:10" ht="15.75">
      <c r="A1611" s="55">
        <v>1607</v>
      </c>
      <c r="B1611" s="55" t="s">
        <v>446</v>
      </c>
      <c r="C1611" s="329" t="s">
        <v>2017</v>
      </c>
      <c r="D1611" s="329" t="s">
        <v>5680</v>
      </c>
      <c r="E1611" s="55" t="s">
        <v>7802</v>
      </c>
      <c r="F1611" s="55"/>
      <c r="G1611" s="55" t="s">
        <v>7800</v>
      </c>
      <c r="H1611" s="299">
        <v>588</v>
      </c>
      <c r="I1611" s="59">
        <v>0.5</v>
      </c>
      <c r="J1611" s="448">
        <f t="shared" si="25"/>
        <v>294</v>
      </c>
    </row>
    <row r="1612" spans="1:10" ht="15.75">
      <c r="A1612" s="55">
        <v>1608</v>
      </c>
      <c r="B1612" s="55" t="s">
        <v>446</v>
      </c>
      <c r="C1612" s="329" t="s">
        <v>2018</v>
      </c>
      <c r="D1612" s="329" t="s">
        <v>5681</v>
      </c>
      <c r="E1612" s="55" t="s">
        <v>7802</v>
      </c>
      <c r="F1612" s="55"/>
      <c r="G1612" s="55" t="s">
        <v>7800</v>
      </c>
      <c r="H1612" s="299">
        <v>588</v>
      </c>
      <c r="I1612" s="59">
        <v>0.5</v>
      </c>
      <c r="J1612" s="448">
        <f t="shared" si="25"/>
        <v>294</v>
      </c>
    </row>
    <row r="1613" spans="1:10" ht="15.75">
      <c r="A1613" s="55">
        <v>1609</v>
      </c>
      <c r="B1613" s="55" t="s">
        <v>446</v>
      </c>
      <c r="C1613" s="329" t="s">
        <v>2019</v>
      </c>
      <c r="D1613" s="329" t="s">
        <v>5682</v>
      </c>
      <c r="E1613" s="55" t="s">
        <v>7802</v>
      </c>
      <c r="F1613" s="55"/>
      <c r="G1613" s="55" t="s">
        <v>7800</v>
      </c>
      <c r="H1613" s="299">
        <v>588</v>
      </c>
      <c r="I1613" s="59">
        <v>0.5</v>
      </c>
      <c r="J1613" s="448">
        <f t="shared" si="25"/>
        <v>294</v>
      </c>
    </row>
    <row r="1614" spans="1:10" ht="15.75">
      <c r="A1614" s="55">
        <v>1610</v>
      </c>
      <c r="B1614" s="55" t="s">
        <v>446</v>
      </c>
      <c r="C1614" s="329" t="s">
        <v>2020</v>
      </c>
      <c r="D1614" s="329" t="s">
        <v>5683</v>
      </c>
      <c r="E1614" s="55" t="s">
        <v>7802</v>
      </c>
      <c r="F1614" s="55"/>
      <c r="G1614" s="55" t="s">
        <v>7800</v>
      </c>
      <c r="H1614" s="299">
        <v>992</v>
      </c>
      <c r="I1614" s="59">
        <v>0.5</v>
      </c>
      <c r="J1614" s="448">
        <f t="shared" si="25"/>
        <v>496</v>
      </c>
    </row>
    <row r="1615" spans="1:10" ht="15.75">
      <c r="A1615" s="55">
        <v>1611</v>
      </c>
      <c r="B1615" s="55" t="s">
        <v>446</v>
      </c>
      <c r="C1615" s="329" t="s">
        <v>2021</v>
      </c>
      <c r="D1615" s="329" t="s">
        <v>5684</v>
      </c>
      <c r="E1615" s="55" t="s">
        <v>7802</v>
      </c>
      <c r="F1615" s="55"/>
      <c r="G1615" s="55" t="s">
        <v>7800</v>
      </c>
      <c r="H1615" s="299">
        <v>992</v>
      </c>
      <c r="I1615" s="59">
        <v>0.5</v>
      </c>
      <c r="J1615" s="448">
        <f t="shared" si="25"/>
        <v>496</v>
      </c>
    </row>
    <row r="1616" spans="1:10" ht="15.75">
      <c r="A1616" s="55">
        <v>1612</v>
      </c>
      <c r="B1616" s="55" t="s">
        <v>446</v>
      </c>
      <c r="C1616" s="329" t="s">
        <v>2022</v>
      </c>
      <c r="D1616" s="329" t="s">
        <v>5685</v>
      </c>
      <c r="E1616" s="55" t="s">
        <v>7802</v>
      </c>
      <c r="F1616" s="55"/>
      <c r="G1616" s="55" t="s">
        <v>7800</v>
      </c>
      <c r="H1616" s="299">
        <v>992</v>
      </c>
      <c r="I1616" s="59">
        <v>0.5</v>
      </c>
      <c r="J1616" s="448">
        <f t="shared" si="25"/>
        <v>496</v>
      </c>
    </row>
    <row r="1617" spans="1:10" ht="15.75">
      <c r="A1617" s="55">
        <v>1613</v>
      </c>
      <c r="B1617" s="55" t="s">
        <v>446</v>
      </c>
      <c r="C1617" s="329" t="s">
        <v>2023</v>
      </c>
      <c r="D1617" s="329" t="s">
        <v>5686</v>
      </c>
      <c r="E1617" s="55" t="s">
        <v>7802</v>
      </c>
      <c r="F1617" s="55"/>
      <c r="G1617" s="55" t="s">
        <v>7800</v>
      </c>
      <c r="H1617" s="299">
        <v>89</v>
      </c>
      <c r="I1617" s="59">
        <v>0.5</v>
      </c>
      <c r="J1617" s="448">
        <f t="shared" si="25"/>
        <v>44.5</v>
      </c>
    </row>
    <row r="1618" spans="1:10" ht="15.75">
      <c r="A1618" s="55">
        <v>1614</v>
      </c>
      <c r="B1618" s="55" t="s">
        <v>446</v>
      </c>
      <c r="C1618" s="329" t="s">
        <v>2024</v>
      </c>
      <c r="D1618" s="329" t="s">
        <v>5687</v>
      </c>
      <c r="E1618" s="55" t="s">
        <v>7802</v>
      </c>
      <c r="F1618" s="55"/>
      <c r="G1618" s="55" t="s">
        <v>7800</v>
      </c>
      <c r="H1618" s="299">
        <v>137</v>
      </c>
      <c r="I1618" s="59">
        <v>0.5</v>
      </c>
      <c r="J1618" s="448">
        <f t="shared" ref="J1618:J1681" si="26">H1618*(1-I1618)</f>
        <v>68.5</v>
      </c>
    </row>
    <row r="1619" spans="1:10" ht="15.75">
      <c r="A1619" s="55">
        <v>1615</v>
      </c>
      <c r="B1619" s="55" t="s">
        <v>446</v>
      </c>
      <c r="C1619" s="329" t="s">
        <v>2025</v>
      </c>
      <c r="D1619" s="329" t="s">
        <v>5688</v>
      </c>
      <c r="E1619" s="55" t="s">
        <v>7802</v>
      </c>
      <c r="F1619" s="55"/>
      <c r="G1619" s="55" t="s">
        <v>7800</v>
      </c>
      <c r="H1619" s="299">
        <v>165</v>
      </c>
      <c r="I1619" s="59">
        <v>0.5</v>
      </c>
      <c r="J1619" s="448">
        <f t="shared" si="26"/>
        <v>82.5</v>
      </c>
    </row>
    <row r="1620" spans="1:10" ht="15.75">
      <c r="A1620" s="55">
        <v>1616</v>
      </c>
      <c r="B1620" s="55" t="s">
        <v>446</v>
      </c>
      <c r="C1620" s="329" t="s">
        <v>2026</v>
      </c>
      <c r="D1620" s="329" t="s">
        <v>5689</v>
      </c>
      <c r="E1620" s="55" t="s">
        <v>7802</v>
      </c>
      <c r="F1620" s="55"/>
      <c r="G1620" s="55" t="s">
        <v>7800</v>
      </c>
      <c r="H1620" s="299">
        <v>172</v>
      </c>
      <c r="I1620" s="59">
        <v>0.5</v>
      </c>
      <c r="J1620" s="448">
        <f t="shared" si="26"/>
        <v>86</v>
      </c>
    </row>
    <row r="1621" spans="1:10" ht="15.75">
      <c r="A1621" s="55">
        <v>1617</v>
      </c>
      <c r="B1621" s="55" t="s">
        <v>446</v>
      </c>
      <c r="C1621" s="329" t="s">
        <v>2027</v>
      </c>
      <c r="D1621" s="329" t="s">
        <v>5690</v>
      </c>
      <c r="E1621" s="55" t="s">
        <v>7802</v>
      </c>
      <c r="F1621" s="55"/>
      <c r="G1621" s="55" t="s">
        <v>7800</v>
      </c>
      <c r="H1621" s="299">
        <v>373</v>
      </c>
      <c r="I1621" s="59">
        <v>0.5</v>
      </c>
      <c r="J1621" s="448">
        <f t="shared" si="26"/>
        <v>186.5</v>
      </c>
    </row>
    <row r="1622" spans="1:10" ht="15.75">
      <c r="A1622" s="55">
        <v>1618</v>
      </c>
      <c r="B1622" s="55" t="s">
        <v>446</v>
      </c>
      <c r="C1622" s="329" t="s">
        <v>2028</v>
      </c>
      <c r="D1622" s="329" t="s">
        <v>5691</v>
      </c>
      <c r="E1622" s="55" t="s">
        <v>7802</v>
      </c>
      <c r="F1622" s="55"/>
      <c r="G1622" s="55" t="s">
        <v>7800</v>
      </c>
      <c r="H1622" s="299">
        <v>412</v>
      </c>
      <c r="I1622" s="59">
        <v>0.5</v>
      </c>
      <c r="J1622" s="448">
        <f t="shared" si="26"/>
        <v>206</v>
      </c>
    </row>
    <row r="1623" spans="1:10" ht="15.75">
      <c r="A1623" s="55">
        <v>1619</v>
      </c>
      <c r="B1623" s="55" t="s">
        <v>446</v>
      </c>
      <c r="C1623" s="329" t="s">
        <v>2029</v>
      </c>
      <c r="D1623" s="329" t="s">
        <v>5692</v>
      </c>
      <c r="E1623" s="55" t="s">
        <v>7802</v>
      </c>
      <c r="F1623" s="55"/>
      <c r="G1623" s="55" t="s">
        <v>7800</v>
      </c>
      <c r="H1623" s="299">
        <v>44872</v>
      </c>
      <c r="I1623" s="59">
        <v>0.5</v>
      </c>
      <c r="J1623" s="448">
        <f t="shared" si="26"/>
        <v>22436</v>
      </c>
    </row>
    <row r="1624" spans="1:10" ht="15.75">
      <c r="A1624" s="55">
        <v>1620</v>
      </c>
      <c r="B1624" s="55" t="s">
        <v>446</v>
      </c>
      <c r="C1624" s="329" t="s">
        <v>2030</v>
      </c>
      <c r="D1624" s="329" t="s">
        <v>5693</v>
      </c>
      <c r="E1624" s="55" t="s">
        <v>7802</v>
      </c>
      <c r="F1624" s="55"/>
      <c r="G1624" s="55" t="s">
        <v>7800</v>
      </c>
      <c r="H1624" s="299">
        <v>1200</v>
      </c>
      <c r="I1624" s="59">
        <v>0.5</v>
      </c>
      <c r="J1624" s="448">
        <f t="shared" si="26"/>
        <v>600</v>
      </c>
    </row>
    <row r="1625" spans="1:10" ht="15.75">
      <c r="A1625" s="55">
        <v>1621</v>
      </c>
      <c r="B1625" s="55" t="s">
        <v>446</v>
      </c>
      <c r="C1625" s="329" t="s">
        <v>2031</v>
      </c>
      <c r="D1625" s="329" t="s">
        <v>5694</v>
      </c>
      <c r="E1625" s="55" t="s">
        <v>7802</v>
      </c>
      <c r="F1625" s="55"/>
      <c r="G1625" s="55" t="s">
        <v>7800</v>
      </c>
      <c r="H1625" s="299">
        <v>152</v>
      </c>
      <c r="I1625" s="59">
        <v>0.5</v>
      </c>
      <c r="J1625" s="448">
        <f t="shared" si="26"/>
        <v>76</v>
      </c>
    </row>
    <row r="1626" spans="1:10" ht="15.75">
      <c r="A1626" s="55">
        <v>1622</v>
      </c>
      <c r="B1626" s="55" t="s">
        <v>446</v>
      </c>
      <c r="C1626" s="329" t="s">
        <v>2032</v>
      </c>
      <c r="D1626" s="329" t="s">
        <v>5695</v>
      </c>
      <c r="E1626" s="55" t="s">
        <v>7802</v>
      </c>
      <c r="F1626" s="55"/>
      <c r="G1626" s="55" t="s">
        <v>7800</v>
      </c>
      <c r="H1626" s="299">
        <v>3817</v>
      </c>
      <c r="I1626" s="59">
        <v>0.5</v>
      </c>
      <c r="J1626" s="448">
        <f t="shared" si="26"/>
        <v>1908.5</v>
      </c>
    </row>
    <row r="1627" spans="1:10" ht="15.75">
      <c r="A1627" s="55">
        <v>1623</v>
      </c>
      <c r="B1627" s="55" t="s">
        <v>446</v>
      </c>
      <c r="C1627" s="329" t="s">
        <v>2033</v>
      </c>
      <c r="D1627" s="329" t="s">
        <v>5696</v>
      </c>
      <c r="E1627" s="55" t="s">
        <v>7802</v>
      </c>
      <c r="F1627" s="55"/>
      <c r="G1627" s="55" t="s">
        <v>7800</v>
      </c>
      <c r="H1627" s="299">
        <v>5147</v>
      </c>
      <c r="I1627" s="59">
        <v>0.5</v>
      </c>
      <c r="J1627" s="448">
        <f t="shared" si="26"/>
        <v>2573.5</v>
      </c>
    </row>
    <row r="1628" spans="1:10" ht="15.75">
      <c r="A1628" s="55">
        <v>1624</v>
      </c>
      <c r="B1628" s="55" t="s">
        <v>446</v>
      </c>
      <c r="C1628" s="329" t="s">
        <v>2034</v>
      </c>
      <c r="D1628" s="329" t="s">
        <v>5697</v>
      </c>
      <c r="E1628" s="55" t="s">
        <v>7802</v>
      </c>
      <c r="F1628" s="55"/>
      <c r="G1628" s="55" t="s">
        <v>7800</v>
      </c>
      <c r="H1628" s="299">
        <v>5205</v>
      </c>
      <c r="I1628" s="59">
        <v>0.5</v>
      </c>
      <c r="J1628" s="448">
        <f t="shared" si="26"/>
        <v>2602.5</v>
      </c>
    </row>
    <row r="1629" spans="1:10" ht="15.75">
      <c r="A1629" s="55">
        <v>1625</v>
      </c>
      <c r="B1629" s="55" t="s">
        <v>446</v>
      </c>
      <c r="C1629" s="329" t="s">
        <v>2035</v>
      </c>
      <c r="D1629" s="329" t="s">
        <v>5698</v>
      </c>
      <c r="E1629" s="55" t="s">
        <v>7802</v>
      </c>
      <c r="F1629" s="55"/>
      <c r="G1629" s="55" t="s">
        <v>7800</v>
      </c>
      <c r="H1629" s="299">
        <v>5263</v>
      </c>
      <c r="I1629" s="59">
        <v>0.5</v>
      </c>
      <c r="J1629" s="448">
        <f t="shared" si="26"/>
        <v>2631.5</v>
      </c>
    </row>
    <row r="1630" spans="1:10" ht="15.75">
      <c r="A1630" s="55">
        <v>1626</v>
      </c>
      <c r="B1630" s="55" t="s">
        <v>446</v>
      </c>
      <c r="C1630" s="329" t="s">
        <v>2036</v>
      </c>
      <c r="D1630" s="329" t="s">
        <v>5699</v>
      </c>
      <c r="E1630" s="55" t="s">
        <v>7802</v>
      </c>
      <c r="F1630" s="55"/>
      <c r="G1630" s="55" t="s">
        <v>7800</v>
      </c>
      <c r="H1630" s="299">
        <v>5321</v>
      </c>
      <c r="I1630" s="59">
        <v>0.5</v>
      </c>
      <c r="J1630" s="448">
        <f t="shared" si="26"/>
        <v>2660.5</v>
      </c>
    </row>
    <row r="1631" spans="1:10" ht="15.75">
      <c r="A1631" s="55">
        <v>1627</v>
      </c>
      <c r="B1631" s="55" t="s">
        <v>446</v>
      </c>
      <c r="C1631" s="329" t="s">
        <v>2037</v>
      </c>
      <c r="D1631" s="329" t="s">
        <v>5700</v>
      </c>
      <c r="E1631" s="55" t="s">
        <v>7802</v>
      </c>
      <c r="F1631" s="55"/>
      <c r="G1631" s="55" t="s">
        <v>7800</v>
      </c>
      <c r="H1631" s="299">
        <v>5379</v>
      </c>
      <c r="I1631" s="59">
        <v>0.5</v>
      </c>
      <c r="J1631" s="448">
        <f t="shared" si="26"/>
        <v>2689.5</v>
      </c>
    </row>
    <row r="1632" spans="1:10" ht="15.75">
      <c r="A1632" s="55">
        <v>1628</v>
      </c>
      <c r="B1632" s="55" t="s">
        <v>446</v>
      </c>
      <c r="C1632" s="329" t="s">
        <v>2038</v>
      </c>
      <c r="D1632" s="329" t="s">
        <v>5701</v>
      </c>
      <c r="E1632" s="55" t="s">
        <v>7802</v>
      </c>
      <c r="F1632" s="55"/>
      <c r="G1632" s="55" t="s">
        <v>7800</v>
      </c>
      <c r="H1632" s="299">
        <v>5437</v>
      </c>
      <c r="I1632" s="59">
        <v>0.5</v>
      </c>
      <c r="J1632" s="448">
        <f t="shared" si="26"/>
        <v>2718.5</v>
      </c>
    </row>
    <row r="1633" spans="1:10" ht="15.75">
      <c r="A1633" s="55">
        <v>1629</v>
      </c>
      <c r="B1633" s="55" t="s">
        <v>446</v>
      </c>
      <c r="C1633" s="329" t="s">
        <v>2039</v>
      </c>
      <c r="D1633" s="329" t="s">
        <v>5702</v>
      </c>
      <c r="E1633" s="55" t="s">
        <v>7802</v>
      </c>
      <c r="F1633" s="55"/>
      <c r="G1633" s="55" t="s">
        <v>7800</v>
      </c>
      <c r="H1633" s="299">
        <v>5494</v>
      </c>
      <c r="I1633" s="59">
        <v>0.5</v>
      </c>
      <c r="J1633" s="448">
        <f t="shared" si="26"/>
        <v>2747</v>
      </c>
    </row>
    <row r="1634" spans="1:10" ht="15.75">
      <c r="A1634" s="55">
        <v>1630</v>
      </c>
      <c r="B1634" s="55" t="s">
        <v>446</v>
      </c>
      <c r="C1634" s="329" t="s">
        <v>2040</v>
      </c>
      <c r="D1634" s="329" t="s">
        <v>5703</v>
      </c>
      <c r="E1634" s="55" t="s">
        <v>7802</v>
      </c>
      <c r="F1634" s="55"/>
      <c r="G1634" s="55" t="s">
        <v>7800</v>
      </c>
      <c r="H1634" s="299">
        <v>5552</v>
      </c>
      <c r="I1634" s="59">
        <v>0.5</v>
      </c>
      <c r="J1634" s="448">
        <f t="shared" si="26"/>
        <v>2776</v>
      </c>
    </row>
    <row r="1635" spans="1:10" ht="15.75">
      <c r="A1635" s="55">
        <v>1631</v>
      </c>
      <c r="B1635" s="55" t="s">
        <v>446</v>
      </c>
      <c r="C1635" s="329" t="s">
        <v>2041</v>
      </c>
      <c r="D1635" s="329" t="s">
        <v>5704</v>
      </c>
      <c r="E1635" s="55" t="s">
        <v>7802</v>
      </c>
      <c r="F1635" s="55"/>
      <c r="G1635" s="55" t="s">
        <v>7800</v>
      </c>
      <c r="H1635" s="299">
        <v>5610</v>
      </c>
      <c r="I1635" s="59">
        <v>0.5</v>
      </c>
      <c r="J1635" s="448">
        <f t="shared" si="26"/>
        <v>2805</v>
      </c>
    </row>
    <row r="1636" spans="1:10" ht="15.75">
      <c r="A1636" s="55">
        <v>1632</v>
      </c>
      <c r="B1636" s="55" t="s">
        <v>446</v>
      </c>
      <c r="C1636" s="329" t="s">
        <v>2042</v>
      </c>
      <c r="D1636" s="329" t="s">
        <v>5705</v>
      </c>
      <c r="E1636" s="55" t="s">
        <v>7802</v>
      </c>
      <c r="F1636" s="55"/>
      <c r="G1636" s="55" t="s">
        <v>7800</v>
      </c>
      <c r="H1636" s="299">
        <v>5668</v>
      </c>
      <c r="I1636" s="59">
        <v>0.5</v>
      </c>
      <c r="J1636" s="448">
        <f t="shared" si="26"/>
        <v>2834</v>
      </c>
    </row>
    <row r="1637" spans="1:10" ht="15.75">
      <c r="A1637" s="55">
        <v>1633</v>
      </c>
      <c r="B1637" s="55" t="s">
        <v>446</v>
      </c>
      <c r="C1637" s="329" t="s">
        <v>2043</v>
      </c>
      <c r="D1637" s="329" t="s">
        <v>5706</v>
      </c>
      <c r="E1637" s="55" t="s">
        <v>7802</v>
      </c>
      <c r="F1637" s="55"/>
      <c r="G1637" s="55" t="s">
        <v>7800</v>
      </c>
      <c r="H1637" s="299">
        <v>5726</v>
      </c>
      <c r="I1637" s="59">
        <v>0.5</v>
      </c>
      <c r="J1637" s="448">
        <f t="shared" si="26"/>
        <v>2863</v>
      </c>
    </row>
    <row r="1638" spans="1:10" ht="15.75">
      <c r="A1638" s="55">
        <v>1634</v>
      </c>
      <c r="B1638" s="55" t="s">
        <v>446</v>
      </c>
      <c r="C1638" s="329" t="s">
        <v>2044</v>
      </c>
      <c r="D1638" s="329" t="s">
        <v>5707</v>
      </c>
      <c r="E1638" s="55" t="s">
        <v>7802</v>
      </c>
      <c r="F1638" s="55"/>
      <c r="G1638" s="55" t="s">
        <v>7800</v>
      </c>
      <c r="H1638" s="299">
        <v>5784</v>
      </c>
      <c r="I1638" s="59">
        <v>0.5</v>
      </c>
      <c r="J1638" s="448">
        <f t="shared" si="26"/>
        <v>2892</v>
      </c>
    </row>
    <row r="1639" spans="1:10" ht="15.75">
      <c r="A1639" s="55">
        <v>1635</v>
      </c>
      <c r="B1639" s="55" t="s">
        <v>446</v>
      </c>
      <c r="C1639" s="329" t="s">
        <v>2045</v>
      </c>
      <c r="D1639" s="329" t="s">
        <v>5708</v>
      </c>
      <c r="E1639" s="55" t="s">
        <v>7802</v>
      </c>
      <c r="F1639" s="55"/>
      <c r="G1639" s="55" t="s">
        <v>7800</v>
      </c>
      <c r="H1639" s="299">
        <v>5842</v>
      </c>
      <c r="I1639" s="59">
        <v>0.5</v>
      </c>
      <c r="J1639" s="448">
        <f t="shared" si="26"/>
        <v>2921</v>
      </c>
    </row>
    <row r="1640" spans="1:10" ht="15.75">
      <c r="A1640" s="55">
        <v>1636</v>
      </c>
      <c r="B1640" s="55" t="s">
        <v>446</v>
      </c>
      <c r="C1640" s="329" t="s">
        <v>2046</v>
      </c>
      <c r="D1640" s="329" t="s">
        <v>5709</v>
      </c>
      <c r="E1640" s="55" t="s">
        <v>7802</v>
      </c>
      <c r="F1640" s="55"/>
      <c r="G1640" s="55" t="s">
        <v>7800</v>
      </c>
      <c r="H1640" s="299">
        <v>5900</v>
      </c>
      <c r="I1640" s="59">
        <v>0.5</v>
      </c>
      <c r="J1640" s="448">
        <f t="shared" si="26"/>
        <v>2950</v>
      </c>
    </row>
    <row r="1641" spans="1:10" ht="15.75">
      <c r="A1641" s="55">
        <v>1637</v>
      </c>
      <c r="B1641" s="55" t="s">
        <v>446</v>
      </c>
      <c r="C1641" s="329" t="s">
        <v>2047</v>
      </c>
      <c r="D1641" s="329" t="s">
        <v>5710</v>
      </c>
      <c r="E1641" s="55" t="s">
        <v>7802</v>
      </c>
      <c r="F1641" s="55"/>
      <c r="G1641" s="55" t="s">
        <v>7800</v>
      </c>
      <c r="H1641" s="299">
        <v>5958</v>
      </c>
      <c r="I1641" s="59">
        <v>0.5</v>
      </c>
      <c r="J1641" s="448">
        <f t="shared" si="26"/>
        <v>2979</v>
      </c>
    </row>
    <row r="1642" spans="1:10" ht="15.75">
      <c r="A1642" s="55">
        <v>1638</v>
      </c>
      <c r="B1642" s="55" t="s">
        <v>446</v>
      </c>
      <c r="C1642" s="329" t="s">
        <v>2048</v>
      </c>
      <c r="D1642" s="329" t="s">
        <v>5711</v>
      </c>
      <c r="E1642" s="55" t="s">
        <v>7802</v>
      </c>
      <c r="F1642" s="55"/>
      <c r="G1642" s="55" t="s">
        <v>7800</v>
      </c>
      <c r="H1642" s="299">
        <v>6016</v>
      </c>
      <c r="I1642" s="59">
        <v>0.5</v>
      </c>
      <c r="J1642" s="448">
        <f t="shared" si="26"/>
        <v>3008</v>
      </c>
    </row>
    <row r="1643" spans="1:10" ht="15.75">
      <c r="A1643" s="55">
        <v>1639</v>
      </c>
      <c r="B1643" s="55" t="s">
        <v>446</v>
      </c>
      <c r="C1643" s="329" t="s">
        <v>2049</v>
      </c>
      <c r="D1643" s="329" t="s">
        <v>5712</v>
      </c>
      <c r="E1643" s="55" t="s">
        <v>7802</v>
      </c>
      <c r="F1643" s="55"/>
      <c r="G1643" s="55" t="s">
        <v>7800</v>
      </c>
      <c r="H1643" s="299">
        <v>6074</v>
      </c>
      <c r="I1643" s="59">
        <v>0.5</v>
      </c>
      <c r="J1643" s="448">
        <f t="shared" si="26"/>
        <v>3037</v>
      </c>
    </row>
    <row r="1644" spans="1:10" ht="15.75">
      <c r="A1644" s="55">
        <v>1640</v>
      </c>
      <c r="B1644" s="55" t="s">
        <v>446</v>
      </c>
      <c r="C1644" s="329" t="s">
        <v>2050</v>
      </c>
      <c r="D1644" s="329" t="s">
        <v>5713</v>
      </c>
      <c r="E1644" s="55" t="s">
        <v>7802</v>
      </c>
      <c r="F1644" s="55"/>
      <c r="G1644" s="55" t="s">
        <v>7800</v>
      </c>
      <c r="H1644" s="299">
        <v>6132</v>
      </c>
      <c r="I1644" s="59">
        <v>0.5</v>
      </c>
      <c r="J1644" s="448">
        <f t="shared" si="26"/>
        <v>3066</v>
      </c>
    </row>
    <row r="1645" spans="1:10" ht="15.75">
      <c r="A1645" s="55">
        <v>1641</v>
      </c>
      <c r="B1645" s="55" t="s">
        <v>446</v>
      </c>
      <c r="C1645" s="329" t="s">
        <v>2051</v>
      </c>
      <c r="D1645" s="329" t="s">
        <v>5714</v>
      </c>
      <c r="E1645" s="55" t="s">
        <v>7802</v>
      </c>
      <c r="F1645" s="55"/>
      <c r="G1645" s="55" t="s">
        <v>7800</v>
      </c>
      <c r="H1645" s="299">
        <v>6190</v>
      </c>
      <c r="I1645" s="59">
        <v>0.5</v>
      </c>
      <c r="J1645" s="448">
        <f t="shared" si="26"/>
        <v>3095</v>
      </c>
    </row>
    <row r="1646" spans="1:10" ht="15.75">
      <c r="A1646" s="55">
        <v>1642</v>
      </c>
      <c r="B1646" s="55" t="s">
        <v>446</v>
      </c>
      <c r="C1646" s="329" t="s">
        <v>2052</v>
      </c>
      <c r="D1646" s="329" t="s">
        <v>5715</v>
      </c>
      <c r="E1646" s="55" t="s">
        <v>7802</v>
      </c>
      <c r="F1646" s="55"/>
      <c r="G1646" s="55" t="s">
        <v>7800</v>
      </c>
      <c r="H1646" s="299">
        <v>6248</v>
      </c>
      <c r="I1646" s="59">
        <v>0.5</v>
      </c>
      <c r="J1646" s="448">
        <f t="shared" si="26"/>
        <v>3124</v>
      </c>
    </row>
    <row r="1647" spans="1:10" ht="15.75">
      <c r="A1647" s="55">
        <v>1643</v>
      </c>
      <c r="B1647" s="55" t="s">
        <v>446</v>
      </c>
      <c r="C1647" s="329" t="s">
        <v>2053</v>
      </c>
      <c r="D1647" s="329" t="s">
        <v>5716</v>
      </c>
      <c r="E1647" s="55" t="s">
        <v>7802</v>
      </c>
      <c r="F1647" s="55"/>
      <c r="G1647" s="55" t="s">
        <v>7800</v>
      </c>
      <c r="H1647" s="299">
        <v>6225</v>
      </c>
      <c r="I1647" s="59">
        <v>0.5</v>
      </c>
      <c r="J1647" s="448">
        <f t="shared" si="26"/>
        <v>3112.5</v>
      </c>
    </row>
    <row r="1648" spans="1:10" ht="15.75">
      <c r="A1648" s="55">
        <v>1644</v>
      </c>
      <c r="B1648" s="55" t="s">
        <v>446</v>
      </c>
      <c r="C1648" s="329" t="s">
        <v>2054</v>
      </c>
      <c r="D1648" s="329" t="s">
        <v>5717</v>
      </c>
      <c r="E1648" s="55" t="s">
        <v>7802</v>
      </c>
      <c r="F1648" s="55"/>
      <c r="G1648" s="55" t="s">
        <v>7800</v>
      </c>
      <c r="H1648" s="299">
        <v>6283</v>
      </c>
      <c r="I1648" s="59">
        <v>0.5</v>
      </c>
      <c r="J1648" s="448">
        <f t="shared" si="26"/>
        <v>3141.5</v>
      </c>
    </row>
    <row r="1649" spans="1:10" ht="15.75">
      <c r="A1649" s="55">
        <v>1645</v>
      </c>
      <c r="B1649" s="55" t="s">
        <v>446</v>
      </c>
      <c r="C1649" s="329" t="s">
        <v>2055</v>
      </c>
      <c r="D1649" s="329" t="s">
        <v>5718</v>
      </c>
      <c r="E1649" s="55" t="s">
        <v>7802</v>
      </c>
      <c r="F1649" s="55"/>
      <c r="G1649" s="55" t="s">
        <v>7800</v>
      </c>
      <c r="H1649" s="299">
        <v>6341</v>
      </c>
      <c r="I1649" s="59">
        <v>0.5</v>
      </c>
      <c r="J1649" s="448">
        <f t="shared" si="26"/>
        <v>3170.5</v>
      </c>
    </row>
    <row r="1650" spans="1:10" ht="15.75">
      <c r="A1650" s="55">
        <v>1646</v>
      </c>
      <c r="B1650" s="55" t="s">
        <v>446</v>
      </c>
      <c r="C1650" s="329" t="s">
        <v>2056</v>
      </c>
      <c r="D1650" s="329" t="s">
        <v>5719</v>
      </c>
      <c r="E1650" s="55" t="s">
        <v>7802</v>
      </c>
      <c r="F1650" s="55"/>
      <c r="G1650" s="55" t="s">
        <v>7800</v>
      </c>
      <c r="H1650" s="299">
        <v>6399</v>
      </c>
      <c r="I1650" s="59">
        <v>0.5</v>
      </c>
      <c r="J1650" s="448">
        <f t="shared" si="26"/>
        <v>3199.5</v>
      </c>
    </row>
    <row r="1651" spans="1:10" ht="15.75">
      <c r="A1651" s="55">
        <v>1647</v>
      </c>
      <c r="B1651" s="55" t="s">
        <v>446</v>
      </c>
      <c r="C1651" s="329" t="s">
        <v>2057</v>
      </c>
      <c r="D1651" s="329" t="s">
        <v>5720</v>
      </c>
      <c r="E1651" s="55" t="s">
        <v>7802</v>
      </c>
      <c r="F1651" s="55"/>
      <c r="G1651" s="55" t="s">
        <v>7800</v>
      </c>
      <c r="H1651" s="299">
        <v>6457</v>
      </c>
      <c r="I1651" s="59">
        <v>0.5</v>
      </c>
      <c r="J1651" s="448">
        <f t="shared" si="26"/>
        <v>3228.5</v>
      </c>
    </row>
    <row r="1652" spans="1:10" ht="15.75">
      <c r="A1652" s="55">
        <v>1648</v>
      </c>
      <c r="B1652" s="55" t="s">
        <v>446</v>
      </c>
      <c r="C1652" s="329" t="s">
        <v>2058</v>
      </c>
      <c r="D1652" s="329" t="s">
        <v>5721</v>
      </c>
      <c r="E1652" s="55" t="s">
        <v>7802</v>
      </c>
      <c r="F1652" s="55"/>
      <c r="G1652" s="55" t="s">
        <v>7800</v>
      </c>
      <c r="H1652" s="299">
        <v>6515</v>
      </c>
      <c r="I1652" s="59">
        <v>0.5</v>
      </c>
      <c r="J1652" s="448">
        <f t="shared" si="26"/>
        <v>3257.5</v>
      </c>
    </row>
    <row r="1653" spans="1:10" ht="15.75">
      <c r="A1653" s="55">
        <v>1649</v>
      </c>
      <c r="B1653" s="55" t="s">
        <v>446</v>
      </c>
      <c r="C1653" s="329" t="s">
        <v>2059</v>
      </c>
      <c r="D1653" s="329" t="s">
        <v>5722</v>
      </c>
      <c r="E1653" s="55" t="s">
        <v>7802</v>
      </c>
      <c r="F1653" s="55"/>
      <c r="G1653" s="55" t="s">
        <v>7800</v>
      </c>
      <c r="H1653" s="299">
        <v>6573</v>
      </c>
      <c r="I1653" s="59">
        <v>0.5</v>
      </c>
      <c r="J1653" s="448">
        <f t="shared" si="26"/>
        <v>3286.5</v>
      </c>
    </row>
    <row r="1654" spans="1:10" ht="15.75">
      <c r="A1654" s="55">
        <v>1650</v>
      </c>
      <c r="B1654" s="55" t="s">
        <v>446</v>
      </c>
      <c r="C1654" s="329" t="s">
        <v>2060</v>
      </c>
      <c r="D1654" s="329" t="s">
        <v>5723</v>
      </c>
      <c r="E1654" s="55" t="s">
        <v>7802</v>
      </c>
      <c r="F1654" s="55"/>
      <c r="G1654" s="55" t="s">
        <v>7800</v>
      </c>
      <c r="H1654" s="299">
        <v>6631</v>
      </c>
      <c r="I1654" s="59">
        <v>0.5</v>
      </c>
      <c r="J1654" s="448">
        <f t="shared" si="26"/>
        <v>3315.5</v>
      </c>
    </row>
    <row r="1655" spans="1:10" ht="15.75">
      <c r="A1655" s="55">
        <v>1651</v>
      </c>
      <c r="B1655" s="55" t="s">
        <v>446</v>
      </c>
      <c r="C1655" s="329" t="s">
        <v>2061</v>
      </c>
      <c r="D1655" s="329" t="s">
        <v>5724</v>
      </c>
      <c r="E1655" s="55" t="s">
        <v>7802</v>
      </c>
      <c r="F1655" s="55"/>
      <c r="G1655" s="55" t="s">
        <v>7800</v>
      </c>
      <c r="H1655" s="299">
        <v>6689</v>
      </c>
      <c r="I1655" s="59">
        <v>0.5</v>
      </c>
      <c r="J1655" s="448">
        <f t="shared" si="26"/>
        <v>3344.5</v>
      </c>
    </row>
    <row r="1656" spans="1:10" ht="15.75">
      <c r="A1656" s="55">
        <v>1652</v>
      </c>
      <c r="B1656" s="55" t="s">
        <v>446</v>
      </c>
      <c r="C1656" s="329" t="s">
        <v>2062</v>
      </c>
      <c r="D1656" s="329" t="s">
        <v>5725</v>
      </c>
      <c r="E1656" s="55" t="s">
        <v>7802</v>
      </c>
      <c r="F1656" s="55"/>
      <c r="G1656" s="55" t="s">
        <v>7800</v>
      </c>
      <c r="H1656" s="299">
        <v>6747</v>
      </c>
      <c r="I1656" s="59">
        <v>0.5</v>
      </c>
      <c r="J1656" s="448">
        <f t="shared" si="26"/>
        <v>3373.5</v>
      </c>
    </row>
    <row r="1657" spans="1:10" ht="15.75">
      <c r="A1657" s="55">
        <v>1653</v>
      </c>
      <c r="B1657" s="55" t="s">
        <v>446</v>
      </c>
      <c r="C1657" s="329" t="s">
        <v>2063</v>
      </c>
      <c r="D1657" s="329" t="s">
        <v>5726</v>
      </c>
      <c r="E1657" s="55" t="s">
        <v>7802</v>
      </c>
      <c r="F1657" s="55"/>
      <c r="G1657" s="55" t="s">
        <v>7800</v>
      </c>
      <c r="H1657" s="299">
        <v>6805</v>
      </c>
      <c r="I1657" s="59">
        <v>0.5</v>
      </c>
      <c r="J1657" s="448">
        <f t="shared" si="26"/>
        <v>3402.5</v>
      </c>
    </row>
    <row r="1658" spans="1:10" ht="15.75">
      <c r="A1658" s="55">
        <v>1654</v>
      </c>
      <c r="B1658" s="55" t="s">
        <v>446</v>
      </c>
      <c r="C1658" s="329" t="s">
        <v>2064</v>
      </c>
      <c r="D1658" s="329" t="s">
        <v>5727</v>
      </c>
      <c r="E1658" s="55" t="s">
        <v>7802</v>
      </c>
      <c r="F1658" s="55"/>
      <c r="G1658" s="55" t="s">
        <v>7800</v>
      </c>
      <c r="H1658" s="299">
        <v>6863</v>
      </c>
      <c r="I1658" s="59">
        <v>0.5</v>
      </c>
      <c r="J1658" s="448">
        <f t="shared" si="26"/>
        <v>3431.5</v>
      </c>
    </row>
    <row r="1659" spans="1:10" ht="15.75">
      <c r="A1659" s="55">
        <v>1655</v>
      </c>
      <c r="B1659" s="55" t="s">
        <v>446</v>
      </c>
      <c r="C1659" s="329" t="s">
        <v>2065</v>
      </c>
      <c r="D1659" s="329" t="s">
        <v>5728</v>
      </c>
      <c r="E1659" s="55" t="s">
        <v>7802</v>
      </c>
      <c r="F1659" s="55"/>
      <c r="G1659" s="55" t="s">
        <v>7800</v>
      </c>
      <c r="H1659" s="299">
        <v>6921</v>
      </c>
      <c r="I1659" s="59">
        <v>0.5</v>
      </c>
      <c r="J1659" s="448">
        <f t="shared" si="26"/>
        <v>3460.5</v>
      </c>
    </row>
    <row r="1660" spans="1:10" ht="15.75">
      <c r="A1660" s="55">
        <v>1656</v>
      </c>
      <c r="B1660" s="55" t="s">
        <v>446</v>
      </c>
      <c r="C1660" s="329" t="s">
        <v>2066</v>
      </c>
      <c r="D1660" s="329" t="s">
        <v>5729</v>
      </c>
      <c r="E1660" s="55" t="s">
        <v>7802</v>
      </c>
      <c r="F1660" s="55"/>
      <c r="G1660" s="55" t="s">
        <v>7800</v>
      </c>
      <c r="H1660" s="299">
        <v>6979</v>
      </c>
      <c r="I1660" s="59">
        <v>0.5</v>
      </c>
      <c r="J1660" s="448">
        <f t="shared" si="26"/>
        <v>3489.5</v>
      </c>
    </row>
    <row r="1661" spans="1:10" ht="15.75">
      <c r="A1661" s="55">
        <v>1657</v>
      </c>
      <c r="B1661" s="55" t="s">
        <v>446</v>
      </c>
      <c r="C1661" s="329" t="s">
        <v>2067</v>
      </c>
      <c r="D1661" s="329" t="s">
        <v>5730</v>
      </c>
      <c r="E1661" s="55" t="s">
        <v>7802</v>
      </c>
      <c r="F1661" s="55"/>
      <c r="G1661" s="55" t="s">
        <v>7800</v>
      </c>
      <c r="H1661" s="299">
        <v>7036</v>
      </c>
      <c r="I1661" s="59">
        <v>0.5</v>
      </c>
      <c r="J1661" s="448">
        <f t="shared" si="26"/>
        <v>3518</v>
      </c>
    </row>
    <row r="1662" spans="1:10" ht="15.75">
      <c r="A1662" s="55">
        <v>1658</v>
      </c>
      <c r="B1662" s="55" t="s">
        <v>446</v>
      </c>
      <c r="C1662" s="329" t="s">
        <v>2068</v>
      </c>
      <c r="D1662" s="329" t="s">
        <v>5731</v>
      </c>
      <c r="E1662" s="55" t="s">
        <v>7802</v>
      </c>
      <c r="F1662" s="55"/>
      <c r="G1662" s="55" t="s">
        <v>7800</v>
      </c>
      <c r="H1662" s="299">
        <v>7094</v>
      </c>
      <c r="I1662" s="59">
        <v>0.5</v>
      </c>
      <c r="J1662" s="448">
        <f t="shared" si="26"/>
        <v>3547</v>
      </c>
    </row>
    <row r="1663" spans="1:10" ht="15.75">
      <c r="A1663" s="55">
        <v>1659</v>
      </c>
      <c r="B1663" s="55" t="s">
        <v>446</v>
      </c>
      <c r="C1663" s="329" t="s">
        <v>2069</v>
      </c>
      <c r="D1663" s="329" t="s">
        <v>5732</v>
      </c>
      <c r="E1663" s="55" t="s">
        <v>7802</v>
      </c>
      <c r="F1663" s="55"/>
      <c r="G1663" s="55" t="s">
        <v>7800</v>
      </c>
      <c r="H1663" s="299">
        <v>7152</v>
      </c>
      <c r="I1663" s="59">
        <v>0.5</v>
      </c>
      <c r="J1663" s="448">
        <f t="shared" si="26"/>
        <v>3576</v>
      </c>
    </row>
    <row r="1664" spans="1:10" ht="15.75">
      <c r="A1664" s="55">
        <v>1660</v>
      </c>
      <c r="B1664" s="55" t="s">
        <v>446</v>
      </c>
      <c r="C1664" s="329" t="s">
        <v>2070</v>
      </c>
      <c r="D1664" s="329" t="s">
        <v>5733</v>
      </c>
      <c r="E1664" s="55" t="s">
        <v>7802</v>
      </c>
      <c r="F1664" s="55"/>
      <c r="G1664" s="55" t="s">
        <v>7800</v>
      </c>
      <c r="H1664" s="299">
        <v>7210</v>
      </c>
      <c r="I1664" s="59">
        <v>0.5</v>
      </c>
      <c r="J1664" s="448">
        <f t="shared" si="26"/>
        <v>3605</v>
      </c>
    </row>
    <row r="1665" spans="1:10" ht="15.75">
      <c r="A1665" s="55">
        <v>1661</v>
      </c>
      <c r="B1665" s="55" t="s">
        <v>446</v>
      </c>
      <c r="C1665" s="329" t="s">
        <v>2071</v>
      </c>
      <c r="D1665" s="329" t="s">
        <v>5734</v>
      </c>
      <c r="E1665" s="55" t="s">
        <v>7802</v>
      </c>
      <c r="F1665" s="55"/>
      <c r="G1665" s="55" t="s">
        <v>7800</v>
      </c>
      <c r="H1665" s="299">
        <v>7268</v>
      </c>
      <c r="I1665" s="59">
        <v>0.5</v>
      </c>
      <c r="J1665" s="448">
        <f t="shared" si="26"/>
        <v>3634</v>
      </c>
    </row>
    <row r="1666" spans="1:10" ht="15.75">
      <c r="A1666" s="55">
        <v>1662</v>
      </c>
      <c r="B1666" s="55" t="s">
        <v>446</v>
      </c>
      <c r="C1666" s="329" t="s">
        <v>2072</v>
      </c>
      <c r="D1666" s="329" t="s">
        <v>5735</v>
      </c>
      <c r="E1666" s="55" t="s">
        <v>7802</v>
      </c>
      <c r="F1666" s="55"/>
      <c r="G1666" s="55" t="s">
        <v>7800</v>
      </c>
      <c r="H1666" s="299">
        <v>7326</v>
      </c>
      <c r="I1666" s="59">
        <v>0.5</v>
      </c>
      <c r="J1666" s="448">
        <f t="shared" si="26"/>
        <v>3663</v>
      </c>
    </row>
    <row r="1667" spans="1:10" ht="15.75">
      <c r="A1667" s="55">
        <v>1663</v>
      </c>
      <c r="B1667" s="55" t="s">
        <v>446</v>
      </c>
      <c r="C1667" s="329" t="s">
        <v>2073</v>
      </c>
      <c r="D1667" s="329" t="s">
        <v>5736</v>
      </c>
      <c r="E1667" s="55" t="s">
        <v>7802</v>
      </c>
      <c r="F1667" s="55"/>
      <c r="G1667" s="55" t="s">
        <v>7800</v>
      </c>
      <c r="H1667" s="299">
        <v>7384</v>
      </c>
      <c r="I1667" s="59">
        <v>0.5</v>
      </c>
      <c r="J1667" s="448">
        <f t="shared" si="26"/>
        <v>3692</v>
      </c>
    </row>
    <row r="1668" spans="1:10" ht="15.75">
      <c r="A1668" s="55">
        <v>1664</v>
      </c>
      <c r="B1668" s="55" t="s">
        <v>446</v>
      </c>
      <c r="C1668" s="329" t="s">
        <v>2074</v>
      </c>
      <c r="D1668" s="329" t="s">
        <v>5737</v>
      </c>
      <c r="E1668" s="55" t="s">
        <v>7802</v>
      </c>
      <c r="F1668" s="55"/>
      <c r="G1668" s="55" t="s">
        <v>7800</v>
      </c>
      <c r="H1668" s="299">
        <v>7442</v>
      </c>
      <c r="I1668" s="59">
        <v>0.5</v>
      </c>
      <c r="J1668" s="448">
        <f t="shared" si="26"/>
        <v>3721</v>
      </c>
    </row>
    <row r="1669" spans="1:10" ht="15.75">
      <c r="A1669" s="55">
        <v>1665</v>
      </c>
      <c r="B1669" s="55" t="s">
        <v>446</v>
      </c>
      <c r="C1669" s="329" t="s">
        <v>2075</v>
      </c>
      <c r="D1669" s="329" t="s">
        <v>5738</v>
      </c>
      <c r="E1669" s="55" t="s">
        <v>7802</v>
      </c>
      <c r="F1669" s="55"/>
      <c r="G1669" s="55" t="s">
        <v>7800</v>
      </c>
      <c r="H1669" s="299">
        <v>7500</v>
      </c>
      <c r="I1669" s="59">
        <v>0.5</v>
      </c>
      <c r="J1669" s="448">
        <f t="shared" si="26"/>
        <v>3750</v>
      </c>
    </row>
    <row r="1670" spans="1:10" ht="15.75">
      <c r="A1670" s="55">
        <v>1666</v>
      </c>
      <c r="B1670" s="55" t="s">
        <v>446</v>
      </c>
      <c r="C1670" s="329" t="s">
        <v>2076</v>
      </c>
      <c r="D1670" s="329" t="s">
        <v>5739</v>
      </c>
      <c r="E1670" s="55" t="s">
        <v>7802</v>
      </c>
      <c r="F1670" s="55"/>
      <c r="G1670" s="55" t="s">
        <v>7800</v>
      </c>
      <c r="H1670" s="299">
        <v>7558</v>
      </c>
      <c r="I1670" s="59">
        <v>0.5</v>
      </c>
      <c r="J1670" s="448">
        <f t="shared" si="26"/>
        <v>3779</v>
      </c>
    </row>
    <row r="1671" spans="1:10" ht="15.75">
      <c r="A1671" s="55">
        <v>1667</v>
      </c>
      <c r="B1671" s="55" t="s">
        <v>446</v>
      </c>
      <c r="C1671" s="329" t="s">
        <v>2077</v>
      </c>
      <c r="D1671" s="329" t="s">
        <v>5740</v>
      </c>
      <c r="E1671" s="55" t="s">
        <v>7802</v>
      </c>
      <c r="F1671" s="55"/>
      <c r="G1671" s="55" t="s">
        <v>7800</v>
      </c>
      <c r="H1671" s="299">
        <v>7616</v>
      </c>
      <c r="I1671" s="59">
        <v>0.5</v>
      </c>
      <c r="J1671" s="448">
        <f t="shared" si="26"/>
        <v>3808</v>
      </c>
    </row>
    <row r="1672" spans="1:10" ht="15.75">
      <c r="A1672" s="55">
        <v>1668</v>
      </c>
      <c r="B1672" s="55" t="s">
        <v>446</v>
      </c>
      <c r="C1672" s="329" t="s">
        <v>2078</v>
      </c>
      <c r="D1672" s="329" t="s">
        <v>5741</v>
      </c>
      <c r="E1672" s="55" t="s">
        <v>7802</v>
      </c>
      <c r="F1672" s="55"/>
      <c r="G1672" s="55" t="s">
        <v>7800</v>
      </c>
      <c r="H1672" s="299">
        <v>7674</v>
      </c>
      <c r="I1672" s="59">
        <v>0.5</v>
      </c>
      <c r="J1672" s="448">
        <f t="shared" si="26"/>
        <v>3837</v>
      </c>
    </row>
    <row r="1673" spans="1:10" ht="15.75">
      <c r="A1673" s="55">
        <v>1669</v>
      </c>
      <c r="B1673" s="55" t="s">
        <v>446</v>
      </c>
      <c r="C1673" s="329" t="s">
        <v>2079</v>
      </c>
      <c r="D1673" s="329" t="s">
        <v>5742</v>
      </c>
      <c r="E1673" s="55" t="s">
        <v>7802</v>
      </c>
      <c r="F1673" s="55"/>
      <c r="G1673" s="55" t="s">
        <v>7800</v>
      </c>
      <c r="H1673" s="299">
        <v>7732</v>
      </c>
      <c r="I1673" s="59">
        <v>0.5</v>
      </c>
      <c r="J1673" s="448">
        <f t="shared" si="26"/>
        <v>3866</v>
      </c>
    </row>
    <row r="1674" spans="1:10" ht="15.75">
      <c r="A1674" s="55">
        <v>1670</v>
      </c>
      <c r="B1674" s="55" t="s">
        <v>446</v>
      </c>
      <c r="C1674" s="329" t="s">
        <v>2080</v>
      </c>
      <c r="D1674" s="329" t="s">
        <v>5743</v>
      </c>
      <c r="E1674" s="55" t="s">
        <v>7802</v>
      </c>
      <c r="F1674" s="55"/>
      <c r="G1674" s="55" t="s">
        <v>7800</v>
      </c>
      <c r="H1674" s="299">
        <v>7790</v>
      </c>
      <c r="I1674" s="59">
        <v>0.5</v>
      </c>
      <c r="J1674" s="448">
        <f t="shared" si="26"/>
        <v>3895</v>
      </c>
    </row>
    <row r="1675" spans="1:10" ht="15.75">
      <c r="A1675" s="55">
        <v>1671</v>
      </c>
      <c r="B1675" s="55" t="s">
        <v>446</v>
      </c>
      <c r="C1675" s="329" t="s">
        <v>2081</v>
      </c>
      <c r="D1675" s="329" t="s">
        <v>5744</v>
      </c>
      <c r="E1675" s="55" t="s">
        <v>7802</v>
      </c>
      <c r="F1675" s="55"/>
      <c r="G1675" s="55" t="s">
        <v>7800</v>
      </c>
      <c r="H1675" s="299">
        <v>7848</v>
      </c>
      <c r="I1675" s="59">
        <v>0.5</v>
      </c>
      <c r="J1675" s="448">
        <f t="shared" si="26"/>
        <v>3924</v>
      </c>
    </row>
    <row r="1676" spans="1:10" ht="15.75">
      <c r="A1676" s="55">
        <v>1672</v>
      </c>
      <c r="B1676" s="55" t="s">
        <v>446</v>
      </c>
      <c r="C1676" s="329" t="s">
        <v>2082</v>
      </c>
      <c r="D1676" s="329" t="s">
        <v>5745</v>
      </c>
      <c r="E1676" s="55" t="s">
        <v>7802</v>
      </c>
      <c r="F1676" s="55"/>
      <c r="G1676" s="55" t="s">
        <v>7800</v>
      </c>
      <c r="H1676" s="299">
        <v>7906</v>
      </c>
      <c r="I1676" s="59">
        <v>0.5</v>
      </c>
      <c r="J1676" s="448">
        <f t="shared" si="26"/>
        <v>3953</v>
      </c>
    </row>
    <row r="1677" spans="1:10" ht="15.75">
      <c r="A1677" s="55">
        <v>1673</v>
      </c>
      <c r="B1677" s="55" t="s">
        <v>446</v>
      </c>
      <c r="C1677" s="329" t="s">
        <v>2083</v>
      </c>
      <c r="D1677" s="329" t="s">
        <v>5746</v>
      </c>
      <c r="E1677" s="55" t="s">
        <v>7802</v>
      </c>
      <c r="F1677" s="55"/>
      <c r="G1677" s="55" t="s">
        <v>7800</v>
      </c>
      <c r="H1677" s="299">
        <v>7964</v>
      </c>
      <c r="I1677" s="59">
        <v>0.5</v>
      </c>
      <c r="J1677" s="448">
        <f t="shared" si="26"/>
        <v>3982</v>
      </c>
    </row>
    <row r="1678" spans="1:10" ht="15.75">
      <c r="A1678" s="55">
        <v>1674</v>
      </c>
      <c r="B1678" s="55" t="s">
        <v>446</v>
      </c>
      <c r="C1678" s="329" t="s">
        <v>2084</v>
      </c>
      <c r="D1678" s="329" t="s">
        <v>5747</v>
      </c>
      <c r="E1678" s="55" t="s">
        <v>7802</v>
      </c>
      <c r="F1678" s="55"/>
      <c r="G1678" s="55" t="s">
        <v>7800</v>
      </c>
      <c r="H1678" s="299">
        <v>8022</v>
      </c>
      <c r="I1678" s="59">
        <v>0.5</v>
      </c>
      <c r="J1678" s="448">
        <f t="shared" si="26"/>
        <v>4011</v>
      </c>
    </row>
    <row r="1679" spans="1:10" ht="15.75">
      <c r="A1679" s="55">
        <v>1675</v>
      </c>
      <c r="B1679" s="55" t="s">
        <v>446</v>
      </c>
      <c r="C1679" s="329" t="s">
        <v>2085</v>
      </c>
      <c r="D1679" s="329" t="s">
        <v>5748</v>
      </c>
      <c r="E1679" s="55" t="s">
        <v>7802</v>
      </c>
      <c r="F1679" s="55"/>
      <c r="G1679" s="55" t="s">
        <v>7800</v>
      </c>
      <c r="H1679" s="299">
        <v>8079</v>
      </c>
      <c r="I1679" s="59">
        <v>0.5</v>
      </c>
      <c r="J1679" s="448">
        <f t="shared" si="26"/>
        <v>4039.5</v>
      </c>
    </row>
    <row r="1680" spans="1:10" ht="15.75">
      <c r="A1680" s="55">
        <v>1676</v>
      </c>
      <c r="B1680" s="55" t="s">
        <v>446</v>
      </c>
      <c r="C1680" s="329" t="s">
        <v>2086</v>
      </c>
      <c r="D1680" s="329" t="s">
        <v>5749</v>
      </c>
      <c r="E1680" s="55" t="s">
        <v>7802</v>
      </c>
      <c r="F1680" s="55"/>
      <c r="G1680" s="55" t="s">
        <v>7800</v>
      </c>
      <c r="H1680" s="299">
        <v>8137</v>
      </c>
      <c r="I1680" s="59">
        <v>0.5</v>
      </c>
      <c r="J1680" s="448">
        <f t="shared" si="26"/>
        <v>4068.5</v>
      </c>
    </row>
    <row r="1681" spans="1:10" ht="15.75">
      <c r="A1681" s="55">
        <v>1677</v>
      </c>
      <c r="B1681" s="55" t="s">
        <v>446</v>
      </c>
      <c r="C1681" s="329" t="s">
        <v>2087</v>
      </c>
      <c r="D1681" s="329" t="s">
        <v>5750</v>
      </c>
      <c r="E1681" s="55" t="s">
        <v>7802</v>
      </c>
      <c r="F1681" s="55"/>
      <c r="G1681" s="55" t="s">
        <v>7800</v>
      </c>
      <c r="H1681" s="299">
        <v>8195</v>
      </c>
      <c r="I1681" s="59">
        <v>0.5</v>
      </c>
      <c r="J1681" s="448">
        <f t="shared" si="26"/>
        <v>4097.5</v>
      </c>
    </row>
    <row r="1682" spans="1:10" ht="15.75">
      <c r="A1682" s="55">
        <v>1678</v>
      </c>
      <c r="B1682" s="55" t="s">
        <v>446</v>
      </c>
      <c r="C1682" s="329" t="s">
        <v>2088</v>
      </c>
      <c r="D1682" s="329" t="s">
        <v>5751</v>
      </c>
      <c r="E1682" s="55" t="s">
        <v>7802</v>
      </c>
      <c r="F1682" s="55"/>
      <c r="G1682" s="55" t="s">
        <v>7800</v>
      </c>
      <c r="H1682" s="299">
        <v>8253</v>
      </c>
      <c r="I1682" s="59">
        <v>0.5</v>
      </c>
      <c r="J1682" s="448">
        <f t="shared" ref="J1682:J1745" si="27">H1682*(1-I1682)</f>
        <v>4126.5</v>
      </c>
    </row>
    <row r="1683" spans="1:10" ht="15.75">
      <c r="A1683" s="55">
        <v>1679</v>
      </c>
      <c r="B1683" s="55" t="s">
        <v>446</v>
      </c>
      <c r="C1683" s="329" t="s">
        <v>2089</v>
      </c>
      <c r="D1683" s="329" t="s">
        <v>5752</v>
      </c>
      <c r="E1683" s="55" t="s">
        <v>7802</v>
      </c>
      <c r="F1683" s="55"/>
      <c r="G1683" s="55" t="s">
        <v>7800</v>
      </c>
      <c r="H1683" s="299">
        <v>8311</v>
      </c>
      <c r="I1683" s="59">
        <v>0.5</v>
      </c>
      <c r="J1683" s="448">
        <f t="shared" si="27"/>
        <v>4155.5</v>
      </c>
    </row>
    <row r="1684" spans="1:10" ht="15.75">
      <c r="A1684" s="55">
        <v>1680</v>
      </c>
      <c r="B1684" s="55" t="s">
        <v>446</v>
      </c>
      <c r="C1684" s="329" t="s">
        <v>2090</v>
      </c>
      <c r="D1684" s="329" t="s">
        <v>5753</v>
      </c>
      <c r="E1684" s="55" t="s">
        <v>7802</v>
      </c>
      <c r="F1684" s="55"/>
      <c r="G1684" s="55" t="s">
        <v>7800</v>
      </c>
      <c r="H1684" s="299">
        <v>8369</v>
      </c>
      <c r="I1684" s="59">
        <v>0.5</v>
      </c>
      <c r="J1684" s="448">
        <f t="shared" si="27"/>
        <v>4184.5</v>
      </c>
    </row>
    <row r="1685" spans="1:10" ht="15.75">
      <c r="A1685" s="55">
        <v>1681</v>
      </c>
      <c r="B1685" s="55" t="s">
        <v>446</v>
      </c>
      <c r="C1685" s="329" t="s">
        <v>2091</v>
      </c>
      <c r="D1685" s="329" t="s">
        <v>5754</v>
      </c>
      <c r="E1685" s="55" t="s">
        <v>7802</v>
      </c>
      <c r="F1685" s="55"/>
      <c r="G1685" s="55" t="s">
        <v>7800</v>
      </c>
      <c r="H1685" s="299">
        <v>8427</v>
      </c>
      <c r="I1685" s="59">
        <v>0.5</v>
      </c>
      <c r="J1685" s="448">
        <f t="shared" si="27"/>
        <v>4213.5</v>
      </c>
    </row>
    <row r="1686" spans="1:10" ht="15.75">
      <c r="A1686" s="55">
        <v>1682</v>
      </c>
      <c r="B1686" s="55" t="s">
        <v>446</v>
      </c>
      <c r="C1686" s="329" t="s">
        <v>2092</v>
      </c>
      <c r="D1686" s="329" t="s">
        <v>5755</v>
      </c>
      <c r="E1686" s="55" t="s">
        <v>7802</v>
      </c>
      <c r="F1686" s="55"/>
      <c r="G1686" s="55" t="s">
        <v>7800</v>
      </c>
      <c r="H1686" s="299">
        <v>8485</v>
      </c>
      <c r="I1686" s="59">
        <v>0.5</v>
      </c>
      <c r="J1686" s="448">
        <f t="shared" si="27"/>
        <v>4242.5</v>
      </c>
    </row>
    <row r="1687" spans="1:10" ht="15.75">
      <c r="A1687" s="55">
        <v>1683</v>
      </c>
      <c r="B1687" s="55" t="s">
        <v>446</v>
      </c>
      <c r="C1687" s="329" t="s">
        <v>2093</v>
      </c>
      <c r="D1687" s="329" t="s">
        <v>5756</v>
      </c>
      <c r="E1687" s="55" t="s">
        <v>7802</v>
      </c>
      <c r="F1687" s="55"/>
      <c r="G1687" s="55" t="s">
        <v>7800</v>
      </c>
      <c r="H1687" s="299">
        <v>10607</v>
      </c>
      <c r="I1687" s="59">
        <v>0.5</v>
      </c>
      <c r="J1687" s="448">
        <f t="shared" si="27"/>
        <v>5303.5</v>
      </c>
    </row>
    <row r="1688" spans="1:10" ht="15.75">
      <c r="A1688" s="55">
        <v>1684</v>
      </c>
      <c r="B1688" s="55" t="s">
        <v>446</v>
      </c>
      <c r="C1688" s="329" t="s">
        <v>2094</v>
      </c>
      <c r="D1688" s="329" t="s">
        <v>5757</v>
      </c>
      <c r="E1688" s="55" t="s">
        <v>7802</v>
      </c>
      <c r="F1688" s="55"/>
      <c r="G1688" s="55" t="s">
        <v>7800</v>
      </c>
      <c r="H1688" s="299">
        <v>10665</v>
      </c>
      <c r="I1688" s="59">
        <v>0.5</v>
      </c>
      <c r="J1688" s="448">
        <f t="shared" si="27"/>
        <v>5332.5</v>
      </c>
    </row>
    <row r="1689" spans="1:10" ht="15.75">
      <c r="A1689" s="55">
        <v>1685</v>
      </c>
      <c r="B1689" s="55" t="s">
        <v>446</v>
      </c>
      <c r="C1689" s="329" t="s">
        <v>2095</v>
      </c>
      <c r="D1689" s="329" t="s">
        <v>5758</v>
      </c>
      <c r="E1689" s="55" t="s">
        <v>7802</v>
      </c>
      <c r="F1689" s="55"/>
      <c r="G1689" s="55" t="s">
        <v>7800</v>
      </c>
      <c r="H1689" s="299">
        <v>10722</v>
      </c>
      <c r="I1689" s="59">
        <v>0.5</v>
      </c>
      <c r="J1689" s="448">
        <f t="shared" si="27"/>
        <v>5361</v>
      </c>
    </row>
    <row r="1690" spans="1:10" ht="15.75">
      <c r="A1690" s="55">
        <v>1686</v>
      </c>
      <c r="B1690" s="55" t="s">
        <v>446</v>
      </c>
      <c r="C1690" s="329" t="s">
        <v>2096</v>
      </c>
      <c r="D1690" s="329" t="s">
        <v>5759</v>
      </c>
      <c r="E1690" s="55" t="s">
        <v>7802</v>
      </c>
      <c r="F1690" s="55"/>
      <c r="G1690" s="55" t="s">
        <v>7800</v>
      </c>
      <c r="H1690" s="299">
        <v>10780</v>
      </c>
      <c r="I1690" s="59">
        <v>0.5</v>
      </c>
      <c r="J1690" s="448">
        <f t="shared" si="27"/>
        <v>5390</v>
      </c>
    </row>
    <row r="1691" spans="1:10" ht="15.75">
      <c r="A1691" s="55">
        <v>1687</v>
      </c>
      <c r="B1691" s="55" t="s">
        <v>446</v>
      </c>
      <c r="C1691" s="329" t="s">
        <v>2097</v>
      </c>
      <c r="D1691" s="329" t="s">
        <v>5760</v>
      </c>
      <c r="E1691" s="55" t="s">
        <v>7802</v>
      </c>
      <c r="F1691" s="55"/>
      <c r="G1691" s="55" t="s">
        <v>7800</v>
      </c>
      <c r="H1691" s="299">
        <v>10838</v>
      </c>
      <c r="I1691" s="59">
        <v>0.5</v>
      </c>
      <c r="J1691" s="448">
        <f t="shared" si="27"/>
        <v>5419</v>
      </c>
    </row>
    <row r="1692" spans="1:10" ht="15.75">
      <c r="A1692" s="55">
        <v>1688</v>
      </c>
      <c r="B1692" s="55" t="s">
        <v>446</v>
      </c>
      <c r="C1692" s="329" t="s">
        <v>2098</v>
      </c>
      <c r="D1692" s="329" t="s">
        <v>5761</v>
      </c>
      <c r="E1692" s="55" t="s">
        <v>7802</v>
      </c>
      <c r="F1692" s="55"/>
      <c r="G1692" s="55" t="s">
        <v>7800</v>
      </c>
      <c r="H1692" s="299">
        <v>10896</v>
      </c>
      <c r="I1692" s="59">
        <v>0.5</v>
      </c>
      <c r="J1692" s="448">
        <f t="shared" si="27"/>
        <v>5448</v>
      </c>
    </row>
    <row r="1693" spans="1:10" ht="15.75">
      <c r="A1693" s="55">
        <v>1689</v>
      </c>
      <c r="B1693" s="55" t="s">
        <v>446</v>
      </c>
      <c r="C1693" s="329" t="s">
        <v>2099</v>
      </c>
      <c r="D1693" s="329" t="s">
        <v>5762</v>
      </c>
      <c r="E1693" s="55" t="s">
        <v>7802</v>
      </c>
      <c r="F1693" s="55"/>
      <c r="G1693" s="55" t="s">
        <v>7800</v>
      </c>
      <c r="H1693" s="299">
        <v>10954</v>
      </c>
      <c r="I1693" s="59">
        <v>0.5</v>
      </c>
      <c r="J1693" s="448">
        <f t="shared" si="27"/>
        <v>5477</v>
      </c>
    </row>
    <row r="1694" spans="1:10" ht="15.75">
      <c r="A1694" s="55">
        <v>1690</v>
      </c>
      <c r="B1694" s="55" t="s">
        <v>446</v>
      </c>
      <c r="C1694" s="329" t="s">
        <v>2100</v>
      </c>
      <c r="D1694" s="329" t="s">
        <v>5763</v>
      </c>
      <c r="E1694" s="55" t="s">
        <v>7802</v>
      </c>
      <c r="F1694" s="55"/>
      <c r="G1694" s="55" t="s">
        <v>7800</v>
      </c>
      <c r="H1694" s="299">
        <v>11012</v>
      </c>
      <c r="I1694" s="59">
        <v>0.5</v>
      </c>
      <c r="J1694" s="448">
        <f t="shared" si="27"/>
        <v>5506</v>
      </c>
    </row>
    <row r="1695" spans="1:10" ht="15.75">
      <c r="A1695" s="55">
        <v>1691</v>
      </c>
      <c r="B1695" s="55" t="s">
        <v>446</v>
      </c>
      <c r="C1695" s="329" t="s">
        <v>2101</v>
      </c>
      <c r="D1695" s="329" t="s">
        <v>5764</v>
      </c>
      <c r="E1695" s="55" t="s">
        <v>7802</v>
      </c>
      <c r="F1695" s="55"/>
      <c r="G1695" s="55" t="s">
        <v>7800</v>
      </c>
      <c r="H1695" s="299">
        <v>11070</v>
      </c>
      <c r="I1695" s="59">
        <v>0.5</v>
      </c>
      <c r="J1695" s="448">
        <f t="shared" si="27"/>
        <v>5535</v>
      </c>
    </row>
    <row r="1696" spans="1:10" ht="15.75">
      <c r="A1696" s="55">
        <v>1692</v>
      </c>
      <c r="B1696" s="55" t="s">
        <v>446</v>
      </c>
      <c r="C1696" s="329" t="s">
        <v>2102</v>
      </c>
      <c r="D1696" s="329" t="s">
        <v>5765</v>
      </c>
      <c r="E1696" s="55" t="s">
        <v>7802</v>
      </c>
      <c r="F1696" s="55"/>
      <c r="G1696" s="55" t="s">
        <v>7800</v>
      </c>
      <c r="H1696" s="299">
        <v>11128</v>
      </c>
      <c r="I1696" s="59">
        <v>0.5</v>
      </c>
      <c r="J1696" s="448">
        <f t="shared" si="27"/>
        <v>5564</v>
      </c>
    </row>
    <row r="1697" spans="1:10" ht="15.75">
      <c r="A1697" s="55">
        <v>1693</v>
      </c>
      <c r="B1697" s="55" t="s">
        <v>446</v>
      </c>
      <c r="C1697" s="329" t="s">
        <v>2103</v>
      </c>
      <c r="D1697" s="329" t="s">
        <v>5766</v>
      </c>
      <c r="E1697" s="55" t="s">
        <v>7802</v>
      </c>
      <c r="F1697" s="55"/>
      <c r="G1697" s="55" t="s">
        <v>7800</v>
      </c>
      <c r="H1697" s="299">
        <v>11186</v>
      </c>
      <c r="I1697" s="59">
        <v>0.5</v>
      </c>
      <c r="J1697" s="448">
        <f t="shared" si="27"/>
        <v>5593</v>
      </c>
    </row>
    <row r="1698" spans="1:10" ht="15.75">
      <c r="A1698" s="55">
        <v>1694</v>
      </c>
      <c r="B1698" s="55" t="s">
        <v>446</v>
      </c>
      <c r="C1698" s="329" t="s">
        <v>2104</v>
      </c>
      <c r="D1698" s="329" t="s">
        <v>5767</v>
      </c>
      <c r="E1698" s="55" t="s">
        <v>7802</v>
      </c>
      <c r="F1698" s="55"/>
      <c r="G1698" s="55" t="s">
        <v>7800</v>
      </c>
      <c r="H1698" s="299">
        <v>11244</v>
      </c>
      <c r="I1698" s="59">
        <v>0.5</v>
      </c>
      <c r="J1698" s="448">
        <f t="shared" si="27"/>
        <v>5622</v>
      </c>
    </row>
    <row r="1699" spans="1:10" ht="15.75">
      <c r="A1699" s="55">
        <v>1695</v>
      </c>
      <c r="B1699" s="55" t="s">
        <v>446</v>
      </c>
      <c r="C1699" s="329" t="s">
        <v>2105</v>
      </c>
      <c r="D1699" s="329" t="s">
        <v>5768</v>
      </c>
      <c r="E1699" s="55" t="s">
        <v>7802</v>
      </c>
      <c r="F1699" s="55"/>
      <c r="G1699" s="55" t="s">
        <v>7800</v>
      </c>
      <c r="H1699" s="299">
        <v>11302</v>
      </c>
      <c r="I1699" s="59">
        <v>0.5</v>
      </c>
      <c r="J1699" s="448">
        <f t="shared" si="27"/>
        <v>5651</v>
      </c>
    </row>
    <row r="1700" spans="1:10" ht="15.75">
      <c r="A1700" s="55">
        <v>1696</v>
      </c>
      <c r="B1700" s="55" t="s">
        <v>446</v>
      </c>
      <c r="C1700" s="329" t="s">
        <v>2106</v>
      </c>
      <c r="D1700" s="329" t="s">
        <v>5769</v>
      </c>
      <c r="E1700" s="55" t="s">
        <v>7802</v>
      </c>
      <c r="F1700" s="55"/>
      <c r="G1700" s="55" t="s">
        <v>7800</v>
      </c>
      <c r="H1700" s="299">
        <v>11360</v>
      </c>
      <c r="I1700" s="59">
        <v>0.5</v>
      </c>
      <c r="J1700" s="448">
        <f t="shared" si="27"/>
        <v>5680</v>
      </c>
    </row>
    <row r="1701" spans="1:10" ht="15.75">
      <c r="A1701" s="55">
        <v>1697</v>
      </c>
      <c r="B1701" s="55" t="s">
        <v>446</v>
      </c>
      <c r="C1701" s="329" t="s">
        <v>2107</v>
      </c>
      <c r="D1701" s="329" t="s">
        <v>5770</v>
      </c>
      <c r="E1701" s="55" t="s">
        <v>7802</v>
      </c>
      <c r="F1701" s="55"/>
      <c r="G1701" s="55" t="s">
        <v>7800</v>
      </c>
      <c r="H1701" s="299">
        <v>11418</v>
      </c>
      <c r="I1701" s="59">
        <v>0.5</v>
      </c>
      <c r="J1701" s="448">
        <f t="shared" si="27"/>
        <v>5709</v>
      </c>
    </row>
    <row r="1702" spans="1:10" ht="15.75">
      <c r="A1702" s="55">
        <v>1698</v>
      </c>
      <c r="B1702" s="55" t="s">
        <v>446</v>
      </c>
      <c r="C1702" s="329" t="s">
        <v>2108</v>
      </c>
      <c r="D1702" s="329" t="s">
        <v>5771</v>
      </c>
      <c r="E1702" s="55" t="s">
        <v>7802</v>
      </c>
      <c r="F1702" s="55"/>
      <c r="G1702" s="55" t="s">
        <v>7800</v>
      </c>
      <c r="H1702" s="299">
        <v>11476</v>
      </c>
      <c r="I1702" s="59">
        <v>0.5</v>
      </c>
      <c r="J1702" s="448">
        <f t="shared" si="27"/>
        <v>5738</v>
      </c>
    </row>
    <row r="1703" spans="1:10" ht="15.75">
      <c r="A1703" s="55">
        <v>1699</v>
      </c>
      <c r="B1703" s="55" t="s">
        <v>446</v>
      </c>
      <c r="C1703" s="329" t="s">
        <v>2109</v>
      </c>
      <c r="D1703" s="329" t="s">
        <v>5772</v>
      </c>
      <c r="E1703" s="55" t="s">
        <v>7802</v>
      </c>
      <c r="F1703" s="55"/>
      <c r="G1703" s="55" t="s">
        <v>7800</v>
      </c>
      <c r="H1703" s="299">
        <v>11534</v>
      </c>
      <c r="I1703" s="59">
        <v>0.5</v>
      </c>
      <c r="J1703" s="448">
        <f t="shared" si="27"/>
        <v>5767</v>
      </c>
    </row>
    <row r="1704" spans="1:10" ht="15.75">
      <c r="A1704" s="55">
        <v>1700</v>
      </c>
      <c r="B1704" s="55" t="s">
        <v>446</v>
      </c>
      <c r="C1704" s="329" t="s">
        <v>2110</v>
      </c>
      <c r="D1704" s="329" t="s">
        <v>5773</v>
      </c>
      <c r="E1704" s="55" t="s">
        <v>7802</v>
      </c>
      <c r="F1704" s="55"/>
      <c r="G1704" s="55" t="s">
        <v>7800</v>
      </c>
      <c r="H1704" s="299">
        <v>11592</v>
      </c>
      <c r="I1704" s="59">
        <v>0.5</v>
      </c>
      <c r="J1704" s="448">
        <f t="shared" si="27"/>
        <v>5796</v>
      </c>
    </row>
    <row r="1705" spans="1:10" ht="15.75">
      <c r="A1705" s="55">
        <v>1701</v>
      </c>
      <c r="B1705" s="55" t="s">
        <v>446</v>
      </c>
      <c r="C1705" s="329" t="s">
        <v>2111</v>
      </c>
      <c r="D1705" s="329" t="s">
        <v>5774</v>
      </c>
      <c r="E1705" s="55" t="s">
        <v>7802</v>
      </c>
      <c r="F1705" s="55"/>
      <c r="G1705" s="55" t="s">
        <v>7800</v>
      </c>
      <c r="H1705" s="299">
        <v>11650</v>
      </c>
      <c r="I1705" s="59">
        <v>0.5</v>
      </c>
      <c r="J1705" s="448">
        <f t="shared" si="27"/>
        <v>5825</v>
      </c>
    </row>
    <row r="1706" spans="1:10" ht="15.75">
      <c r="A1706" s="55">
        <v>1702</v>
      </c>
      <c r="B1706" s="55" t="s">
        <v>446</v>
      </c>
      <c r="C1706" s="329" t="s">
        <v>2112</v>
      </c>
      <c r="D1706" s="329" t="s">
        <v>5775</v>
      </c>
      <c r="E1706" s="55" t="s">
        <v>7802</v>
      </c>
      <c r="F1706" s="55"/>
      <c r="G1706" s="55" t="s">
        <v>7800</v>
      </c>
      <c r="H1706" s="299">
        <v>11707</v>
      </c>
      <c r="I1706" s="59">
        <v>0.5</v>
      </c>
      <c r="J1706" s="448">
        <f t="shared" si="27"/>
        <v>5853.5</v>
      </c>
    </row>
    <row r="1707" spans="1:10" ht="15.75">
      <c r="A1707" s="55">
        <v>1703</v>
      </c>
      <c r="B1707" s="55" t="s">
        <v>446</v>
      </c>
      <c r="C1707" s="329" t="s">
        <v>2113</v>
      </c>
      <c r="D1707" s="329" t="s">
        <v>5776</v>
      </c>
      <c r="E1707" s="55" t="s">
        <v>7802</v>
      </c>
      <c r="F1707" s="55"/>
      <c r="G1707" s="55" t="s">
        <v>7800</v>
      </c>
      <c r="H1707" s="299">
        <v>11765</v>
      </c>
      <c r="I1707" s="59">
        <v>0.5</v>
      </c>
      <c r="J1707" s="448">
        <f t="shared" si="27"/>
        <v>5882.5</v>
      </c>
    </row>
    <row r="1708" spans="1:10" ht="15.75">
      <c r="A1708" s="55">
        <v>1704</v>
      </c>
      <c r="B1708" s="55" t="s">
        <v>446</v>
      </c>
      <c r="C1708" s="329" t="s">
        <v>2114</v>
      </c>
      <c r="D1708" s="329" t="s">
        <v>5777</v>
      </c>
      <c r="E1708" s="55" t="s">
        <v>7802</v>
      </c>
      <c r="F1708" s="55"/>
      <c r="G1708" s="55" t="s">
        <v>7800</v>
      </c>
      <c r="H1708" s="299">
        <v>11823</v>
      </c>
      <c r="I1708" s="59">
        <v>0.5</v>
      </c>
      <c r="J1708" s="448">
        <f t="shared" si="27"/>
        <v>5911.5</v>
      </c>
    </row>
    <row r="1709" spans="1:10" ht="15.75">
      <c r="A1709" s="55">
        <v>1705</v>
      </c>
      <c r="B1709" s="55" t="s">
        <v>446</v>
      </c>
      <c r="C1709" s="329" t="s">
        <v>2115</v>
      </c>
      <c r="D1709" s="329" t="s">
        <v>5778</v>
      </c>
      <c r="E1709" s="55" t="s">
        <v>7802</v>
      </c>
      <c r="F1709" s="55"/>
      <c r="G1709" s="55" t="s">
        <v>7800</v>
      </c>
      <c r="H1709" s="299">
        <v>11881</v>
      </c>
      <c r="I1709" s="59">
        <v>0.5</v>
      </c>
      <c r="J1709" s="448">
        <f t="shared" si="27"/>
        <v>5940.5</v>
      </c>
    </row>
    <row r="1710" spans="1:10" ht="15.75">
      <c r="A1710" s="55">
        <v>1706</v>
      </c>
      <c r="B1710" s="55" t="s">
        <v>446</v>
      </c>
      <c r="C1710" s="329" t="s">
        <v>2116</v>
      </c>
      <c r="D1710" s="329" t="s">
        <v>5779</v>
      </c>
      <c r="E1710" s="55" t="s">
        <v>7802</v>
      </c>
      <c r="F1710" s="55"/>
      <c r="G1710" s="55" t="s">
        <v>7800</v>
      </c>
      <c r="H1710" s="299">
        <v>11939</v>
      </c>
      <c r="I1710" s="59">
        <v>0.5</v>
      </c>
      <c r="J1710" s="448">
        <f t="shared" si="27"/>
        <v>5969.5</v>
      </c>
    </row>
    <row r="1711" spans="1:10" ht="15.75">
      <c r="A1711" s="55">
        <v>1707</v>
      </c>
      <c r="B1711" s="55" t="s">
        <v>446</v>
      </c>
      <c r="C1711" s="329" t="s">
        <v>2117</v>
      </c>
      <c r="D1711" s="329" t="s">
        <v>5780</v>
      </c>
      <c r="E1711" s="55" t="s">
        <v>7802</v>
      </c>
      <c r="F1711" s="55"/>
      <c r="G1711" s="55" t="s">
        <v>7800</v>
      </c>
      <c r="H1711" s="299">
        <v>11997</v>
      </c>
      <c r="I1711" s="59">
        <v>0.5</v>
      </c>
      <c r="J1711" s="448">
        <f t="shared" si="27"/>
        <v>5998.5</v>
      </c>
    </row>
    <row r="1712" spans="1:10" ht="15.75">
      <c r="A1712" s="55">
        <v>1708</v>
      </c>
      <c r="B1712" s="55" t="s">
        <v>446</v>
      </c>
      <c r="C1712" s="329" t="s">
        <v>2118</v>
      </c>
      <c r="D1712" s="329" t="s">
        <v>5781</v>
      </c>
      <c r="E1712" s="55" t="s">
        <v>7802</v>
      </c>
      <c r="F1712" s="55"/>
      <c r="G1712" s="55" t="s">
        <v>7800</v>
      </c>
      <c r="H1712" s="299">
        <v>12055</v>
      </c>
      <c r="I1712" s="59">
        <v>0.5</v>
      </c>
      <c r="J1712" s="448">
        <f t="shared" si="27"/>
        <v>6027.5</v>
      </c>
    </row>
    <row r="1713" spans="1:10" ht="15.75">
      <c r="A1713" s="55">
        <v>1709</v>
      </c>
      <c r="B1713" s="55" t="s">
        <v>446</v>
      </c>
      <c r="C1713" s="329" t="s">
        <v>2119</v>
      </c>
      <c r="D1713" s="329" t="s">
        <v>5782</v>
      </c>
      <c r="E1713" s="55" t="s">
        <v>7802</v>
      </c>
      <c r="F1713" s="55"/>
      <c r="G1713" s="55" t="s">
        <v>7800</v>
      </c>
      <c r="H1713" s="299">
        <v>12113</v>
      </c>
      <c r="I1713" s="59">
        <v>0.5</v>
      </c>
      <c r="J1713" s="448">
        <f t="shared" si="27"/>
        <v>6056.5</v>
      </c>
    </row>
    <row r="1714" spans="1:10" ht="15.75">
      <c r="A1714" s="55">
        <v>1710</v>
      </c>
      <c r="B1714" s="55" t="s">
        <v>446</v>
      </c>
      <c r="C1714" s="329" t="s">
        <v>2120</v>
      </c>
      <c r="D1714" s="329" t="s">
        <v>5783</v>
      </c>
      <c r="E1714" s="55" t="s">
        <v>7802</v>
      </c>
      <c r="F1714" s="55"/>
      <c r="G1714" s="55" t="s">
        <v>7800</v>
      </c>
      <c r="H1714" s="299">
        <v>12171</v>
      </c>
      <c r="I1714" s="59">
        <v>0.5</v>
      </c>
      <c r="J1714" s="448">
        <f t="shared" si="27"/>
        <v>6085.5</v>
      </c>
    </row>
    <row r="1715" spans="1:10" ht="15.75">
      <c r="A1715" s="55">
        <v>1711</v>
      </c>
      <c r="B1715" s="55" t="s">
        <v>446</v>
      </c>
      <c r="C1715" s="329" t="s">
        <v>2121</v>
      </c>
      <c r="D1715" s="329" t="s">
        <v>5784</v>
      </c>
      <c r="E1715" s="55" t="s">
        <v>7802</v>
      </c>
      <c r="F1715" s="55"/>
      <c r="G1715" s="55" t="s">
        <v>7800</v>
      </c>
      <c r="H1715" s="299">
        <v>12229</v>
      </c>
      <c r="I1715" s="59">
        <v>0.5</v>
      </c>
      <c r="J1715" s="448">
        <f t="shared" si="27"/>
        <v>6114.5</v>
      </c>
    </row>
    <row r="1716" spans="1:10" ht="15.75">
      <c r="A1716" s="55">
        <v>1712</v>
      </c>
      <c r="B1716" s="55" t="s">
        <v>446</v>
      </c>
      <c r="C1716" s="329" t="s">
        <v>2122</v>
      </c>
      <c r="D1716" s="329" t="s">
        <v>5785</v>
      </c>
      <c r="E1716" s="55" t="s">
        <v>7802</v>
      </c>
      <c r="F1716" s="55"/>
      <c r="G1716" s="55" t="s">
        <v>7800</v>
      </c>
      <c r="H1716" s="299">
        <v>12287</v>
      </c>
      <c r="I1716" s="59">
        <v>0.5</v>
      </c>
      <c r="J1716" s="448">
        <f t="shared" si="27"/>
        <v>6143.5</v>
      </c>
    </row>
    <row r="1717" spans="1:10" ht="15.75">
      <c r="A1717" s="55">
        <v>1713</v>
      </c>
      <c r="B1717" s="55" t="s">
        <v>446</v>
      </c>
      <c r="C1717" s="329" t="s">
        <v>2123</v>
      </c>
      <c r="D1717" s="329" t="s">
        <v>5786</v>
      </c>
      <c r="E1717" s="55" t="s">
        <v>7802</v>
      </c>
      <c r="F1717" s="55"/>
      <c r="G1717" s="55" t="s">
        <v>7800</v>
      </c>
      <c r="H1717" s="299">
        <v>12345</v>
      </c>
      <c r="I1717" s="59">
        <v>0.5</v>
      </c>
      <c r="J1717" s="448">
        <f t="shared" si="27"/>
        <v>6172.5</v>
      </c>
    </row>
    <row r="1718" spans="1:10" ht="15.75">
      <c r="A1718" s="55">
        <v>1714</v>
      </c>
      <c r="B1718" s="55" t="s">
        <v>446</v>
      </c>
      <c r="C1718" s="329" t="s">
        <v>2124</v>
      </c>
      <c r="D1718" s="329" t="s">
        <v>5787</v>
      </c>
      <c r="E1718" s="55" t="s">
        <v>7802</v>
      </c>
      <c r="F1718" s="55"/>
      <c r="G1718" s="55" t="s">
        <v>7800</v>
      </c>
      <c r="H1718" s="299">
        <v>12403</v>
      </c>
      <c r="I1718" s="59">
        <v>0.5</v>
      </c>
      <c r="J1718" s="448">
        <f t="shared" si="27"/>
        <v>6201.5</v>
      </c>
    </row>
    <row r="1719" spans="1:10" ht="15.75">
      <c r="A1719" s="55">
        <v>1715</v>
      </c>
      <c r="B1719" s="55" t="s">
        <v>446</v>
      </c>
      <c r="C1719" s="329" t="s">
        <v>2125</v>
      </c>
      <c r="D1719" s="329" t="s">
        <v>5788</v>
      </c>
      <c r="E1719" s="55" t="s">
        <v>7802</v>
      </c>
      <c r="F1719" s="55"/>
      <c r="G1719" s="55" t="s">
        <v>7800</v>
      </c>
      <c r="H1719" s="299">
        <v>12461</v>
      </c>
      <c r="I1719" s="59">
        <v>0.5</v>
      </c>
      <c r="J1719" s="448">
        <f t="shared" si="27"/>
        <v>6230.5</v>
      </c>
    </row>
    <row r="1720" spans="1:10" ht="15.75">
      <c r="A1720" s="55">
        <v>1716</v>
      </c>
      <c r="B1720" s="55" t="s">
        <v>446</v>
      </c>
      <c r="C1720" s="329" t="s">
        <v>2126</v>
      </c>
      <c r="D1720" s="329" t="s">
        <v>5789</v>
      </c>
      <c r="E1720" s="55" t="s">
        <v>7802</v>
      </c>
      <c r="F1720" s="55"/>
      <c r="G1720" s="55" t="s">
        <v>7800</v>
      </c>
      <c r="H1720" s="299">
        <v>12519</v>
      </c>
      <c r="I1720" s="59">
        <v>0.5</v>
      </c>
      <c r="J1720" s="448">
        <f t="shared" si="27"/>
        <v>6259.5</v>
      </c>
    </row>
    <row r="1721" spans="1:10" ht="15.75">
      <c r="A1721" s="55">
        <v>1717</v>
      </c>
      <c r="B1721" s="55" t="s">
        <v>446</v>
      </c>
      <c r="C1721" s="329" t="s">
        <v>2127</v>
      </c>
      <c r="D1721" s="329" t="s">
        <v>5790</v>
      </c>
      <c r="E1721" s="55" t="s">
        <v>7802</v>
      </c>
      <c r="F1721" s="55"/>
      <c r="G1721" s="55" t="s">
        <v>7800</v>
      </c>
      <c r="H1721" s="299">
        <v>12577</v>
      </c>
      <c r="I1721" s="59">
        <v>0.5</v>
      </c>
      <c r="J1721" s="448">
        <f t="shared" si="27"/>
        <v>6288.5</v>
      </c>
    </row>
    <row r="1722" spans="1:10" ht="15.75">
      <c r="A1722" s="55">
        <v>1718</v>
      </c>
      <c r="B1722" s="55" t="s">
        <v>446</v>
      </c>
      <c r="C1722" s="329" t="s">
        <v>2128</v>
      </c>
      <c r="D1722" s="329" t="s">
        <v>5791</v>
      </c>
      <c r="E1722" s="55" t="s">
        <v>7802</v>
      </c>
      <c r="F1722" s="55"/>
      <c r="G1722" s="55" t="s">
        <v>7800</v>
      </c>
      <c r="H1722" s="299">
        <v>12635</v>
      </c>
      <c r="I1722" s="59">
        <v>0.5</v>
      </c>
      <c r="J1722" s="448">
        <f t="shared" si="27"/>
        <v>6317.5</v>
      </c>
    </row>
    <row r="1723" spans="1:10" ht="15.75">
      <c r="A1723" s="55">
        <v>1719</v>
      </c>
      <c r="B1723" s="55" t="s">
        <v>446</v>
      </c>
      <c r="C1723" s="329" t="s">
        <v>2129</v>
      </c>
      <c r="D1723" s="329" t="s">
        <v>5792</v>
      </c>
      <c r="E1723" s="55" t="s">
        <v>7802</v>
      </c>
      <c r="F1723" s="55"/>
      <c r="G1723" s="55" t="s">
        <v>7800</v>
      </c>
      <c r="H1723" s="299">
        <v>12693</v>
      </c>
      <c r="I1723" s="59">
        <v>0.5</v>
      </c>
      <c r="J1723" s="448">
        <f t="shared" si="27"/>
        <v>6346.5</v>
      </c>
    </row>
    <row r="1724" spans="1:10" ht="15.75">
      <c r="A1724" s="55">
        <v>1720</v>
      </c>
      <c r="B1724" s="55" t="s">
        <v>446</v>
      </c>
      <c r="C1724" s="329" t="s">
        <v>2130</v>
      </c>
      <c r="D1724" s="329" t="s">
        <v>5793</v>
      </c>
      <c r="E1724" s="55" t="s">
        <v>7802</v>
      </c>
      <c r="F1724" s="55"/>
      <c r="G1724" s="55" t="s">
        <v>7800</v>
      </c>
      <c r="H1724" s="299">
        <v>12750</v>
      </c>
      <c r="I1724" s="59">
        <v>0.5</v>
      </c>
      <c r="J1724" s="448">
        <f t="shared" si="27"/>
        <v>6375</v>
      </c>
    </row>
    <row r="1725" spans="1:10" ht="15.75">
      <c r="A1725" s="55">
        <v>1721</v>
      </c>
      <c r="B1725" s="55" t="s">
        <v>446</v>
      </c>
      <c r="C1725" s="329" t="s">
        <v>2131</v>
      </c>
      <c r="D1725" s="329" t="s">
        <v>5794</v>
      </c>
      <c r="E1725" s="55" t="s">
        <v>7802</v>
      </c>
      <c r="F1725" s="55"/>
      <c r="G1725" s="55" t="s">
        <v>7800</v>
      </c>
      <c r="H1725" s="299">
        <v>12808</v>
      </c>
      <c r="I1725" s="59">
        <v>0.5</v>
      </c>
      <c r="J1725" s="448">
        <f t="shared" si="27"/>
        <v>6404</v>
      </c>
    </row>
    <row r="1726" spans="1:10" ht="15.75">
      <c r="A1726" s="55">
        <v>1722</v>
      </c>
      <c r="B1726" s="55" t="s">
        <v>446</v>
      </c>
      <c r="C1726" s="329" t="s">
        <v>2132</v>
      </c>
      <c r="D1726" s="329" t="s">
        <v>5795</v>
      </c>
      <c r="E1726" s="55" t="s">
        <v>7802</v>
      </c>
      <c r="F1726" s="55"/>
      <c r="G1726" s="55" t="s">
        <v>7800</v>
      </c>
      <c r="H1726" s="299">
        <v>12866</v>
      </c>
      <c r="I1726" s="59">
        <v>0.5</v>
      </c>
      <c r="J1726" s="448">
        <f t="shared" si="27"/>
        <v>6433</v>
      </c>
    </row>
    <row r="1727" spans="1:10" ht="15.75">
      <c r="A1727" s="55">
        <v>1723</v>
      </c>
      <c r="B1727" s="55" t="s">
        <v>446</v>
      </c>
      <c r="C1727" s="329" t="s">
        <v>2133</v>
      </c>
      <c r="D1727" s="329" t="s">
        <v>5796</v>
      </c>
      <c r="E1727" s="55" t="s">
        <v>7802</v>
      </c>
      <c r="F1727" s="55"/>
      <c r="G1727" s="55" t="s">
        <v>7800</v>
      </c>
      <c r="H1727" s="299">
        <v>12924</v>
      </c>
      <c r="I1727" s="59">
        <v>0.5</v>
      </c>
      <c r="J1727" s="448">
        <f t="shared" si="27"/>
        <v>6462</v>
      </c>
    </row>
    <row r="1728" spans="1:10" ht="15.75">
      <c r="A1728" s="55">
        <v>1724</v>
      </c>
      <c r="B1728" s="55" t="s">
        <v>446</v>
      </c>
      <c r="C1728" s="329" t="s">
        <v>2134</v>
      </c>
      <c r="D1728" s="329" t="s">
        <v>5797</v>
      </c>
      <c r="E1728" s="55" t="s">
        <v>7802</v>
      </c>
      <c r="F1728" s="55"/>
      <c r="G1728" s="55" t="s">
        <v>7800</v>
      </c>
      <c r="H1728" s="299">
        <v>12982</v>
      </c>
      <c r="I1728" s="59">
        <v>0.5</v>
      </c>
      <c r="J1728" s="448">
        <f t="shared" si="27"/>
        <v>6491</v>
      </c>
    </row>
    <row r="1729" spans="1:10" ht="15.75">
      <c r="A1729" s="55">
        <v>1725</v>
      </c>
      <c r="B1729" s="55" t="s">
        <v>446</v>
      </c>
      <c r="C1729" s="329" t="s">
        <v>2135</v>
      </c>
      <c r="D1729" s="329" t="s">
        <v>5798</v>
      </c>
      <c r="E1729" s="55" t="s">
        <v>7802</v>
      </c>
      <c r="F1729" s="55"/>
      <c r="G1729" s="55" t="s">
        <v>7800</v>
      </c>
      <c r="H1729" s="299">
        <v>13040</v>
      </c>
      <c r="I1729" s="59">
        <v>0.5</v>
      </c>
      <c r="J1729" s="448">
        <f t="shared" si="27"/>
        <v>6520</v>
      </c>
    </row>
    <row r="1730" spans="1:10" ht="15.75">
      <c r="A1730" s="55">
        <v>1726</v>
      </c>
      <c r="B1730" s="55" t="s">
        <v>446</v>
      </c>
      <c r="C1730" s="329" t="s">
        <v>2136</v>
      </c>
      <c r="D1730" s="329" t="s">
        <v>5799</v>
      </c>
      <c r="E1730" s="55" t="s">
        <v>7802</v>
      </c>
      <c r="F1730" s="55"/>
      <c r="G1730" s="55" t="s">
        <v>7800</v>
      </c>
      <c r="H1730" s="299">
        <v>13098</v>
      </c>
      <c r="I1730" s="59">
        <v>0.5</v>
      </c>
      <c r="J1730" s="448">
        <f t="shared" si="27"/>
        <v>6549</v>
      </c>
    </row>
    <row r="1731" spans="1:10" ht="15.75">
      <c r="A1731" s="55">
        <v>1727</v>
      </c>
      <c r="B1731" s="55" t="s">
        <v>446</v>
      </c>
      <c r="C1731" s="329" t="s">
        <v>2137</v>
      </c>
      <c r="D1731" s="329" t="s">
        <v>5800</v>
      </c>
      <c r="E1731" s="55" t="s">
        <v>7802</v>
      </c>
      <c r="F1731" s="55"/>
      <c r="G1731" s="55" t="s">
        <v>7800</v>
      </c>
      <c r="H1731" s="299">
        <v>13156</v>
      </c>
      <c r="I1731" s="59">
        <v>0.5</v>
      </c>
      <c r="J1731" s="448">
        <f t="shared" si="27"/>
        <v>6578</v>
      </c>
    </row>
    <row r="1732" spans="1:10" ht="15.75">
      <c r="A1732" s="55">
        <v>1728</v>
      </c>
      <c r="B1732" s="55" t="s">
        <v>446</v>
      </c>
      <c r="C1732" s="329" t="s">
        <v>2138</v>
      </c>
      <c r="D1732" s="329" t="s">
        <v>5801</v>
      </c>
      <c r="E1732" s="55" t="s">
        <v>7802</v>
      </c>
      <c r="F1732" s="55"/>
      <c r="G1732" s="55" t="s">
        <v>7800</v>
      </c>
      <c r="H1732" s="299">
        <v>13214</v>
      </c>
      <c r="I1732" s="59">
        <v>0.5</v>
      </c>
      <c r="J1732" s="448">
        <f t="shared" si="27"/>
        <v>6607</v>
      </c>
    </row>
    <row r="1733" spans="1:10" ht="15.75">
      <c r="A1733" s="55">
        <v>1729</v>
      </c>
      <c r="B1733" s="55" t="s">
        <v>446</v>
      </c>
      <c r="C1733" s="329" t="s">
        <v>2139</v>
      </c>
      <c r="D1733" s="329" t="s">
        <v>5802</v>
      </c>
      <c r="E1733" s="55" t="s">
        <v>7802</v>
      </c>
      <c r="F1733" s="55"/>
      <c r="G1733" s="55" t="s">
        <v>7800</v>
      </c>
      <c r="H1733" s="299">
        <v>13272</v>
      </c>
      <c r="I1733" s="59">
        <v>0.5</v>
      </c>
      <c r="J1733" s="448">
        <f t="shared" si="27"/>
        <v>6636</v>
      </c>
    </row>
    <row r="1734" spans="1:10" ht="15.75">
      <c r="A1734" s="55">
        <v>1730</v>
      </c>
      <c r="B1734" s="55" t="s">
        <v>446</v>
      </c>
      <c r="C1734" s="329" t="s">
        <v>2140</v>
      </c>
      <c r="D1734" s="329" t="s">
        <v>5803</v>
      </c>
      <c r="E1734" s="55" t="s">
        <v>7802</v>
      </c>
      <c r="F1734" s="55"/>
      <c r="G1734" s="55" t="s">
        <v>7800</v>
      </c>
      <c r="H1734" s="299">
        <v>13330</v>
      </c>
      <c r="I1734" s="59">
        <v>0.5</v>
      </c>
      <c r="J1734" s="448">
        <f t="shared" si="27"/>
        <v>6665</v>
      </c>
    </row>
    <row r="1735" spans="1:10" ht="15.75">
      <c r="A1735" s="55">
        <v>1731</v>
      </c>
      <c r="B1735" s="55" t="s">
        <v>446</v>
      </c>
      <c r="C1735" s="329" t="s">
        <v>2141</v>
      </c>
      <c r="D1735" s="329" t="s">
        <v>5804</v>
      </c>
      <c r="E1735" s="55" t="s">
        <v>7802</v>
      </c>
      <c r="F1735" s="55"/>
      <c r="G1735" s="55" t="s">
        <v>7800</v>
      </c>
      <c r="H1735" s="299">
        <v>13388</v>
      </c>
      <c r="I1735" s="59">
        <v>0.5</v>
      </c>
      <c r="J1735" s="448">
        <f t="shared" si="27"/>
        <v>6694</v>
      </c>
    </row>
    <row r="1736" spans="1:10" ht="15.75">
      <c r="A1736" s="55">
        <v>1732</v>
      </c>
      <c r="B1736" s="55" t="s">
        <v>446</v>
      </c>
      <c r="C1736" s="329" t="s">
        <v>2142</v>
      </c>
      <c r="D1736" s="329" t="s">
        <v>5805</v>
      </c>
      <c r="E1736" s="55" t="s">
        <v>7802</v>
      </c>
      <c r="F1736" s="55"/>
      <c r="G1736" s="55" t="s">
        <v>7800</v>
      </c>
      <c r="H1736" s="299">
        <v>13446</v>
      </c>
      <c r="I1736" s="59">
        <v>0.5</v>
      </c>
      <c r="J1736" s="448">
        <f t="shared" si="27"/>
        <v>6723</v>
      </c>
    </row>
    <row r="1737" spans="1:10" ht="15.75">
      <c r="A1737" s="55">
        <v>1733</v>
      </c>
      <c r="B1737" s="55" t="s">
        <v>446</v>
      </c>
      <c r="C1737" s="329" t="s">
        <v>2143</v>
      </c>
      <c r="D1737" s="329" t="s">
        <v>5806</v>
      </c>
      <c r="E1737" s="55" t="s">
        <v>7802</v>
      </c>
      <c r="F1737" s="55"/>
      <c r="G1737" s="55" t="s">
        <v>7800</v>
      </c>
      <c r="H1737" s="299">
        <v>13504</v>
      </c>
      <c r="I1737" s="59">
        <v>0.5</v>
      </c>
      <c r="J1737" s="448">
        <f t="shared" si="27"/>
        <v>6752</v>
      </c>
    </row>
    <row r="1738" spans="1:10" ht="15.75">
      <c r="A1738" s="55">
        <v>1734</v>
      </c>
      <c r="B1738" s="55" t="s">
        <v>446</v>
      </c>
      <c r="C1738" s="329" t="s">
        <v>2144</v>
      </c>
      <c r="D1738" s="329" t="s">
        <v>5807</v>
      </c>
      <c r="E1738" s="55" t="s">
        <v>7802</v>
      </c>
      <c r="F1738" s="55"/>
      <c r="G1738" s="55" t="s">
        <v>7800</v>
      </c>
      <c r="H1738" s="299">
        <v>13562</v>
      </c>
      <c r="I1738" s="59">
        <v>0.5</v>
      </c>
      <c r="J1738" s="448">
        <f t="shared" si="27"/>
        <v>6781</v>
      </c>
    </row>
    <row r="1739" spans="1:10" ht="15.75">
      <c r="A1739" s="55">
        <v>1735</v>
      </c>
      <c r="B1739" s="55" t="s">
        <v>446</v>
      </c>
      <c r="C1739" s="329" t="s">
        <v>2145</v>
      </c>
      <c r="D1739" s="329" t="s">
        <v>5808</v>
      </c>
      <c r="E1739" s="55" t="s">
        <v>7802</v>
      </c>
      <c r="F1739" s="55"/>
      <c r="G1739" s="55" t="s">
        <v>7800</v>
      </c>
      <c r="H1739" s="299">
        <v>13620</v>
      </c>
      <c r="I1739" s="59">
        <v>0.5</v>
      </c>
      <c r="J1739" s="448">
        <f t="shared" si="27"/>
        <v>6810</v>
      </c>
    </row>
    <row r="1740" spans="1:10" ht="15.75">
      <c r="A1740" s="55">
        <v>1736</v>
      </c>
      <c r="B1740" s="55" t="s">
        <v>446</v>
      </c>
      <c r="C1740" s="329" t="s">
        <v>2146</v>
      </c>
      <c r="D1740" s="329" t="s">
        <v>5809</v>
      </c>
      <c r="E1740" s="55" t="s">
        <v>7802</v>
      </c>
      <c r="F1740" s="55"/>
      <c r="G1740" s="55" t="s">
        <v>7800</v>
      </c>
      <c r="H1740" s="299">
        <v>13678</v>
      </c>
      <c r="I1740" s="59">
        <v>0.5</v>
      </c>
      <c r="J1740" s="448">
        <f t="shared" si="27"/>
        <v>6839</v>
      </c>
    </row>
    <row r="1741" spans="1:10" ht="15.75">
      <c r="A1741" s="55">
        <v>1737</v>
      </c>
      <c r="B1741" s="55" t="s">
        <v>446</v>
      </c>
      <c r="C1741" s="329" t="s">
        <v>2147</v>
      </c>
      <c r="D1741" s="329" t="s">
        <v>5810</v>
      </c>
      <c r="E1741" s="55" t="s">
        <v>7802</v>
      </c>
      <c r="F1741" s="55"/>
      <c r="G1741" s="55" t="s">
        <v>7800</v>
      </c>
      <c r="H1741" s="299">
        <v>13735</v>
      </c>
      <c r="I1741" s="59">
        <v>0.5</v>
      </c>
      <c r="J1741" s="448">
        <f t="shared" si="27"/>
        <v>6867.5</v>
      </c>
    </row>
    <row r="1742" spans="1:10" ht="15.75">
      <c r="A1742" s="55">
        <v>1738</v>
      </c>
      <c r="B1742" s="55" t="s">
        <v>446</v>
      </c>
      <c r="C1742" s="329" t="s">
        <v>2148</v>
      </c>
      <c r="D1742" s="329" t="s">
        <v>5811</v>
      </c>
      <c r="E1742" s="55" t="s">
        <v>7802</v>
      </c>
      <c r="F1742" s="55"/>
      <c r="G1742" s="55" t="s">
        <v>7800</v>
      </c>
      <c r="H1742" s="299">
        <v>13793</v>
      </c>
      <c r="I1742" s="59">
        <v>0.5</v>
      </c>
      <c r="J1742" s="448">
        <f t="shared" si="27"/>
        <v>6896.5</v>
      </c>
    </row>
    <row r="1743" spans="1:10" ht="15.75">
      <c r="A1743" s="55">
        <v>1739</v>
      </c>
      <c r="B1743" s="55" t="s">
        <v>446</v>
      </c>
      <c r="C1743" s="329" t="s">
        <v>2149</v>
      </c>
      <c r="D1743" s="329" t="s">
        <v>5812</v>
      </c>
      <c r="E1743" s="55" t="s">
        <v>7802</v>
      </c>
      <c r="F1743" s="55"/>
      <c r="G1743" s="55" t="s">
        <v>7800</v>
      </c>
      <c r="H1743" s="299">
        <v>13851</v>
      </c>
      <c r="I1743" s="59">
        <v>0.5</v>
      </c>
      <c r="J1743" s="448">
        <f t="shared" si="27"/>
        <v>6925.5</v>
      </c>
    </row>
    <row r="1744" spans="1:10" ht="15.75">
      <c r="A1744" s="55">
        <v>1740</v>
      </c>
      <c r="B1744" s="55" t="s">
        <v>446</v>
      </c>
      <c r="C1744" s="329" t="s">
        <v>2150</v>
      </c>
      <c r="D1744" s="329" t="s">
        <v>5813</v>
      </c>
      <c r="E1744" s="55" t="s">
        <v>7802</v>
      </c>
      <c r="F1744" s="55"/>
      <c r="G1744" s="55" t="s">
        <v>7800</v>
      </c>
      <c r="H1744" s="299">
        <v>13909</v>
      </c>
      <c r="I1744" s="59">
        <v>0.5</v>
      </c>
      <c r="J1744" s="448">
        <f t="shared" si="27"/>
        <v>6954.5</v>
      </c>
    </row>
    <row r="1745" spans="1:10" ht="15.75">
      <c r="A1745" s="55">
        <v>1741</v>
      </c>
      <c r="B1745" s="55" t="s">
        <v>446</v>
      </c>
      <c r="C1745" s="329" t="s">
        <v>2151</v>
      </c>
      <c r="D1745" s="329" t="s">
        <v>5814</v>
      </c>
      <c r="E1745" s="55" t="s">
        <v>7802</v>
      </c>
      <c r="F1745" s="55"/>
      <c r="G1745" s="55" t="s">
        <v>7800</v>
      </c>
      <c r="H1745" s="299">
        <v>13967</v>
      </c>
      <c r="I1745" s="59">
        <v>0.5</v>
      </c>
      <c r="J1745" s="448">
        <f t="shared" si="27"/>
        <v>6983.5</v>
      </c>
    </row>
    <row r="1746" spans="1:10" ht="15.75">
      <c r="A1746" s="55">
        <v>1742</v>
      </c>
      <c r="B1746" s="55" t="s">
        <v>446</v>
      </c>
      <c r="C1746" s="329" t="s">
        <v>2152</v>
      </c>
      <c r="D1746" s="329" t="s">
        <v>5815</v>
      </c>
      <c r="E1746" s="55" t="s">
        <v>7802</v>
      </c>
      <c r="F1746" s="55"/>
      <c r="G1746" s="55" t="s">
        <v>7800</v>
      </c>
      <c r="H1746" s="299">
        <v>14025</v>
      </c>
      <c r="I1746" s="59">
        <v>0.5</v>
      </c>
      <c r="J1746" s="448">
        <f t="shared" ref="J1746:J1809" si="28">H1746*(1-I1746)</f>
        <v>7012.5</v>
      </c>
    </row>
    <row r="1747" spans="1:10" ht="15.75">
      <c r="A1747" s="55">
        <v>1743</v>
      </c>
      <c r="B1747" s="55" t="s">
        <v>446</v>
      </c>
      <c r="C1747" s="329" t="s">
        <v>2153</v>
      </c>
      <c r="D1747" s="329" t="s">
        <v>5816</v>
      </c>
      <c r="E1747" s="55" t="s">
        <v>7802</v>
      </c>
      <c r="F1747" s="55"/>
      <c r="G1747" s="55" t="s">
        <v>7800</v>
      </c>
      <c r="H1747" s="299">
        <v>14083</v>
      </c>
      <c r="I1747" s="59">
        <v>0.5</v>
      </c>
      <c r="J1747" s="448">
        <f t="shared" si="28"/>
        <v>7041.5</v>
      </c>
    </row>
    <row r="1748" spans="1:10" ht="15.75">
      <c r="A1748" s="55">
        <v>1744</v>
      </c>
      <c r="B1748" s="55" t="s">
        <v>446</v>
      </c>
      <c r="C1748" s="329" t="s">
        <v>2154</v>
      </c>
      <c r="D1748" s="329" t="s">
        <v>5817</v>
      </c>
      <c r="E1748" s="55" t="s">
        <v>7802</v>
      </c>
      <c r="F1748" s="55"/>
      <c r="G1748" s="55" t="s">
        <v>7800</v>
      </c>
      <c r="H1748" s="299">
        <v>14141</v>
      </c>
      <c r="I1748" s="59">
        <v>0.5</v>
      </c>
      <c r="J1748" s="448">
        <f t="shared" si="28"/>
        <v>7070.5</v>
      </c>
    </row>
    <row r="1749" spans="1:10" ht="15.75">
      <c r="A1749" s="55">
        <v>1745</v>
      </c>
      <c r="B1749" s="55" t="s">
        <v>446</v>
      </c>
      <c r="C1749" s="329" t="s">
        <v>2155</v>
      </c>
      <c r="D1749" s="329" t="s">
        <v>5818</v>
      </c>
      <c r="E1749" s="55" t="s">
        <v>7802</v>
      </c>
      <c r="F1749" s="55"/>
      <c r="G1749" s="55" t="s">
        <v>7800</v>
      </c>
      <c r="H1749" s="299">
        <v>14199</v>
      </c>
      <c r="I1749" s="59">
        <v>0.5</v>
      </c>
      <c r="J1749" s="448">
        <f t="shared" si="28"/>
        <v>7099.5</v>
      </c>
    </row>
    <row r="1750" spans="1:10" ht="15.75">
      <c r="A1750" s="55">
        <v>1746</v>
      </c>
      <c r="B1750" s="55" t="s">
        <v>446</v>
      </c>
      <c r="C1750" s="329" t="s">
        <v>2156</v>
      </c>
      <c r="D1750" s="329" t="s">
        <v>5819</v>
      </c>
      <c r="E1750" s="55" t="s">
        <v>7802</v>
      </c>
      <c r="F1750" s="55"/>
      <c r="G1750" s="55" t="s">
        <v>7800</v>
      </c>
      <c r="H1750" s="299">
        <v>14257</v>
      </c>
      <c r="I1750" s="59">
        <v>0.5</v>
      </c>
      <c r="J1750" s="448">
        <f t="shared" si="28"/>
        <v>7128.5</v>
      </c>
    </row>
    <row r="1751" spans="1:10" ht="15.75">
      <c r="A1751" s="55">
        <v>1747</v>
      </c>
      <c r="B1751" s="55" t="s">
        <v>446</v>
      </c>
      <c r="C1751" s="329" t="s">
        <v>2157</v>
      </c>
      <c r="D1751" s="329" t="s">
        <v>5820</v>
      </c>
      <c r="E1751" s="55" t="s">
        <v>7802</v>
      </c>
      <c r="F1751" s="55"/>
      <c r="G1751" s="55" t="s">
        <v>7800</v>
      </c>
      <c r="H1751" s="299">
        <v>14315</v>
      </c>
      <c r="I1751" s="59">
        <v>0.5</v>
      </c>
      <c r="J1751" s="448">
        <f t="shared" si="28"/>
        <v>7157.5</v>
      </c>
    </row>
    <row r="1752" spans="1:10" ht="15.75">
      <c r="A1752" s="55">
        <v>1748</v>
      </c>
      <c r="B1752" s="55" t="s">
        <v>446</v>
      </c>
      <c r="C1752" s="329" t="s">
        <v>2158</v>
      </c>
      <c r="D1752" s="329" t="s">
        <v>5821</v>
      </c>
      <c r="E1752" s="55" t="s">
        <v>7802</v>
      </c>
      <c r="F1752" s="55"/>
      <c r="G1752" s="55" t="s">
        <v>7800</v>
      </c>
      <c r="H1752" s="299">
        <v>14373</v>
      </c>
      <c r="I1752" s="59">
        <v>0.5</v>
      </c>
      <c r="J1752" s="448">
        <f t="shared" si="28"/>
        <v>7186.5</v>
      </c>
    </row>
    <row r="1753" spans="1:10" ht="15.75">
      <c r="A1753" s="55">
        <v>1749</v>
      </c>
      <c r="B1753" s="55" t="s">
        <v>446</v>
      </c>
      <c r="C1753" s="329" t="s">
        <v>2159</v>
      </c>
      <c r="D1753" s="329" t="s">
        <v>5822</v>
      </c>
      <c r="E1753" s="55" t="s">
        <v>7802</v>
      </c>
      <c r="F1753" s="55"/>
      <c r="G1753" s="55" t="s">
        <v>7800</v>
      </c>
      <c r="H1753" s="299">
        <v>14431</v>
      </c>
      <c r="I1753" s="59">
        <v>0.5</v>
      </c>
      <c r="J1753" s="448">
        <f t="shared" si="28"/>
        <v>7215.5</v>
      </c>
    </row>
    <row r="1754" spans="1:10" ht="15.75">
      <c r="A1754" s="55">
        <v>1750</v>
      </c>
      <c r="B1754" s="55" t="s">
        <v>446</v>
      </c>
      <c r="C1754" s="329" t="s">
        <v>2160</v>
      </c>
      <c r="D1754" s="329" t="s">
        <v>5823</v>
      </c>
      <c r="E1754" s="55" t="s">
        <v>7802</v>
      </c>
      <c r="F1754" s="55"/>
      <c r="G1754" s="55" t="s">
        <v>7800</v>
      </c>
      <c r="H1754" s="299">
        <v>14489</v>
      </c>
      <c r="I1754" s="59">
        <v>0.5</v>
      </c>
      <c r="J1754" s="448">
        <f t="shared" si="28"/>
        <v>7244.5</v>
      </c>
    </row>
    <row r="1755" spans="1:10" ht="15.75">
      <c r="A1755" s="55">
        <v>1751</v>
      </c>
      <c r="B1755" s="55" t="s">
        <v>446</v>
      </c>
      <c r="C1755" s="329" t="s">
        <v>2161</v>
      </c>
      <c r="D1755" s="329" t="s">
        <v>5824</v>
      </c>
      <c r="E1755" s="55" t="s">
        <v>7802</v>
      </c>
      <c r="F1755" s="55"/>
      <c r="G1755" s="55" t="s">
        <v>7800</v>
      </c>
      <c r="H1755" s="299">
        <v>14547</v>
      </c>
      <c r="I1755" s="59">
        <v>0.5</v>
      </c>
      <c r="J1755" s="448">
        <f t="shared" si="28"/>
        <v>7273.5</v>
      </c>
    </row>
    <row r="1756" spans="1:10" ht="15.75">
      <c r="A1756" s="55">
        <v>1752</v>
      </c>
      <c r="B1756" s="55" t="s">
        <v>446</v>
      </c>
      <c r="C1756" s="329" t="s">
        <v>2162</v>
      </c>
      <c r="D1756" s="329" t="s">
        <v>5825</v>
      </c>
      <c r="E1756" s="55" t="s">
        <v>7802</v>
      </c>
      <c r="F1756" s="55"/>
      <c r="G1756" s="55" t="s">
        <v>7800</v>
      </c>
      <c r="H1756" s="299">
        <v>14605</v>
      </c>
      <c r="I1756" s="59">
        <v>0.5</v>
      </c>
      <c r="J1756" s="448">
        <f t="shared" si="28"/>
        <v>7302.5</v>
      </c>
    </row>
    <row r="1757" spans="1:10" ht="15.75">
      <c r="A1757" s="55">
        <v>1753</v>
      </c>
      <c r="B1757" s="55" t="s">
        <v>446</v>
      </c>
      <c r="C1757" s="329" t="s">
        <v>2163</v>
      </c>
      <c r="D1757" s="329" t="s">
        <v>5826</v>
      </c>
      <c r="E1757" s="55" t="s">
        <v>7802</v>
      </c>
      <c r="F1757" s="55"/>
      <c r="G1757" s="55" t="s">
        <v>7800</v>
      </c>
      <c r="H1757" s="299">
        <v>14663</v>
      </c>
      <c r="I1757" s="59">
        <v>0.5</v>
      </c>
      <c r="J1757" s="448">
        <f t="shared" si="28"/>
        <v>7331.5</v>
      </c>
    </row>
    <row r="1758" spans="1:10" ht="15.75">
      <c r="A1758" s="55">
        <v>1754</v>
      </c>
      <c r="B1758" s="55" t="s">
        <v>446</v>
      </c>
      <c r="C1758" s="329" t="s">
        <v>2164</v>
      </c>
      <c r="D1758" s="329" t="s">
        <v>5827</v>
      </c>
      <c r="E1758" s="55" t="s">
        <v>7802</v>
      </c>
      <c r="F1758" s="55"/>
      <c r="G1758" s="55" t="s">
        <v>7800</v>
      </c>
      <c r="H1758" s="299">
        <v>14721</v>
      </c>
      <c r="I1758" s="59">
        <v>0.5</v>
      </c>
      <c r="J1758" s="448">
        <f t="shared" si="28"/>
        <v>7360.5</v>
      </c>
    </row>
    <row r="1759" spans="1:10" ht="15.75">
      <c r="A1759" s="55">
        <v>1755</v>
      </c>
      <c r="B1759" s="55" t="s">
        <v>446</v>
      </c>
      <c r="C1759" s="329" t="s">
        <v>2165</v>
      </c>
      <c r="D1759" s="329" t="s">
        <v>5828</v>
      </c>
      <c r="E1759" s="55" t="s">
        <v>7802</v>
      </c>
      <c r="F1759" s="55"/>
      <c r="G1759" s="55" t="s">
        <v>7800</v>
      </c>
      <c r="H1759" s="299">
        <v>14778</v>
      </c>
      <c r="I1759" s="59">
        <v>0.5</v>
      </c>
      <c r="J1759" s="448">
        <f t="shared" si="28"/>
        <v>7389</v>
      </c>
    </row>
    <row r="1760" spans="1:10" ht="15.75">
      <c r="A1760" s="55">
        <v>1756</v>
      </c>
      <c r="B1760" s="55" t="s">
        <v>446</v>
      </c>
      <c r="C1760" s="329" t="s">
        <v>2166</v>
      </c>
      <c r="D1760" s="329" t="s">
        <v>5829</v>
      </c>
      <c r="E1760" s="55" t="s">
        <v>7802</v>
      </c>
      <c r="F1760" s="55"/>
      <c r="G1760" s="55" t="s">
        <v>7800</v>
      </c>
      <c r="H1760" s="299">
        <v>14836</v>
      </c>
      <c r="I1760" s="59">
        <v>0.5</v>
      </c>
      <c r="J1760" s="448">
        <f t="shared" si="28"/>
        <v>7418</v>
      </c>
    </row>
    <row r="1761" spans="1:10" ht="15.75">
      <c r="A1761" s="55">
        <v>1757</v>
      </c>
      <c r="B1761" s="55" t="s">
        <v>446</v>
      </c>
      <c r="C1761" s="329" t="s">
        <v>2167</v>
      </c>
      <c r="D1761" s="329" t="s">
        <v>5830</v>
      </c>
      <c r="E1761" s="55" t="s">
        <v>7802</v>
      </c>
      <c r="F1761" s="55"/>
      <c r="G1761" s="55" t="s">
        <v>7800</v>
      </c>
      <c r="H1761" s="299">
        <v>14894</v>
      </c>
      <c r="I1761" s="59">
        <v>0.5</v>
      </c>
      <c r="J1761" s="448">
        <f t="shared" si="28"/>
        <v>7447</v>
      </c>
    </row>
    <row r="1762" spans="1:10" ht="15.75">
      <c r="A1762" s="55">
        <v>1758</v>
      </c>
      <c r="B1762" s="55" t="s">
        <v>446</v>
      </c>
      <c r="C1762" s="329" t="s">
        <v>2168</v>
      </c>
      <c r="D1762" s="329" t="s">
        <v>5831</v>
      </c>
      <c r="E1762" s="55" t="s">
        <v>7802</v>
      </c>
      <c r="F1762" s="55"/>
      <c r="G1762" s="55" t="s">
        <v>7800</v>
      </c>
      <c r="H1762" s="299">
        <v>14952</v>
      </c>
      <c r="I1762" s="59">
        <v>0.5</v>
      </c>
      <c r="J1762" s="448">
        <f t="shared" si="28"/>
        <v>7476</v>
      </c>
    </row>
    <row r="1763" spans="1:10" ht="15.75">
      <c r="A1763" s="55">
        <v>1759</v>
      </c>
      <c r="B1763" s="55" t="s">
        <v>446</v>
      </c>
      <c r="C1763" s="329" t="s">
        <v>2169</v>
      </c>
      <c r="D1763" s="329" t="s">
        <v>5832</v>
      </c>
      <c r="E1763" s="55" t="s">
        <v>7802</v>
      </c>
      <c r="F1763" s="55"/>
      <c r="G1763" s="55" t="s">
        <v>7800</v>
      </c>
      <c r="H1763" s="299">
        <v>15010</v>
      </c>
      <c r="I1763" s="59">
        <v>0.5</v>
      </c>
      <c r="J1763" s="448">
        <f t="shared" si="28"/>
        <v>7505</v>
      </c>
    </row>
    <row r="1764" spans="1:10" ht="15.75">
      <c r="A1764" s="55">
        <v>1760</v>
      </c>
      <c r="B1764" s="55" t="s">
        <v>446</v>
      </c>
      <c r="C1764" s="329" t="s">
        <v>2170</v>
      </c>
      <c r="D1764" s="329" t="s">
        <v>5833</v>
      </c>
      <c r="E1764" s="55" t="s">
        <v>7802</v>
      </c>
      <c r="F1764" s="55"/>
      <c r="G1764" s="55" t="s">
        <v>7800</v>
      </c>
      <c r="H1764" s="299">
        <v>15068</v>
      </c>
      <c r="I1764" s="59">
        <v>0.5</v>
      </c>
      <c r="J1764" s="448">
        <f t="shared" si="28"/>
        <v>7534</v>
      </c>
    </row>
    <row r="1765" spans="1:10" ht="15.75">
      <c r="A1765" s="55">
        <v>1761</v>
      </c>
      <c r="B1765" s="55" t="s">
        <v>446</v>
      </c>
      <c r="C1765" s="329" t="s">
        <v>2171</v>
      </c>
      <c r="D1765" s="329" t="s">
        <v>5834</v>
      </c>
      <c r="E1765" s="55" t="s">
        <v>7802</v>
      </c>
      <c r="F1765" s="55"/>
      <c r="G1765" s="55" t="s">
        <v>7800</v>
      </c>
      <c r="H1765" s="299">
        <v>15126</v>
      </c>
      <c r="I1765" s="59">
        <v>0.5</v>
      </c>
      <c r="J1765" s="448">
        <f t="shared" si="28"/>
        <v>7563</v>
      </c>
    </row>
    <row r="1766" spans="1:10" ht="15.75">
      <c r="A1766" s="55">
        <v>1762</v>
      </c>
      <c r="B1766" s="55" t="s">
        <v>446</v>
      </c>
      <c r="C1766" s="329" t="s">
        <v>2172</v>
      </c>
      <c r="D1766" s="329" t="s">
        <v>5835</v>
      </c>
      <c r="E1766" s="55" t="s">
        <v>7802</v>
      </c>
      <c r="F1766" s="55"/>
      <c r="G1766" s="55" t="s">
        <v>7800</v>
      </c>
      <c r="H1766" s="299">
        <v>15184</v>
      </c>
      <c r="I1766" s="59">
        <v>0.5</v>
      </c>
      <c r="J1766" s="448">
        <f t="shared" si="28"/>
        <v>7592</v>
      </c>
    </row>
    <row r="1767" spans="1:10" ht="15.75">
      <c r="A1767" s="55">
        <v>1763</v>
      </c>
      <c r="B1767" s="55" t="s">
        <v>446</v>
      </c>
      <c r="C1767" s="329" t="s">
        <v>2173</v>
      </c>
      <c r="D1767" s="329" t="s">
        <v>5836</v>
      </c>
      <c r="E1767" s="55" t="s">
        <v>7802</v>
      </c>
      <c r="F1767" s="55"/>
      <c r="G1767" s="55" t="s">
        <v>7800</v>
      </c>
      <c r="H1767" s="299">
        <v>15242</v>
      </c>
      <c r="I1767" s="59">
        <v>0.5</v>
      </c>
      <c r="J1767" s="448">
        <f t="shared" si="28"/>
        <v>7621</v>
      </c>
    </row>
    <row r="1768" spans="1:10" ht="15.75">
      <c r="A1768" s="55">
        <v>1764</v>
      </c>
      <c r="B1768" s="55" t="s">
        <v>446</v>
      </c>
      <c r="C1768" s="329" t="s">
        <v>2174</v>
      </c>
      <c r="D1768" s="329" t="s">
        <v>5837</v>
      </c>
      <c r="E1768" s="55" t="s">
        <v>7802</v>
      </c>
      <c r="F1768" s="55"/>
      <c r="G1768" s="55" t="s">
        <v>7800</v>
      </c>
      <c r="H1768" s="299">
        <v>15300</v>
      </c>
      <c r="I1768" s="59">
        <v>0.5</v>
      </c>
      <c r="J1768" s="448">
        <f t="shared" si="28"/>
        <v>7650</v>
      </c>
    </row>
    <row r="1769" spans="1:10" ht="15.75">
      <c r="A1769" s="55">
        <v>1765</v>
      </c>
      <c r="B1769" s="55" t="s">
        <v>446</v>
      </c>
      <c r="C1769" s="329" t="s">
        <v>2175</v>
      </c>
      <c r="D1769" s="329" t="s">
        <v>5838</v>
      </c>
      <c r="E1769" s="55" t="s">
        <v>7802</v>
      </c>
      <c r="F1769" s="55"/>
      <c r="G1769" s="55" t="s">
        <v>7800</v>
      </c>
      <c r="H1769" s="299">
        <v>15358</v>
      </c>
      <c r="I1769" s="59">
        <v>0.5</v>
      </c>
      <c r="J1769" s="448">
        <f t="shared" si="28"/>
        <v>7679</v>
      </c>
    </row>
    <row r="1770" spans="1:10" ht="15.75">
      <c r="A1770" s="55">
        <v>1766</v>
      </c>
      <c r="B1770" s="55" t="s">
        <v>446</v>
      </c>
      <c r="C1770" s="329" t="s">
        <v>2176</v>
      </c>
      <c r="D1770" s="329" t="s">
        <v>5839</v>
      </c>
      <c r="E1770" s="55" t="s">
        <v>7802</v>
      </c>
      <c r="F1770" s="55"/>
      <c r="G1770" s="55" t="s">
        <v>7800</v>
      </c>
      <c r="H1770" s="299">
        <v>15416</v>
      </c>
      <c r="I1770" s="59">
        <v>0.5</v>
      </c>
      <c r="J1770" s="448">
        <f t="shared" si="28"/>
        <v>7708</v>
      </c>
    </row>
    <row r="1771" spans="1:10" ht="15.75">
      <c r="A1771" s="55">
        <v>1767</v>
      </c>
      <c r="B1771" s="55" t="s">
        <v>446</v>
      </c>
      <c r="C1771" s="329" t="s">
        <v>2177</v>
      </c>
      <c r="D1771" s="329" t="s">
        <v>5840</v>
      </c>
      <c r="E1771" s="55" t="s">
        <v>7802</v>
      </c>
      <c r="F1771" s="55"/>
      <c r="G1771" s="55" t="s">
        <v>7800</v>
      </c>
      <c r="H1771" s="299">
        <v>15474</v>
      </c>
      <c r="I1771" s="59">
        <v>0.5</v>
      </c>
      <c r="J1771" s="448">
        <f t="shared" si="28"/>
        <v>7737</v>
      </c>
    </row>
    <row r="1772" spans="1:10" ht="15.75">
      <c r="A1772" s="55">
        <v>1768</v>
      </c>
      <c r="B1772" s="55" t="s">
        <v>446</v>
      </c>
      <c r="C1772" s="329" t="s">
        <v>2178</v>
      </c>
      <c r="D1772" s="329" t="s">
        <v>5841</v>
      </c>
      <c r="E1772" s="55" t="s">
        <v>7802</v>
      </c>
      <c r="F1772" s="55"/>
      <c r="G1772" s="55" t="s">
        <v>7800</v>
      </c>
      <c r="H1772" s="299">
        <v>14018</v>
      </c>
      <c r="I1772" s="59">
        <v>0.5</v>
      </c>
      <c r="J1772" s="448">
        <f t="shared" si="28"/>
        <v>7009</v>
      </c>
    </row>
    <row r="1773" spans="1:10" ht="15.75">
      <c r="A1773" s="55">
        <v>1769</v>
      </c>
      <c r="B1773" s="55" t="s">
        <v>446</v>
      </c>
      <c r="C1773" s="329" t="s">
        <v>2179</v>
      </c>
      <c r="D1773" s="329" t="s">
        <v>5842</v>
      </c>
      <c r="E1773" s="55" t="s">
        <v>7802</v>
      </c>
      <c r="F1773" s="55"/>
      <c r="G1773" s="55" t="s">
        <v>7800</v>
      </c>
      <c r="H1773" s="299">
        <v>14076</v>
      </c>
      <c r="I1773" s="59">
        <v>0.5</v>
      </c>
      <c r="J1773" s="448">
        <f t="shared" si="28"/>
        <v>7038</v>
      </c>
    </row>
    <row r="1774" spans="1:10" ht="15.75">
      <c r="A1774" s="55">
        <v>1770</v>
      </c>
      <c r="B1774" s="55" t="s">
        <v>446</v>
      </c>
      <c r="C1774" s="329" t="s">
        <v>2180</v>
      </c>
      <c r="D1774" s="329" t="s">
        <v>5843</v>
      </c>
      <c r="E1774" s="55" t="s">
        <v>7802</v>
      </c>
      <c r="F1774" s="55"/>
      <c r="G1774" s="55" t="s">
        <v>7800</v>
      </c>
      <c r="H1774" s="299">
        <v>14366</v>
      </c>
      <c r="I1774" s="59">
        <v>0.5</v>
      </c>
      <c r="J1774" s="448">
        <f t="shared" si="28"/>
        <v>7183</v>
      </c>
    </row>
    <row r="1775" spans="1:10" ht="15.75">
      <c r="A1775" s="55">
        <v>1771</v>
      </c>
      <c r="B1775" s="55" t="s">
        <v>446</v>
      </c>
      <c r="C1775" s="329" t="s">
        <v>2181</v>
      </c>
      <c r="D1775" s="329" t="s">
        <v>5844</v>
      </c>
      <c r="E1775" s="55" t="s">
        <v>7802</v>
      </c>
      <c r="F1775" s="55"/>
      <c r="G1775" s="55" t="s">
        <v>7800</v>
      </c>
      <c r="H1775" s="299">
        <v>14656</v>
      </c>
      <c r="I1775" s="59">
        <v>0.5</v>
      </c>
      <c r="J1775" s="448">
        <f t="shared" si="28"/>
        <v>7328</v>
      </c>
    </row>
    <row r="1776" spans="1:10" ht="15.75">
      <c r="A1776" s="55">
        <v>1772</v>
      </c>
      <c r="B1776" s="55" t="s">
        <v>446</v>
      </c>
      <c r="C1776" s="329" t="s">
        <v>2182</v>
      </c>
      <c r="D1776" s="329" t="s">
        <v>5845</v>
      </c>
      <c r="E1776" s="55" t="s">
        <v>7802</v>
      </c>
      <c r="F1776" s="55"/>
      <c r="G1776" s="55" t="s">
        <v>7800</v>
      </c>
      <c r="H1776" s="299">
        <v>14945</v>
      </c>
      <c r="I1776" s="59">
        <v>0.5</v>
      </c>
      <c r="J1776" s="448">
        <f t="shared" si="28"/>
        <v>7472.5</v>
      </c>
    </row>
    <row r="1777" spans="1:10" ht="15.75">
      <c r="A1777" s="55">
        <v>1773</v>
      </c>
      <c r="B1777" s="55" t="s">
        <v>446</v>
      </c>
      <c r="C1777" s="329" t="s">
        <v>2183</v>
      </c>
      <c r="D1777" s="329" t="s">
        <v>5846</v>
      </c>
      <c r="E1777" s="55" t="s">
        <v>7802</v>
      </c>
      <c r="F1777" s="55"/>
      <c r="G1777" s="55" t="s">
        <v>7800</v>
      </c>
      <c r="H1777" s="299">
        <v>15235</v>
      </c>
      <c r="I1777" s="59">
        <v>0.5</v>
      </c>
      <c r="J1777" s="448">
        <f t="shared" si="28"/>
        <v>7617.5</v>
      </c>
    </row>
    <row r="1778" spans="1:10" ht="15.75">
      <c r="A1778" s="55">
        <v>1774</v>
      </c>
      <c r="B1778" s="55" t="s">
        <v>446</v>
      </c>
      <c r="C1778" s="329" t="s">
        <v>2184</v>
      </c>
      <c r="D1778" s="329" t="s">
        <v>5847</v>
      </c>
      <c r="E1778" s="55" t="s">
        <v>7802</v>
      </c>
      <c r="F1778" s="55"/>
      <c r="G1778" s="55" t="s">
        <v>7800</v>
      </c>
      <c r="H1778" s="299">
        <v>15525</v>
      </c>
      <c r="I1778" s="59">
        <v>0.5</v>
      </c>
      <c r="J1778" s="448">
        <f t="shared" si="28"/>
        <v>7762.5</v>
      </c>
    </row>
    <row r="1779" spans="1:10" ht="15.75">
      <c r="A1779" s="55">
        <v>1775</v>
      </c>
      <c r="B1779" s="55" t="s">
        <v>446</v>
      </c>
      <c r="C1779" s="329" t="s">
        <v>2185</v>
      </c>
      <c r="D1779" s="329" t="s">
        <v>5848</v>
      </c>
      <c r="E1779" s="55" t="s">
        <v>7802</v>
      </c>
      <c r="F1779" s="55"/>
      <c r="G1779" s="55" t="s">
        <v>7800</v>
      </c>
      <c r="H1779" s="299">
        <v>15814</v>
      </c>
      <c r="I1779" s="59">
        <v>0.5</v>
      </c>
      <c r="J1779" s="448">
        <f t="shared" si="28"/>
        <v>7907</v>
      </c>
    </row>
    <row r="1780" spans="1:10" ht="15.75">
      <c r="A1780" s="55">
        <v>1776</v>
      </c>
      <c r="B1780" s="55" t="s">
        <v>446</v>
      </c>
      <c r="C1780" s="329" t="s">
        <v>2186</v>
      </c>
      <c r="D1780" s="329" t="s">
        <v>5849</v>
      </c>
      <c r="E1780" s="55" t="s">
        <v>7802</v>
      </c>
      <c r="F1780" s="55"/>
      <c r="G1780" s="55" t="s">
        <v>7800</v>
      </c>
      <c r="H1780" s="299">
        <v>16104</v>
      </c>
      <c r="I1780" s="59">
        <v>0.5</v>
      </c>
      <c r="J1780" s="448">
        <f t="shared" si="28"/>
        <v>8052</v>
      </c>
    </row>
    <row r="1781" spans="1:10" ht="15.75">
      <c r="A1781" s="55">
        <v>1777</v>
      </c>
      <c r="B1781" s="55" t="s">
        <v>446</v>
      </c>
      <c r="C1781" s="329" t="s">
        <v>2187</v>
      </c>
      <c r="D1781" s="329" t="s">
        <v>5850</v>
      </c>
      <c r="E1781" s="55" t="s">
        <v>7802</v>
      </c>
      <c r="F1781" s="55"/>
      <c r="G1781" s="55" t="s">
        <v>7800</v>
      </c>
      <c r="H1781" s="299">
        <v>16394</v>
      </c>
      <c r="I1781" s="59">
        <v>0.5</v>
      </c>
      <c r="J1781" s="448">
        <f t="shared" si="28"/>
        <v>8197</v>
      </c>
    </row>
    <row r="1782" spans="1:10" ht="15.75">
      <c r="A1782" s="55">
        <v>1778</v>
      </c>
      <c r="B1782" s="55" t="s">
        <v>446</v>
      </c>
      <c r="C1782" s="329" t="s">
        <v>2188</v>
      </c>
      <c r="D1782" s="329" t="s">
        <v>5851</v>
      </c>
      <c r="E1782" s="55" t="s">
        <v>7802</v>
      </c>
      <c r="F1782" s="55"/>
      <c r="G1782" s="55" t="s">
        <v>7800</v>
      </c>
      <c r="H1782" s="299">
        <v>16684</v>
      </c>
      <c r="I1782" s="59">
        <v>0.5</v>
      </c>
      <c r="J1782" s="448">
        <f t="shared" si="28"/>
        <v>8342</v>
      </c>
    </row>
    <row r="1783" spans="1:10" ht="15.75">
      <c r="A1783" s="55">
        <v>1779</v>
      </c>
      <c r="B1783" s="55" t="s">
        <v>446</v>
      </c>
      <c r="C1783" s="329" t="s">
        <v>2189</v>
      </c>
      <c r="D1783" s="329" t="s">
        <v>5852</v>
      </c>
      <c r="E1783" s="55" t="s">
        <v>7802</v>
      </c>
      <c r="F1783" s="55"/>
      <c r="G1783" s="55" t="s">
        <v>7800</v>
      </c>
      <c r="H1783" s="299">
        <v>16973</v>
      </c>
      <c r="I1783" s="59">
        <v>0.5</v>
      </c>
      <c r="J1783" s="448">
        <f t="shared" si="28"/>
        <v>8486.5</v>
      </c>
    </row>
    <row r="1784" spans="1:10" ht="15.75">
      <c r="A1784" s="55">
        <v>1780</v>
      </c>
      <c r="B1784" s="55" t="s">
        <v>446</v>
      </c>
      <c r="C1784" s="329" t="s">
        <v>2190</v>
      </c>
      <c r="D1784" s="329" t="s">
        <v>5853</v>
      </c>
      <c r="E1784" s="55" t="s">
        <v>7802</v>
      </c>
      <c r="F1784" s="55"/>
      <c r="G1784" s="55" t="s">
        <v>7800</v>
      </c>
      <c r="H1784" s="299">
        <v>17263</v>
      </c>
      <c r="I1784" s="59">
        <v>0.5</v>
      </c>
      <c r="J1784" s="448">
        <f t="shared" si="28"/>
        <v>8631.5</v>
      </c>
    </row>
    <row r="1785" spans="1:10" ht="15.75">
      <c r="A1785" s="55">
        <v>1781</v>
      </c>
      <c r="B1785" s="55" t="s">
        <v>446</v>
      </c>
      <c r="C1785" s="329" t="s">
        <v>2191</v>
      </c>
      <c r="D1785" s="329" t="s">
        <v>5854</v>
      </c>
      <c r="E1785" s="55" t="s">
        <v>7802</v>
      </c>
      <c r="F1785" s="55"/>
      <c r="G1785" s="55" t="s">
        <v>7800</v>
      </c>
      <c r="H1785" s="299">
        <v>17553</v>
      </c>
      <c r="I1785" s="59">
        <v>0.5</v>
      </c>
      <c r="J1785" s="448">
        <f t="shared" si="28"/>
        <v>8776.5</v>
      </c>
    </row>
    <row r="1786" spans="1:10" ht="15.75">
      <c r="A1786" s="55">
        <v>1782</v>
      </c>
      <c r="B1786" s="55" t="s">
        <v>446</v>
      </c>
      <c r="C1786" s="329" t="s">
        <v>2192</v>
      </c>
      <c r="D1786" s="329" t="s">
        <v>5855</v>
      </c>
      <c r="E1786" s="55" t="s">
        <v>7802</v>
      </c>
      <c r="F1786" s="55"/>
      <c r="G1786" s="55" t="s">
        <v>7800</v>
      </c>
      <c r="H1786" s="299">
        <v>17842</v>
      </c>
      <c r="I1786" s="59">
        <v>0.5</v>
      </c>
      <c r="J1786" s="448">
        <f t="shared" si="28"/>
        <v>8921</v>
      </c>
    </row>
    <row r="1787" spans="1:10" ht="15.75">
      <c r="A1787" s="55">
        <v>1783</v>
      </c>
      <c r="B1787" s="55" t="s">
        <v>446</v>
      </c>
      <c r="C1787" s="329" t="s">
        <v>2193</v>
      </c>
      <c r="D1787" s="329" t="s">
        <v>5856</v>
      </c>
      <c r="E1787" s="55" t="s">
        <v>7802</v>
      </c>
      <c r="F1787" s="55"/>
      <c r="G1787" s="55" t="s">
        <v>7800</v>
      </c>
      <c r="H1787" s="299">
        <v>18132</v>
      </c>
      <c r="I1787" s="59">
        <v>0.5</v>
      </c>
      <c r="J1787" s="448">
        <f t="shared" si="28"/>
        <v>9066</v>
      </c>
    </row>
    <row r="1788" spans="1:10" ht="15.75">
      <c r="A1788" s="55">
        <v>1784</v>
      </c>
      <c r="B1788" s="55" t="s">
        <v>446</v>
      </c>
      <c r="C1788" s="329" t="s">
        <v>2194</v>
      </c>
      <c r="D1788" s="329" t="s">
        <v>5857</v>
      </c>
      <c r="E1788" s="55" t="s">
        <v>7802</v>
      </c>
      <c r="F1788" s="55"/>
      <c r="G1788" s="55" t="s">
        <v>7800</v>
      </c>
      <c r="H1788" s="299">
        <v>18422</v>
      </c>
      <c r="I1788" s="59">
        <v>0.5</v>
      </c>
      <c r="J1788" s="448">
        <f t="shared" si="28"/>
        <v>9211</v>
      </c>
    </row>
    <row r="1789" spans="1:10" ht="15.75">
      <c r="A1789" s="55">
        <v>1785</v>
      </c>
      <c r="B1789" s="55" t="s">
        <v>446</v>
      </c>
      <c r="C1789" s="329" t="s">
        <v>2195</v>
      </c>
      <c r="D1789" s="329" t="s">
        <v>5858</v>
      </c>
      <c r="E1789" s="55" t="s">
        <v>7802</v>
      </c>
      <c r="F1789" s="55"/>
      <c r="G1789" s="55" t="s">
        <v>7800</v>
      </c>
      <c r="H1789" s="299">
        <v>18712</v>
      </c>
      <c r="I1789" s="59">
        <v>0.5</v>
      </c>
      <c r="J1789" s="448">
        <f t="shared" si="28"/>
        <v>9356</v>
      </c>
    </row>
    <row r="1790" spans="1:10" ht="15.75">
      <c r="A1790" s="55">
        <v>1786</v>
      </c>
      <c r="B1790" s="55" t="s">
        <v>446</v>
      </c>
      <c r="C1790" s="329" t="s">
        <v>2196</v>
      </c>
      <c r="D1790" s="329" t="s">
        <v>5859</v>
      </c>
      <c r="E1790" s="55" t="s">
        <v>7802</v>
      </c>
      <c r="F1790" s="55"/>
      <c r="G1790" s="55" t="s">
        <v>7800</v>
      </c>
      <c r="H1790" s="299">
        <v>19001</v>
      </c>
      <c r="I1790" s="59">
        <v>0.5</v>
      </c>
      <c r="J1790" s="448">
        <f t="shared" si="28"/>
        <v>9500.5</v>
      </c>
    </row>
    <row r="1791" spans="1:10" ht="15.75">
      <c r="A1791" s="55">
        <v>1787</v>
      </c>
      <c r="B1791" s="55" t="s">
        <v>446</v>
      </c>
      <c r="C1791" s="329" t="s">
        <v>2197</v>
      </c>
      <c r="D1791" s="329" t="s">
        <v>5860</v>
      </c>
      <c r="E1791" s="55" t="s">
        <v>7802</v>
      </c>
      <c r="F1791" s="55"/>
      <c r="G1791" s="55" t="s">
        <v>7800</v>
      </c>
      <c r="H1791" s="299">
        <v>19291</v>
      </c>
      <c r="I1791" s="59">
        <v>0.5</v>
      </c>
      <c r="J1791" s="448">
        <f t="shared" si="28"/>
        <v>9645.5</v>
      </c>
    </row>
    <row r="1792" spans="1:10" ht="15.75">
      <c r="A1792" s="55">
        <v>1788</v>
      </c>
      <c r="B1792" s="55" t="s">
        <v>446</v>
      </c>
      <c r="C1792" s="329" t="s">
        <v>2198</v>
      </c>
      <c r="D1792" s="329" t="s">
        <v>5861</v>
      </c>
      <c r="E1792" s="55" t="s">
        <v>7802</v>
      </c>
      <c r="F1792" s="55"/>
      <c r="G1792" s="55" t="s">
        <v>7800</v>
      </c>
      <c r="H1792" s="299">
        <v>19581</v>
      </c>
      <c r="I1792" s="59">
        <v>0.5</v>
      </c>
      <c r="J1792" s="448">
        <f t="shared" si="28"/>
        <v>9790.5</v>
      </c>
    </row>
    <row r="1793" spans="1:10" ht="15.75">
      <c r="A1793" s="55">
        <v>1789</v>
      </c>
      <c r="B1793" s="55" t="s">
        <v>446</v>
      </c>
      <c r="C1793" s="329" t="s">
        <v>2199</v>
      </c>
      <c r="D1793" s="329" t="s">
        <v>5862</v>
      </c>
      <c r="E1793" s="55" t="s">
        <v>7802</v>
      </c>
      <c r="F1793" s="55"/>
      <c r="G1793" s="55" t="s">
        <v>7800</v>
      </c>
      <c r="H1793" s="299">
        <v>19870</v>
      </c>
      <c r="I1793" s="59">
        <v>0.5</v>
      </c>
      <c r="J1793" s="448">
        <f t="shared" si="28"/>
        <v>9935</v>
      </c>
    </row>
    <row r="1794" spans="1:10" ht="15.75">
      <c r="A1794" s="55">
        <v>1790</v>
      </c>
      <c r="B1794" s="55" t="s">
        <v>446</v>
      </c>
      <c r="C1794" s="329" t="s">
        <v>2200</v>
      </c>
      <c r="D1794" s="329" t="s">
        <v>5863</v>
      </c>
      <c r="E1794" s="55" t="s">
        <v>7802</v>
      </c>
      <c r="F1794" s="55"/>
      <c r="G1794" s="55" t="s">
        <v>7800</v>
      </c>
      <c r="H1794" s="299">
        <v>20160</v>
      </c>
      <c r="I1794" s="59">
        <v>0.5</v>
      </c>
      <c r="J1794" s="448">
        <f t="shared" si="28"/>
        <v>10080</v>
      </c>
    </row>
    <row r="1795" spans="1:10" ht="15.75">
      <c r="A1795" s="55">
        <v>1791</v>
      </c>
      <c r="B1795" s="55" t="s">
        <v>446</v>
      </c>
      <c r="C1795" s="329" t="s">
        <v>2201</v>
      </c>
      <c r="D1795" s="329" t="s">
        <v>5864</v>
      </c>
      <c r="E1795" s="55" t="s">
        <v>7802</v>
      </c>
      <c r="F1795" s="55"/>
      <c r="G1795" s="55" t="s">
        <v>7800</v>
      </c>
      <c r="H1795" s="299">
        <v>20450</v>
      </c>
      <c r="I1795" s="59">
        <v>0.5</v>
      </c>
      <c r="J1795" s="448">
        <f t="shared" si="28"/>
        <v>10225</v>
      </c>
    </row>
    <row r="1796" spans="1:10" ht="15.75">
      <c r="A1796" s="55">
        <v>1792</v>
      </c>
      <c r="B1796" s="55" t="s">
        <v>446</v>
      </c>
      <c r="C1796" s="329" t="s">
        <v>2202</v>
      </c>
      <c r="D1796" s="329" t="s">
        <v>5865</v>
      </c>
      <c r="E1796" s="55" t="s">
        <v>7802</v>
      </c>
      <c r="F1796" s="55"/>
      <c r="G1796" s="55" t="s">
        <v>7800</v>
      </c>
      <c r="H1796" s="299">
        <v>20740</v>
      </c>
      <c r="I1796" s="59">
        <v>0.5</v>
      </c>
      <c r="J1796" s="448">
        <f t="shared" si="28"/>
        <v>10370</v>
      </c>
    </row>
    <row r="1797" spans="1:10" ht="15.75">
      <c r="A1797" s="55">
        <v>1793</v>
      </c>
      <c r="B1797" s="55" t="s">
        <v>446</v>
      </c>
      <c r="C1797" s="329" t="s">
        <v>2203</v>
      </c>
      <c r="D1797" s="329" t="s">
        <v>5866</v>
      </c>
      <c r="E1797" s="55" t="s">
        <v>7802</v>
      </c>
      <c r="F1797" s="55"/>
      <c r="G1797" s="55" t="s">
        <v>7800</v>
      </c>
      <c r="H1797" s="299">
        <v>21029</v>
      </c>
      <c r="I1797" s="59">
        <v>0.5</v>
      </c>
      <c r="J1797" s="448">
        <f t="shared" si="28"/>
        <v>10514.5</v>
      </c>
    </row>
    <row r="1798" spans="1:10" ht="15.75">
      <c r="A1798" s="55">
        <v>1794</v>
      </c>
      <c r="B1798" s="55" t="s">
        <v>446</v>
      </c>
      <c r="C1798" s="329" t="s">
        <v>2204</v>
      </c>
      <c r="D1798" s="329" t="s">
        <v>5867</v>
      </c>
      <c r="E1798" s="55" t="s">
        <v>7802</v>
      </c>
      <c r="F1798" s="55"/>
      <c r="G1798" s="55" t="s">
        <v>7800</v>
      </c>
      <c r="H1798" s="299">
        <v>21319</v>
      </c>
      <c r="I1798" s="59">
        <v>0.5</v>
      </c>
      <c r="J1798" s="448">
        <f t="shared" si="28"/>
        <v>10659.5</v>
      </c>
    </row>
    <row r="1799" spans="1:10" ht="15.75">
      <c r="A1799" s="55">
        <v>1795</v>
      </c>
      <c r="B1799" s="55" t="s">
        <v>446</v>
      </c>
      <c r="C1799" s="329" t="s">
        <v>2205</v>
      </c>
      <c r="D1799" s="329" t="s">
        <v>5868</v>
      </c>
      <c r="E1799" s="55" t="s">
        <v>7802</v>
      </c>
      <c r="F1799" s="55"/>
      <c r="G1799" s="55" t="s">
        <v>7800</v>
      </c>
      <c r="H1799" s="299">
        <v>21609</v>
      </c>
      <c r="I1799" s="59">
        <v>0.5</v>
      </c>
      <c r="J1799" s="448">
        <f t="shared" si="28"/>
        <v>10804.5</v>
      </c>
    </row>
    <row r="1800" spans="1:10" ht="15.75">
      <c r="A1800" s="55">
        <v>1796</v>
      </c>
      <c r="B1800" s="55" t="s">
        <v>446</v>
      </c>
      <c r="C1800" s="329" t="s">
        <v>2206</v>
      </c>
      <c r="D1800" s="329" t="s">
        <v>5869</v>
      </c>
      <c r="E1800" s="55" t="s">
        <v>7802</v>
      </c>
      <c r="F1800" s="55"/>
      <c r="G1800" s="55" t="s">
        <v>7800</v>
      </c>
      <c r="H1800" s="299">
        <v>21898</v>
      </c>
      <c r="I1800" s="59">
        <v>0.5</v>
      </c>
      <c r="J1800" s="448">
        <f t="shared" si="28"/>
        <v>10949</v>
      </c>
    </row>
    <row r="1801" spans="1:10" ht="15.75">
      <c r="A1801" s="55">
        <v>1797</v>
      </c>
      <c r="B1801" s="55" t="s">
        <v>446</v>
      </c>
      <c r="C1801" s="329" t="s">
        <v>2207</v>
      </c>
      <c r="D1801" s="329" t="s">
        <v>5870</v>
      </c>
      <c r="E1801" s="55" t="s">
        <v>7802</v>
      </c>
      <c r="F1801" s="55"/>
      <c r="G1801" s="55" t="s">
        <v>7800</v>
      </c>
      <c r="H1801" s="299">
        <v>22188</v>
      </c>
      <c r="I1801" s="59">
        <v>0.5</v>
      </c>
      <c r="J1801" s="448">
        <f t="shared" si="28"/>
        <v>11094</v>
      </c>
    </row>
    <row r="1802" spans="1:10" ht="15.75">
      <c r="A1802" s="55">
        <v>1798</v>
      </c>
      <c r="B1802" s="55" t="s">
        <v>446</v>
      </c>
      <c r="C1802" s="329" t="s">
        <v>2208</v>
      </c>
      <c r="D1802" s="329" t="s">
        <v>5871</v>
      </c>
      <c r="E1802" s="55" t="s">
        <v>7802</v>
      </c>
      <c r="F1802" s="55"/>
      <c r="G1802" s="55" t="s">
        <v>7800</v>
      </c>
      <c r="H1802" s="299">
        <v>18933</v>
      </c>
      <c r="I1802" s="59">
        <v>0.5</v>
      </c>
      <c r="J1802" s="448">
        <f t="shared" si="28"/>
        <v>9466.5</v>
      </c>
    </row>
    <row r="1803" spans="1:10" ht="15.75">
      <c r="A1803" s="55">
        <v>1799</v>
      </c>
      <c r="B1803" s="55" t="s">
        <v>446</v>
      </c>
      <c r="C1803" s="329" t="s">
        <v>2209</v>
      </c>
      <c r="D1803" s="329" t="s">
        <v>5872</v>
      </c>
      <c r="E1803" s="55" t="s">
        <v>7802</v>
      </c>
      <c r="F1803" s="55"/>
      <c r="G1803" s="55" t="s">
        <v>7800</v>
      </c>
      <c r="H1803" s="299">
        <v>19049</v>
      </c>
      <c r="I1803" s="59">
        <v>0.5</v>
      </c>
      <c r="J1803" s="448">
        <f t="shared" si="28"/>
        <v>9524.5</v>
      </c>
    </row>
    <row r="1804" spans="1:10" ht="15.75">
      <c r="A1804" s="55">
        <v>1800</v>
      </c>
      <c r="B1804" s="55" t="s">
        <v>446</v>
      </c>
      <c r="C1804" s="329" t="s">
        <v>2210</v>
      </c>
      <c r="D1804" s="329" t="s">
        <v>5873</v>
      </c>
      <c r="E1804" s="55" t="s">
        <v>7802</v>
      </c>
      <c r="F1804" s="55"/>
      <c r="G1804" s="55" t="s">
        <v>7800</v>
      </c>
      <c r="H1804" s="299">
        <v>19339</v>
      </c>
      <c r="I1804" s="59">
        <v>0.5</v>
      </c>
      <c r="J1804" s="448">
        <f t="shared" si="28"/>
        <v>9669.5</v>
      </c>
    </row>
    <row r="1805" spans="1:10" ht="15.75">
      <c r="A1805" s="55">
        <v>1801</v>
      </c>
      <c r="B1805" s="55" t="s">
        <v>446</v>
      </c>
      <c r="C1805" s="329" t="s">
        <v>2211</v>
      </c>
      <c r="D1805" s="329" t="s">
        <v>5874</v>
      </c>
      <c r="E1805" s="55" t="s">
        <v>7802</v>
      </c>
      <c r="F1805" s="55"/>
      <c r="G1805" s="55" t="s">
        <v>7800</v>
      </c>
      <c r="H1805" s="299">
        <v>19628</v>
      </c>
      <c r="I1805" s="59">
        <v>0.5</v>
      </c>
      <c r="J1805" s="448">
        <f t="shared" si="28"/>
        <v>9814</v>
      </c>
    </row>
    <row r="1806" spans="1:10" ht="15.75">
      <c r="A1806" s="55">
        <v>1802</v>
      </c>
      <c r="B1806" s="55" t="s">
        <v>446</v>
      </c>
      <c r="C1806" s="329" t="s">
        <v>2212</v>
      </c>
      <c r="D1806" s="329" t="s">
        <v>5875</v>
      </c>
      <c r="E1806" s="55" t="s">
        <v>7802</v>
      </c>
      <c r="F1806" s="55"/>
      <c r="G1806" s="55" t="s">
        <v>7800</v>
      </c>
      <c r="H1806" s="299">
        <v>19918</v>
      </c>
      <c r="I1806" s="59">
        <v>0.5</v>
      </c>
      <c r="J1806" s="448">
        <f t="shared" si="28"/>
        <v>9959</v>
      </c>
    </row>
    <row r="1807" spans="1:10" ht="15.75">
      <c r="A1807" s="55">
        <v>1803</v>
      </c>
      <c r="B1807" s="55" t="s">
        <v>446</v>
      </c>
      <c r="C1807" s="329" t="s">
        <v>2213</v>
      </c>
      <c r="D1807" s="329" t="s">
        <v>5876</v>
      </c>
      <c r="E1807" s="55" t="s">
        <v>7802</v>
      </c>
      <c r="F1807" s="55"/>
      <c r="G1807" s="55" t="s">
        <v>7800</v>
      </c>
      <c r="H1807" s="299">
        <v>20208</v>
      </c>
      <c r="I1807" s="59">
        <v>0.5</v>
      </c>
      <c r="J1807" s="448">
        <f t="shared" si="28"/>
        <v>10104</v>
      </c>
    </row>
    <row r="1808" spans="1:10" ht="15.75">
      <c r="A1808" s="55">
        <v>1804</v>
      </c>
      <c r="B1808" s="55" t="s">
        <v>446</v>
      </c>
      <c r="C1808" s="329" t="s">
        <v>2214</v>
      </c>
      <c r="D1808" s="329" t="s">
        <v>5877</v>
      </c>
      <c r="E1808" s="55" t="s">
        <v>7802</v>
      </c>
      <c r="F1808" s="55"/>
      <c r="G1808" s="55" t="s">
        <v>7800</v>
      </c>
      <c r="H1808" s="299">
        <v>20497</v>
      </c>
      <c r="I1808" s="59">
        <v>0.5</v>
      </c>
      <c r="J1808" s="448">
        <f t="shared" si="28"/>
        <v>10248.5</v>
      </c>
    </row>
    <row r="1809" spans="1:10" ht="15.75">
      <c r="A1809" s="55">
        <v>1805</v>
      </c>
      <c r="B1809" s="55" t="s">
        <v>446</v>
      </c>
      <c r="C1809" s="329" t="s">
        <v>2215</v>
      </c>
      <c r="D1809" s="329" t="s">
        <v>5878</v>
      </c>
      <c r="E1809" s="55" t="s">
        <v>7802</v>
      </c>
      <c r="F1809" s="55"/>
      <c r="G1809" s="55" t="s">
        <v>7800</v>
      </c>
      <c r="H1809" s="299">
        <v>20787</v>
      </c>
      <c r="I1809" s="59">
        <v>0.5</v>
      </c>
      <c r="J1809" s="448">
        <f t="shared" si="28"/>
        <v>10393.5</v>
      </c>
    </row>
    <row r="1810" spans="1:10" ht="15.75">
      <c r="A1810" s="55">
        <v>1806</v>
      </c>
      <c r="B1810" s="55" t="s">
        <v>446</v>
      </c>
      <c r="C1810" s="329" t="s">
        <v>2216</v>
      </c>
      <c r="D1810" s="329" t="s">
        <v>5879</v>
      </c>
      <c r="E1810" s="55" t="s">
        <v>7802</v>
      </c>
      <c r="F1810" s="55"/>
      <c r="G1810" s="55" t="s">
        <v>7800</v>
      </c>
      <c r="H1810" s="299">
        <v>21077</v>
      </c>
      <c r="I1810" s="59">
        <v>0.5</v>
      </c>
      <c r="J1810" s="448">
        <f t="shared" ref="J1810:J1873" si="29">H1810*(1-I1810)</f>
        <v>10538.5</v>
      </c>
    </row>
    <row r="1811" spans="1:10" ht="15.75">
      <c r="A1811" s="55">
        <v>1807</v>
      </c>
      <c r="B1811" s="55" t="s">
        <v>446</v>
      </c>
      <c r="C1811" s="329" t="s">
        <v>2217</v>
      </c>
      <c r="D1811" s="329" t="s">
        <v>5880</v>
      </c>
      <c r="E1811" s="55" t="s">
        <v>7802</v>
      </c>
      <c r="F1811" s="55"/>
      <c r="G1811" s="55" t="s">
        <v>7800</v>
      </c>
      <c r="H1811" s="299">
        <v>21367</v>
      </c>
      <c r="I1811" s="59">
        <v>0.5</v>
      </c>
      <c r="J1811" s="448">
        <f t="shared" si="29"/>
        <v>10683.5</v>
      </c>
    </row>
    <row r="1812" spans="1:10" ht="15.75">
      <c r="A1812" s="55">
        <v>1808</v>
      </c>
      <c r="B1812" s="55" t="s">
        <v>446</v>
      </c>
      <c r="C1812" s="329" t="s">
        <v>2218</v>
      </c>
      <c r="D1812" s="329" t="s">
        <v>5881</v>
      </c>
      <c r="E1812" s="55" t="s">
        <v>7802</v>
      </c>
      <c r="F1812" s="55"/>
      <c r="G1812" s="55" t="s">
        <v>7800</v>
      </c>
      <c r="H1812" s="299">
        <v>21656</v>
      </c>
      <c r="I1812" s="59">
        <v>0.5</v>
      </c>
      <c r="J1812" s="448">
        <f t="shared" si="29"/>
        <v>10828</v>
      </c>
    </row>
    <row r="1813" spans="1:10" ht="15.75">
      <c r="A1813" s="55">
        <v>1809</v>
      </c>
      <c r="B1813" s="55" t="s">
        <v>446</v>
      </c>
      <c r="C1813" s="329" t="s">
        <v>2219</v>
      </c>
      <c r="D1813" s="329" t="s">
        <v>5882</v>
      </c>
      <c r="E1813" s="55" t="s">
        <v>7802</v>
      </c>
      <c r="F1813" s="55"/>
      <c r="G1813" s="55" t="s">
        <v>7800</v>
      </c>
      <c r="H1813" s="299">
        <v>21946</v>
      </c>
      <c r="I1813" s="59">
        <v>0.5</v>
      </c>
      <c r="J1813" s="448">
        <f t="shared" si="29"/>
        <v>10973</v>
      </c>
    </row>
    <row r="1814" spans="1:10" ht="15.75">
      <c r="A1814" s="55">
        <v>1810</v>
      </c>
      <c r="B1814" s="55" t="s">
        <v>446</v>
      </c>
      <c r="C1814" s="329" t="s">
        <v>2220</v>
      </c>
      <c r="D1814" s="329" t="s">
        <v>5883</v>
      </c>
      <c r="E1814" s="55" t="s">
        <v>7802</v>
      </c>
      <c r="F1814" s="55"/>
      <c r="G1814" s="55" t="s">
        <v>7800</v>
      </c>
      <c r="H1814" s="299">
        <v>22236</v>
      </c>
      <c r="I1814" s="59">
        <v>0.5</v>
      </c>
      <c r="J1814" s="448">
        <f t="shared" si="29"/>
        <v>11118</v>
      </c>
    </row>
    <row r="1815" spans="1:10" ht="15.75">
      <c r="A1815" s="55">
        <v>1811</v>
      </c>
      <c r="B1815" s="55" t="s">
        <v>446</v>
      </c>
      <c r="C1815" s="329" t="s">
        <v>2221</v>
      </c>
      <c r="D1815" s="329" t="s">
        <v>5884</v>
      </c>
      <c r="E1815" s="55" t="s">
        <v>7802</v>
      </c>
      <c r="F1815" s="55"/>
      <c r="G1815" s="55" t="s">
        <v>7800</v>
      </c>
      <c r="H1815" s="299">
        <v>22525</v>
      </c>
      <c r="I1815" s="59">
        <v>0.5</v>
      </c>
      <c r="J1815" s="448">
        <f t="shared" si="29"/>
        <v>11262.5</v>
      </c>
    </row>
    <row r="1816" spans="1:10" ht="15.75">
      <c r="A1816" s="55">
        <v>1812</v>
      </c>
      <c r="B1816" s="55" t="s">
        <v>446</v>
      </c>
      <c r="C1816" s="329" t="s">
        <v>2222</v>
      </c>
      <c r="D1816" s="329" t="s">
        <v>5885</v>
      </c>
      <c r="E1816" s="55" t="s">
        <v>7802</v>
      </c>
      <c r="F1816" s="55"/>
      <c r="G1816" s="55" t="s">
        <v>7800</v>
      </c>
      <c r="H1816" s="299">
        <v>22815</v>
      </c>
      <c r="I1816" s="59">
        <v>0.5</v>
      </c>
      <c r="J1816" s="448">
        <f t="shared" si="29"/>
        <v>11407.5</v>
      </c>
    </row>
    <row r="1817" spans="1:10" ht="15.75">
      <c r="A1817" s="55">
        <v>1813</v>
      </c>
      <c r="B1817" s="55" t="s">
        <v>446</v>
      </c>
      <c r="C1817" s="329" t="s">
        <v>2223</v>
      </c>
      <c r="D1817" s="329" t="s">
        <v>5886</v>
      </c>
      <c r="E1817" s="55" t="s">
        <v>7802</v>
      </c>
      <c r="F1817" s="55"/>
      <c r="G1817" s="55" t="s">
        <v>7800</v>
      </c>
      <c r="H1817" s="299">
        <v>23105</v>
      </c>
      <c r="I1817" s="59">
        <v>0.5</v>
      </c>
      <c r="J1817" s="448">
        <f t="shared" si="29"/>
        <v>11552.5</v>
      </c>
    </row>
    <row r="1818" spans="1:10" ht="15.75">
      <c r="A1818" s="55">
        <v>1814</v>
      </c>
      <c r="B1818" s="55" t="s">
        <v>446</v>
      </c>
      <c r="C1818" s="329" t="s">
        <v>2224</v>
      </c>
      <c r="D1818" s="329" t="s">
        <v>5887</v>
      </c>
      <c r="E1818" s="55" t="s">
        <v>7802</v>
      </c>
      <c r="F1818" s="55"/>
      <c r="G1818" s="55" t="s">
        <v>7800</v>
      </c>
      <c r="H1818" s="299">
        <v>23395</v>
      </c>
      <c r="I1818" s="59">
        <v>0.5</v>
      </c>
      <c r="J1818" s="448">
        <f t="shared" si="29"/>
        <v>11697.5</v>
      </c>
    </row>
    <row r="1819" spans="1:10" ht="15.75">
      <c r="A1819" s="55">
        <v>1815</v>
      </c>
      <c r="B1819" s="55" t="s">
        <v>446</v>
      </c>
      <c r="C1819" s="329" t="s">
        <v>2225</v>
      </c>
      <c r="D1819" s="329" t="s">
        <v>5888</v>
      </c>
      <c r="E1819" s="55" t="s">
        <v>7802</v>
      </c>
      <c r="F1819" s="55"/>
      <c r="G1819" s="55" t="s">
        <v>7800</v>
      </c>
      <c r="H1819" s="299">
        <v>23684</v>
      </c>
      <c r="I1819" s="59">
        <v>0.5</v>
      </c>
      <c r="J1819" s="448">
        <f t="shared" si="29"/>
        <v>11842</v>
      </c>
    </row>
    <row r="1820" spans="1:10" ht="15.75">
      <c r="A1820" s="55">
        <v>1816</v>
      </c>
      <c r="B1820" s="55" t="s">
        <v>446</v>
      </c>
      <c r="C1820" s="329" t="s">
        <v>2226</v>
      </c>
      <c r="D1820" s="329" t="s">
        <v>5889</v>
      </c>
      <c r="E1820" s="55" t="s">
        <v>7802</v>
      </c>
      <c r="F1820" s="55"/>
      <c r="G1820" s="55" t="s">
        <v>7800</v>
      </c>
      <c r="H1820" s="299">
        <v>23974</v>
      </c>
      <c r="I1820" s="59">
        <v>0.5</v>
      </c>
      <c r="J1820" s="448">
        <f t="shared" si="29"/>
        <v>11987</v>
      </c>
    </row>
    <row r="1821" spans="1:10" ht="15.75">
      <c r="A1821" s="55">
        <v>1817</v>
      </c>
      <c r="B1821" s="55" t="s">
        <v>446</v>
      </c>
      <c r="C1821" s="329" t="s">
        <v>2227</v>
      </c>
      <c r="D1821" s="329" t="s">
        <v>5890</v>
      </c>
      <c r="E1821" s="55" t="s">
        <v>7802</v>
      </c>
      <c r="F1821" s="55"/>
      <c r="G1821" s="55" t="s">
        <v>7800</v>
      </c>
      <c r="H1821" s="299">
        <v>24264</v>
      </c>
      <c r="I1821" s="59">
        <v>0.5</v>
      </c>
      <c r="J1821" s="448">
        <f t="shared" si="29"/>
        <v>12132</v>
      </c>
    </row>
    <row r="1822" spans="1:10" ht="15.75">
      <c r="A1822" s="55">
        <v>1818</v>
      </c>
      <c r="B1822" s="55" t="s">
        <v>446</v>
      </c>
      <c r="C1822" s="329" t="s">
        <v>2228</v>
      </c>
      <c r="D1822" s="329" t="s">
        <v>5891</v>
      </c>
      <c r="E1822" s="55" t="s">
        <v>7802</v>
      </c>
      <c r="F1822" s="55"/>
      <c r="G1822" s="55" t="s">
        <v>7800</v>
      </c>
      <c r="H1822" s="299">
        <v>24553</v>
      </c>
      <c r="I1822" s="59">
        <v>0.5</v>
      </c>
      <c r="J1822" s="448">
        <f t="shared" si="29"/>
        <v>12276.5</v>
      </c>
    </row>
    <row r="1823" spans="1:10" ht="15.75">
      <c r="A1823" s="55">
        <v>1819</v>
      </c>
      <c r="B1823" s="55" t="s">
        <v>446</v>
      </c>
      <c r="C1823" s="329" t="s">
        <v>2229</v>
      </c>
      <c r="D1823" s="329" t="s">
        <v>5892</v>
      </c>
      <c r="E1823" s="55" t="s">
        <v>7802</v>
      </c>
      <c r="F1823" s="55"/>
      <c r="G1823" s="55" t="s">
        <v>7800</v>
      </c>
      <c r="H1823" s="299">
        <v>24843</v>
      </c>
      <c r="I1823" s="59">
        <v>0.5</v>
      </c>
      <c r="J1823" s="448">
        <f t="shared" si="29"/>
        <v>12421.5</v>
      </c>
    </row>
    <row r="1824" spans="1:10" ht="15.75">
      <c r="A1824" s="55">
        <v>1820</v>
      </c>
      <c r="B1824" s="55" t="s">
        <v>446</v>
      </c>
      <c r="C1824" s="329" t="s">
        <v>2230</v>
      </c>
      <c r="D1824" s="329" t="s">
        <v>5893</v>
      </c>
      <c r="E1824" s="55" t="s">
        <v>7802</v>
      </c>
      <c r="F1824" s="55"/>
      <c r="G1824" s="55" t="s">
        <v>7800</v>
      </c>
      <c r="H1824" s="299">
        <v>25133</v>
      </c>
      <c r="I1824" s="59">
        <v>0.5</v>
      </c>
      <c r="J1824" s="448">
        <f t="shared" si="29"/>
        <v>12566.5</v>
      </c>
    </row>
    <row r="1825" spans="1:10" ht="15.75">
      <c r="A1825" s="55">
        <v>1821</v>
      </c>
      <c r="B1825" s="55" t="s">
        <v>446</v>
      </c>
      <c r="C1825" s="329" t="s">
        <v>2231</v>
      </c>
      <c r="D1825" s="329" t="s">
        <v>5894</v>
      </c>
      <c r="E1825" s="55" t="s">
        <v>7802</v>
      </c>
      <c r="F1825" s="55"/>
      <c r="G1825" s="55" t="s">
        <v>7800</v>
      </c>
      <c r="H1825" s="299">
        <v>25423</v>
      </c>
      <c r="I1825" s="59">
        <v>0.5</v>
      </c>
      <c r="J1825" s="448">
        <f t="shared" si="29"/>
        <v>12711.5</v>
      </c>
    </row>
    <row r="1826" spans="1:10" ht="15.75">
      <c r="A1826" s="55">
        <v>1822</v>
      </c>
      <c r="B1826" s="55" t="s">
        <v>446</v>
      </c>
      <c r="C1826" s="329" t="s">
        <v>2232</v>
      </c>
      <c r="D1826" s="329" t="s">
        <v>5895</v>
      </c>
      <c r="E1826" s="55" t="s">
        <v>7802</v>
      </c>
      <c r="F1826" s="55"/>
      <c r="G1826" s="55" t="s">
        <v>7800</v>
      </c>
      <c r="H1826" s="299">
        <v>25712</v>
      </c>
      <c r="I1826" s="59">
        <v>0.5</v>
      </c>
      <c r="J1826" s="448">
        <f t="shared" si="29"/>
        <v>12856</v>
      </c>
    </row>
    <row r="1827" spans="1:10" ht="15.75">
      <c r="A1827" s="55">
        <v>1823</v>
      </c>
      <c r="B1827" s="55" t="s">
        <v>446</v>
      </c>
      <c r="C1827" s="329" t="s">
        <v>2233</v>
      </c>
      <c r="D1827" s="329" t="s">
        <v>5896</v>
      </c>
      <c r="E1827" s="55" t="s">
        <v>7802</v>
      </c>
      <c r="F1827" s="55"/>
      <c r="G1827" s="55" t="s">
        <v>7800</v>
      </c>
      <c r="H1827" s="299">
        <v>26002</v>
      </c>
      <c r="I1827" s="59">
        <v>0.5</v>
      </c>
      <c r="J1827" s="448">
        <f t="shared" si="29"/>
        <v>13001</v>
      </c>
    </row>
    <row r="1828" spans="1:10" ht="15.75">
      <c r="A1828" s="55">
        <v>1824</v>
      </c>
      <c r="B1828" s="55" t="s">
        <v>446</v>
      </c>
      <c r="C1828" s="329" t="s">
        <v>2234</v>
      </c>
      <c r="D1828" s="329" t="s">
        <v>5897</v>
      </c>
      <c r="E1828" s="55" t="s">
        <v>7802</v>
      </c>
      <c r="F1828" s="55"/>
      <c r="G1828" s="55" t="s">
        <v>7800</v>
      </c>
      <c r="H1828" s="299">
        <v>26292</v>
      </c>
      <c r="I1828" s="59">
        <v>0.5</v>
      </c>
      <c r="J1828" s="448">
        <f t="shared" si="29"/>
        <v>13146</v>
      </c>
    </row>
    <row r="1829" spans="1:10" ht="15.75">
      <c r="A1829" s="55">
        <v>1825</v>
      </c>
      <c r="B1829" s="55" t="s">
        <v>446</v>
      </c>
      <c r="C1829" s="329" t="s">
        <v>2235</v>
      </c>
      <c r="D1829" s="329" t="s">
        <v>5898</v>
      </c>
      <c r="E1829" s="55" t="s">
        <v>7802</v>
      </c>
      <c r="F1829" s="55"/>
      <c r="G1829" s="55" t="s">
        <v>7800</v>
      </c>
      <c r="H1829" s="299">
        <v>26581</v>
      </c>
      <c r="I1829" s="59">
        <v>0.5</v>
      </c>
      <c r="J1829" s="448">
        <f t="shared" si="29"/>
        <v>13290.5</v>
      </c>
    </row>
    <row r="1830" spans="1:10" ht="15.75">
      <c r="A1830" s="55">
        <v>1826</v>
      </c>
      <c r="B1830" s="55" t="s">
        <v>446</v>
      </c>
      <c r="C1830" s="329" t="s">
        <v>2236</v>
      </c>
      <c r="D1830" s="329" t="s">
        <v>5899</v>
      </c>
      <c r="E1830" s="55" t="s">
        <v>7802</v>
      </c>
      <c r="F1830" s="55"/>
      <c r="G1830" s="55" t="s">
        <v>7800</v>
      </c>
      <c r="H1830" s="299">
        <v>26871</v>
      </c>
      <c r="I1830" s="59">
        <v>0.5</v>
      </c>
      <c r="J1830" s="448">
        <f t="shared" si="29"/>
        <v>13435.5</v>
      </c>
    </row>
    <row r="1831" spans="1:10" ht="15.75">
      <c r="A1831" s="55">
        <v>1827</v>
      </c>
      <c r="B1831" s="55" t="s">
        <v>446</v>
      </c>
      <c r="C1831" s="329" t="s">
        <v>2237</v>
      </c>
      <c r="D1831" s="329" t="s">
        <v>5900</v>
      </c>
      <c r="E1831" s="55" t="s">
        <v>7802</v>
      </c>
      <c r="F1831" s="55"/>
      <c r="G1831" s="55" t="s">
        <v>7800</v>
      </c>
      <c r="H1831" s="299">
        <v>27161</v>
      </c>
      <c r="I1831" s="59">
        <v>0.5</v>
      </c>
      <c r="J1831" s="448">
        <f t="shared" si="29"/>
        <v>13580.5</v>
      </c>
    </row>
    <row r="1832" spans="1:10" ht="15.75">
      <c r="A1832" s="55">
        <v>1828</v>
      </c>
      <c r="B1832" s="55" t="s">
        <v>446</v>
      </c>
      <c r="C1832" s="329" t="s">
        <v>2238</v>
      </c>
      <c r="D1832" s="329" t="s">
        <v>5901</v>
      </c>
      <c r="E1832" s="55" t="s">
        <v>7802</v>
      </c>
      <c r="F1832" s="55"/>
      <c r="G1832" s="55" t="s">
        <v>7800</v>
      </c>
      <c r="H1832" s="299">
        <v>27451</v>
      </c>
      <c r="I1832" s="59">
        <v>0.5</v>
      </c>
      <c r="J1832" s="448">
        <f t="shared" si="29"/>
        <v>13725.5</v>
      </c>
    </row>
    <row r="1833" spans="1:10" ht="15.75">
      <c r="A1833" s="55">
        <v>1829</v>
      </c>
      <c r="B1833" s="55" t="s">
        <v>446</v>
      </c>
      <c r="C1833" s="329" t="s">
        <v>2239</v>
      </c>
      <c r="D1833" s="329" t="s">
        <v>5902</v>
      </c>
      <c r="E1833" s="55" t="s">
        <v>7802</v>
      </c>
      <c r="F1833" s="55"/>
      <c r="G1833" s="55" t="s">
        <v>7800</v>
      </c>
      <c r="H1833" s="299">
        <v>27740</v>
      </c>
      <c r="I1833" s="59">
        <v>0.5</v>
      </c>
      <c r="J1833" s="448">
        <f t="shared" si="29"/>
        <v>13870</v>
      </c>
    </row>
    <row r="1834" spans="1:10" ht="15.75">
      <c r="A1834" s="55">
        <v>1830</v>
      </c>
      <c r="B1834" s="55" t="s">
        <v>446</v>
      </c>
      <c r="C1834" s="329" t="s">
        <v>2240</v>
      </c>
      <c r="D1834" s="329" t="s">
        <v>5903</v>
      </c>
      <c r="E1834" s="55" t="s">
        <v>7802</v>
      </c>
      <c r="F1834" s="55"/>
      <c r="G1834" s="55" t="s">
        <v>7800</v>
      </c>
      <c r="H1834" s="299">
        <v>28030</v>
      </c>
      <c r="I1834" s="59">
        <v>0.5</v>
      </c>
      <c r="J1834" s="448">
        <f t="shared" si="29"/>
        <v>14015</v>
      </c>
    </row>
    <row r="1835" spans="1:10" ht="15.75">
      <c r="A1835" s="55">
        <v>1831</v>
      </c>
      <c r="B1835" s="55" t="s">
        <v>446</v>
      </c>
      <c r="C1835" s="329" t="s">
        <v>2241</v>
      </c>
      <c r="D1835" s="329" t="s">
        <v>5904</v>
      </c>
      <c r="E1835" s="55" t="s">
        <v>7802</v>
      </c>
      <c r="F1835" s="55"/>
      <c r="G1835" s="55" t="s">
        <v>7800</v>
      </c>
      <c r="H1835" s="299">
        <v>28320</v>
      </c>
      <c r="I1835" s="59">
        <v>0.5</v>
      </c>
      <c r="J1835" s="448">
        <f t="shared" si="29"/>
        <v>14160</v>
      </c>
    </row>
    <row r="1836" spans="1:10" ht="15.75">
      <c r="A1836" s="55">
        <v>1832</v>
      </c>
      <c r="B1836" s="55" t="s">
        <v>446</v>
      </c>
      <c r="C1836" s="329" t="s">
        <v>2242</v>
      </c>
      <c r="D1836" s="329" t="s">
        <v>5905</v>
      </c>
      <c r="E1836" s="55" t="s">
        <v>7802</v>
      </c>
      <c r="F1836" s="55"/>
      <c r="G1836" s="55" t="s">
        <v>7800</v>
      </c>
      <c r="H1836" s="299">
        <v>28609</v>
      </c>
      <c r="I1836" s="59">
        <v>0.5</v>
      </c>
      <c r="J1836" s="448">
        <f t="shared" si="29"/>
        <v>14304.5</v>
      </c>
    </row>
    <row r="1837" spans="1:10" ht="15.75">
      <c r="A1837" s="55">
        <v>1833</v>
      </c>
      <c r="B1837" s="55" t="s">
        <v>446</v>
      </c>
      <c r="C1837" s="329" t="s">
        <v>2243</v>
      </c>
      <c r="D1837" s="329" t="s">
        <v>5906</v>
      </c>
      <c r="E1837" s="55" t="s">
        <v>7802</v>
      </c>
      <c r="F1837" s="55"/>
      <c r="G1837" s="55" t="s">
        <v>7800</v>
      </c>
      <c r="H1837" s="299">
        <v>28899</v>
      </c>
      <c r="I1837" s="59">
        <v>0.5</v>
      </c>
      <c r="J1837" s="448">
        <f t="shared" si="29"/>
        <v>14449.5</v>
      </c>
    </row>
    <row r="1838" spans="1:10" ht="15.75">
      <c r="A1838" s="55">
        <v>1834</v>
      </c>
      <c r="B1838" s="55" t="s">
        <v>446</v>
      </c>
      <c r="C1838" s="329" t="s">
        <v>2244</v>
      </c>
      <c r="D1838" s="329" t="s">
        <v>5907</v>
      </c>
      <c r="E1838" s="55" t="s">
        <v>7802</v>
      </c>
      <c r="F1838" s="55"/>
      <c r="G1838" s="55" t="s">
        <v>7800</v>
      </c>
      <c r="H1838" s="299">
        <v>29189</v>
      </c>
      <c r="I1838" s="59">
        <v>0.5</v>
      </c>
      <c r="J1838" s="448">
        <f t="shared" si="29"/>
        <v>14594.5</v>
      </c>
    </row>
    <row r="1839" spans="1:10" ht="15.75">
      <c r="A1839" s="55">
        <v>1835</v>
      </c>
      <c r="B1839" s="55" t="s">
        <v>446</v>
      </c>
      <c r="C1839" s="329" t="s">
        <v>2245</v>
      </c>
      <c r="D1839" s="329" t="s">
        <v>5908</v>
      </c>
      <c r="E1839" s="55" t="s">
        <v>7802</v>
      </c>
      <c r="F1839" s="55"/>
      <c r="G1839" s="55" t="s">
        <v>7800</v>
      </c>
      <c r="H1839" s="299">
        <v>29479</v>
      </c>
      <c r="I1839" s="59">
        <v>0.5</v>
      </c>
      <c r="J1839" s="448">
        <f t="shared" si="29"/>
        <v>14739.5</v>
      </c>
    </row>
    <row r="1840" spans="1:10" ht="15.75">
      <c r="A1840" s="55">
        <v>1836</v>
      </c>
      <c r="B1840" s="55" t="s">
        <v>446</v>
      </c>
      <c r="C1840" s="329" t="s">
        <v>2246</v>
      </c>
      <c r="D1840" s="329" t="s">
        <v>5909</v>
      </c>
      <c r="E1840" s="55" t="s">
        <v>7802</v>
      </c>
      <c r="F1840" s="55"/>
      <c r="G1840" s="55" t="s">
        <v>7800</v>
      </c>
      <c r="H1840" s="299">
        <v>29768</v>
      </c>
      <c r="I1840" s="59">
        <v>0.5</v>
      </c>
      <c r="J1840" s="448">
        <f t="shared" si="29"/>
        <v>14884</v>
      </c>
    </row>
    <row r="1841" spans="1:10" ht="15.75">
      <c r="A1841" s="55">
        <v>1837</v>
      </c>
      <c r="B1841" s="55" t="s">
        <v>446</v>
      </c>
      <c r="C1841" s="329" t="s">
        <v>2247</v>
      </c>
      <c r="D1841" s="329" t="s">
        <v>5910</v>
      </c>
      <c r="E1841" s="55" t="s">
        <v>7802</v>
      </c>
      <c r="F1841" s="55"/>
      <c r="G1841" s="55" t="s">
        <v>7800</v>
      </c>
      <c r="H1841" s="299">
        <v>30058</v>
      </c>
      <c r="I1841" s="59">
        <v>0.5</v>
      </c>
      <c r="J1841" s="448">
        <f t="shared" si="29"/>
        <v>15029</v>
      </c>
    </row>
    <row r="1842" spans="1:10" ht="15.75">
      <c r="A1842" s="55">
        <v>1838</v>
      </c>
      <c r="B1842" s="55" t="s">
        <v>446</v>
      </c>
      <c r="C1842" s="329" t="s">
        <v>2248</v>
      </c>
      <c r="D1842" s="329" t="s">
        <v>5911</v>
      </c>
      <c r="E1842" s="55" t="s">
        <v>7802</v>
      </c>
      <c r="F1842" s="55"/>
      <c r="G1842" s="55" t="s">
        <v>7800</v>
      </c>
      <c r="H1842" s="299">
        <v>30348</v>
      </c>
      <c r="I1842" s="59">
        <v>0.5</v>
      </c>
      <c r="J1842" s="448">
        <f t="shared" si="29"/>
        <v>15174</v>
      </c>
    </row>
    <row r="1843" spans="1:10" ht="15.75">
      <c r="A1843" s="55">
        <v>1839</v>
      </c>
      <c r="B1843" s="55" t="s">
        <v>446</v>
      </c>
      <c r="C1843" s="329" t="s">
        <v>2249</v>
      </c>
      <c r="D1843" s="329" t="s">
        <v>5912</v>
      </c>
      <c r="E1843" s="55" t="s">
        <v>7802</v>
      </c>
      <c r="F1843" s="55"/>
      <c r="G1843" s="55" t="s">
        <v>7800</v>
      </c>
      <c r="H1843" s="299">
        <v>30637</v>
      </c>
      <c r="I1843" s="59">
        <v>0.5</v>
      </c>
      <c r="J1843" s="448">
        <f t="shared" si="29"/>
        <v>15318.5</v>
      </c>
    </row>
    <row r="1844" spans="1:10" ht="15.75">
      <c r="A1844" s="55">
        <v>1840</v>
      </c>
      <c r="B1844" s="55" t="s">
        <v>446</v>
      </c>
      <c r="C1844" s="329" t="s">
        <v>2250</v>
      </c>
      <c r="D1844" s="329" t="s">
        <v>5913</v>
      </c>
      <c r="E1844" s="55" t="s">
        <v>7802</v>
      </c>
      <c r="F1844" s="55"/>
      <c r="G1844" s="55" t="s">
        <v>7800</v>
      </c>
      <c r="H1844" s="299">
        <v>30927</v>
      </c>
      <c r="I1844" s="59">
        <v>0.5</v>
      </c>
      <c r="J1844" s="448">
        <f t="shared" si="29"/>
        <v>15463.5</v>
      </c>
    </row>
    <row r="1845" spans="1:10" ht="15.75">
      <c r="A1845" s="55">
        <v>1841</v>
      </c>
      <c r="B1845" s="55" t="s">
        <v>446</v>
      </c>
      <c r="C1845" s="329" t="s">
        <v>2251</v>
      </c>
      <c r="D1845" s="329" t="s">
        <v>5914</v>
      </c>
      <c r="E1845" s="55" t="s">
        <v>7802</v>
      </c>
      <c r="F1845" s="55"/>
      <c r="G1845" s="55" t="s">
        <v>7800</v>
      </c>
      <c r="H1845" s="299">
        <v>31217</v>
      </c>
      <c r="I1845" s="59">
        <v>0.5</v>
      </c>
      <c r="J1845" s="448">
        <f t="shared" si="29"/>
        <v>15608.5</v>
      </c>
    </row>
    <row r="1846" spans="1:10" ht="15.75">
      <c r="A1846" s="55">
        <v>1842</v>
      </c>
      <c r="B1846" s="55" t="s">
        <v>446</v>
      </c>
      <c r="C1846" s="329" t="s">
        <v>2252</v>
      </c>
      <c r="D1846" s="329" t="s">
        <v>5915</v>
      </c>
      <c r="E1846" s="55" t="s">
        <v>7802</v>
      </c>
      <c r="F1846" s="55"/>
      <c r="G1846" s="55" t="s">
        <v>7800</v>
      </c>
      <c r="H1846" s="299">
        <v>25162</v>
      </c>
      <c r="I1846" s="59">
        <v>0.5</v>
      </c>
      <c r="J1846" s="448">
        <f t="shared" si="29"/>
        <v>12581</v>
      </c>
    </row>
    <row r="1847" spans="1:10" ht="15.75">
      <c r="A1847" s="55">
        <v>1843</v>
      </c>
      <c r="B1847" s="55" t="s">
        <v>446</v>
      </c>
      <c r="C1847" s="329" t="s">
        <v>2253</v>
      </c>
      <c r="D1847" s="329" t="s">
        <v>5916</v>
      </c>
      <c r="E1847" s="55" t="s">
        <v>7802</v>
      </c>
      <c r="F1847" s="55"/>
      <c r="G1847" s="55" t="s">
        <v>7800</v>
      </c>
      <c r="H1847" s="299">
        <v>25394</v>
      </c>
      <c r="I1847" s="59">
        <v>0.5</v>
      </c>
      <c r="J1847" s="448">
        <f t="shared" si="29"/>
        <v>12697</v>
      </c>
    </row>
    <row r="1848" spans="1:10" ht="15.75">
      <c r="A1848" s="55">
        <v>1844</v>
      </c>
      <c r="B1848" s="55" t="s">
        <v>446</v>
      </c>
      <c r="C1848" s="329" t="s">
        <v>2254</v>
      </c>
      <c r="D1848" s="329" t="s">
        <v>5917</v>
      </c>
      <c r="E1848" s="55" t="s">
        <v>7802</v>
      </c>
      <c r="F1848" s="55"/>
      <c r="G1848" s="55" t="s">
        <v>7800</v>
      </c>
      <c r="H1848" s="299">
        <v>25684</v>
      </c>
      <c r="I1848" s="59">
        <v>0.5</v>
      </c>
      <c r="J1848" s="448">
        <f t="shared" si="29"/>
        <v>12842</v>
      </c>
    </row>
    <row r="1849" spans="1:10" ht="15.75">
      <c r="A1849" s="55">
        <v>1845</v>
      </c>
      <c r="B1849" s="55" t="s">
        <v>446</v>
      </c>
      <c r="C1849" s="329" t="s">
        <v>2255</v>
      </c>
      <c r="D1849" s="329" t="s">
        <v>5918</v>
      </c>
      <c r="E1849" s="55" t="s">
        <v>7802</v>
      </c>
      <c r="F1849" s="55"/>
      <c r="G1849" s="55" t="s">
        <v>7800</v>
      </c>
      <c r="H1849" s="299">
        <v>25974</v>
      </c>
      <c r="I1849" s="59">
        <v>0.5</v>
      </c>
      <c r="J1849" s="448">
        <f t="shared" si="29"/>
        <v>12987</v>
      </c>
    </row>
    <row r="1850" spans="1:10" ht="15.75">
      <c r="A1850" s="55">
        <v>1846</v>
      </c>
      <c r="B1850" s="55" t="s">
        <v>446</v>
      </c>
      <c r="C1850" s="329" t="s">
        <v>2256</v>
      </c>
      <c r="D1850" s="329" t="s">
        <v>5919</v>
      </c>
      <c r="E1850" s="55" t="s">
        <v>7802</v>
      </c>
      <c r="F1850" s="55"/>
      <c r="G1850" s="55" t="s">
        <v>7800</v>
      </c>
      <c r="H1850" s="299">
        <v>26263</v>
      </c>
      <c r="I1850" s="59">
        <v>0.5</v>
      </c>
      <c r="J1850" s="448">
        <f t="shared" si="29"/>
        <v>13131.5</v>
      </c>
    </row>
    <row r="1851" spans="1:10" ht="15.75">
      <c r="A1851" s="55">
        <v>1847</v>
      </c>
      <c r="B1851" s="55" t="s">
        <v>446</v>
      </c>
      <c r="C1851" s="329" t="s">
        <v>2257</v>
      </c>
      <c r="D1851" s="329" t="s">
        <v>5920</v>
      </c>
      <c r="E1851" s="55" t="s">
        <v>7802</v>
      </c>
      <c r="F1851" s="55"/>
      <c r="G1851" s="55" t="s">
        <v>7800</v>
      </c>
      <c r="H1851" s="299">
        <v>26553</v>
      </c>
      <c r="I1851" s="59">
        <v>0.5</v>
      </c>
      <c r="J1851" s="448">
        <f t="shared" si="29"/>
        <v>13276.5</v>
      </c>
    </row>
    <row r="1852" spans="1:10" ht="15.75">
      <c r="A1852" s="55">
        <v>1848</v>
      </c>
      <c r="B1852" s="55" t="s">
        <v>446</v>
      </c>
      <c r="C1852" s="329" t="s">
        <v>2258</v>
      </c>
      <c r="D1852" s="329" t="s">
        <v>5921</v>
      </c>
      <c r="E1852" s="55" t="s">
        <v>7802</v>
      </c>
      <c r="F1852" s="55"/>
      <c r="G1852" s="55" t="s">
        <v>7800</v>
      </c>
      <c r="H1852" s="299">
        <v>26843</v>
      </c>
      <c r="I1852" s="59">
        <v>0.5</v>
      </c>
      <c r="J1852" s="448">
        <f t="shared" si="29"/>
        <v>13421.5</v>
      </c>
    </row>
    <row r="1853" spans="1:10" ht="15.75">
      <c r="A1853" s="55">
        <v>1849</v>
      </c>
      <c r="B1853" s="55" t="s">
        <v>446</v>
      </c>
      <c r="C1853" s="329" t="s">
        <v>2259</v>
      </c>
      <c r="D1853" s="329" t="s">
        <v>5922</v>
      </c>
      <c r="E1853" s="55" t="s">
        <v>7802</v>
      </c>
      <c r="F1853" s="55"/>
      <c r="G1853" s="55" t="s">
        <v>7800</v>
      </c>
      <c r="H1853" s="299">
        <v>27133</v>
      </c>
      <c r="I1853" s="59">
        <v>0.5</v>
      </c>
      <c r="J1853" s="448">
        <f t="shared" si="29"/>
        <v>13566.5</v>
      </c>
    </row>
    <row r="1854" spans="1:10" ht="15.75">
      <c r="A1854" s="55">
        <v>1850</v>
      </c>
      <c r="B1854" s="55" t="s">
        <v>446</v>
      </c>
      <c r="C1854" s="329" t="s">
        <v>2260</v>
      </c>
      <c r="D1854" s="329" t="s">
        <v>5923</v>
      </c>
      <c r="E1854" s="55" t="s">
        <v>7802</v>
      </c>
      <c r="F1854" s="55"/>
      <c r="G1854" s="55" t="s">
        <v>7800</v>
      </c>
      <c r="H1854" s="299">
        <v>27422</v>
      </c>
      <c r="I1854" s="59">
        <v>0.5</v>
      </c>
      <c r="J1854" s="448">
        <f t="shared" si="29"/>
        <v>13711</v>
      </c>
    </row>
    <row r="1855" spans="1:10" ht="15.75">
      <c r="A1855" s="55">
        <v>1851</v>
      </c>
      <c r="B1855" s="55" t="s">
        <v>446</v>
      </c>
      <c r="C1855" s="329" t="s">
        <v>2261</v>
      </c>
      <c r="D1855" s="329" t="s">
        <v>5924</v>
      </c>
      <c r="E1855" s="55" t="s">
        <v>7802</v>
      </c>
      <c r="F1855" s="55"/>
      <c r="G1855" s="55" t="s">
        <v>7800</v>
      </c>
      <c r="H1855" s="299">
        <v>27712</v>
      </c>
      <c r="I1855" s="59">
        <v>0.5</v>
      </c>
      <c r="J1855" s="448">
        <f t="shared" si="29"/>
        <v>13856</v>
      </c>
    </row>
    <row r="1856" spans="1:10" ht="15.75">
      <c r="A1856" s="55">
        <v>1852</v>
      </c>
      <c r="B1856" s="55" t="s">
        <v>446</v>
      </c>
      <c r="C1856" s="329" t="s">
        <v>2262</v>
      </c>
      <c r="D1856" s="329" t="s">
        <v>5925</v>
      </c>
      <c r="E1856" s="55" t="s">
        <v>7802</v>
      </c>
      <c r="F1856" s="55"/>
      <c r="G1856" s="55" t="s">
        <v>7800</v>
      </c>
      <c r="H1856" s="299">
        <v>28002</v>
      </c>
      <c r="I1856" s="59">
        <v>0.5</v>
      </c>
      <c r="J1856" s="448">
        <f t="shared" si="29"/>
        <v>14001</v>
      </c>
    </row>
    <row r="1857" spans="1:10" ht="15.75">
      <c r="A1857" s="55">
        <v>1853</v>
      </c>
      <c r="B1857" s="55" t="s">
        <v>446</v>
      </c>
      <c r="C1857" s="329" t="s">
        <v>2263</v>
      </c>
      <c r="D1857" s="329" t="s">
        <v>5926</v>
      </c>
      <c r="E1857" s="55" t="s">
        <v>7802</v>
      </c>
      <c r="F1857" s="55"/>
      <c r="G1857" s="55" t="s">
        <v>7800</v>
      </c>
      <c r="H1857" s="299">
        <v>28291</v>
      </c>
      <c r="I1857" s="59">
        <v>0.5</v>
      </c>
      <c r="J1857" s="448">
        <f t="shared" si="29"/>
        <v>14145.5</v>
      </c>
    </row>
    <row r="1858" spans="1:10" ht="15.75">
      <c r="A1858" s="55">
        <v>1854</v>
      </c>
      <c r="B1858" s="55" t="s">
        <v>446</v>
      </c>
      <c r="C1858" s="329" t="s">
        <v>2264</v>
      </c>
      <c r="D1858" s="329" t="s">
        <v>5927</v>
      </c>
      <c r="E1858" s="55" t="s">
        <v>7802</v>
      </c>
      <c r="F1858" s="55"/>
      <c r="G1858" s="55" t="s">
        <v>7800</v>
      </c>
      <c r="H1858" s="299">
        <v>28581</v>
      </c>
      <c r="I1858" s="59">
        <v>0.5</v>
      </c>
      <c r="J1858" s="448">
        <f t="shared" si="29"/>
        <v>14290.5</v>
      </c>
    </row>
    <row r="1859" spans="1:10" ht="15.75">
      <c r="A1859" s="55">
        <v>1855</v>
      </c>
      <c r="B1859" s="55" t="s">
        <v>446</v>
      </c>
      <c r="C1859" s="329" t="s">
        <v>2265</v>
      </c>
      <c r="D1859" s="329" t="s">
        <v>5928</v>
      </c>
      <c r="E1859" s="55" t="s">
        <v>7802</v>
      </c>
      <c r="F1859" s="55"/>
      <c r="G1859" s="55" t="s">
        <v>7800</v>
      </c>
      <c r="H1859" s="299">
        <v>28871</v>
      </c>
      <c r="I1859" s="59">
        <v>0.5</v>
      </c>
      <c r="J1859" s="448">
        <f t="shared" si="29"/>
        <v>14435.5</v>
      </c>
    </row>
    <row r="1860" spans="1:10" ht="15.75">
      <c r="A1860" s="55">
        <v>1856</v>
      </c>
      <c r="B1860" s="55" t="s">
        <v>446</v>
      </c>
      <c r="C1860" s="329" t="s">
        <v>2266</v>
      </c>
      <c r="D1860" s="329" t="s">
        <v>5929</v>
      </c>
      <c r="E1860" s="55" t="s">
        <v>7802</v>
      </c>
      <c r="F1860" s="55"/>
      <c r="G1860" s="55" t="s">
        <v>7800</v>
      </c>
      <c r="H1860" s="299">
        <v>29161</v>
      </c>
      <c r="I1860" s="59">
        <v>0.5</v>
      </c>
      <c r="J1860" s="448">
        <f t="shared" si="29"/>
        <v>14580.5</v>
      </c>
    </row>
    <row r="1861" spans="1:10" ht="15.75">
      <c r="A1861" s="55">
        <v>1857</v>
      </c>
      <c r="B1861" s="55" t="s">
        <v>446</v>
      </c>
      <c r="C1861" s="329" t="s">
        <v>2267</v>
      </c>
      <c r="D1861" s="329" t="s">
        <v>5930</v>
      </c>
      <c r="E1861" s="55" t="s">
        <v>7802</v>
      </c>
      <c r="F1861" s="55"/>
      <c r="G1861" s="55" t="s">
        <v>7800</v>
      </c>
      <c r="H1861" s="299">
        <v>29450</v>
      </c>
      <c r="I1861" s="59">
        <v>0.5</v>
      </c>
      <c r="J1861" s="448">
        <f t="shared" si="29"/>
        <v>14725</v>
      </c>
    </row>
    <row r="1862" spans="1:10" ht="15.75">
      <c r="A1862" s="55">
        <v>1858</v>
      </c>
      <c r="B1862" s="55" t="s">
        <v>446</v>
      </c>
      <c r="C1862" s="329" t="s">
        <v>2268</v>
      </c>
      <c r="D1862" s="329" t="s">
        <v>5931</v>
      </c>
      <c r="E1862" s="55" t="s">
        <v>7802</v>
      </c>
      <c r="F1862" s="55"/>
      <c r="G1862" s="55" t="s">
        <v>7800</v>
      </c>
      <c r="H1862" s="299">
        <v>29740</v>
      </c>
      <c r="I1862" s="59">
        <v>0.5</v>
      </c>
      <c r="J1862" s="448">
        <f t="shared" si="29"/>
        <v>14870</v>
      </c>
    </row>
    <row r="1863" spans="1:10" ht="15.75">
      <c r="A1863" s="55">
        <v>1859</v>
      </c>
      <c r="B1863" s="55" t="s">
        <v>446</v>
      </c>
      <c r="C1863" s="329" t="s">
        <v>2269</v>
      </c>
      <c r="D1863" s="329" t="s">
        <v>5932</v>
      </c>
      <c r="E1863" s="55" t="s">
        <v>7802</v>
      </c>
      <c r="F1863" s="55"/>
      <c r="G1863" s="55" t="s">
        <v>7800</v>
      </c>
      <c r="H1863" s="299">
        <v>30030</v>
      </c>
      <c r="I1863" s="59">
        <v>0.5</v>
      </c>
      <c r="J1863" s="448">
        <f t="shared" si="29"/>
        <v>15015</v>
      </c>
    </row>
    <row r="1864" spans="1:10" ht="15.75">
      <c r="A1864" s="55">
        <v>1860</v>
      </c>
      <c r="B1864" s="55" t="s">
        <v>446</v>
      </c>
      <c r="C1864" s="329" t="s">
        <v>2270</v>
      </c>
      <c r="D1864" s="329" t="s">
        <v>5933</v>
      </c>
      <c r="E1864" s="55" t="s">
        <v>7802</v>
      </c>
      <c r="F1864" s="55"/>
      <c r="G1864" s="55" t="s">
        <v>7800</v>
      </c>
      <c r="H1864" s="299">
        <v>30319</v>
      </c>
      <c r="I1864" s="59">
        <v>0.5</v>
      </c>
      <c r="J1864" s="448">
        <f t="shared" si="29"/>
        <v>15159.5</v>
      </c>
    </row>
    <row r="1865" spans="1:10" ht="15.75">
      <c r="A1865" s="55">
        <v>1861</v>
      </c>
      <c r="B1865" s="55" t="s">
        <v>446</v>
      </c>
      <c r="C1865" s="329" t="s">
        <v>2271</v>
      </c>
      <c r="D1865" s="329" t="s">
        <v>5934</v>
      </c>
      <c r="E1865" s="55" t="s">
        <v>7802</v>
      </c>
      <c r="F1865" s="55"/>
      <c r="G1865" s="55" t="s">
        <v>7800</v>
      </c>
      <c r="H1865" s="299">
        <v>30609</v>
      </c>
      <c r="I1865" s="59">
        <v>0.5</v>
      </c>
      <c r="J1865" s="448">
        <f t="shared" si="29"/>
        <v>15304.5</v>
      </c>
    </row>
    <row r="1866" spans="1:10" ht="15.75">
      <c r="A1866" s="55">
        <v>1862</v>
      </c>
      <c r="B1866" s="55" t="s">
        <v>446</v>
      </c>
      <c r="C1866" s="329" t="s">
        <v>2272</v>
      </c>
      <c r="D1866" s="329" t="s">
        <v>5935</v>
      </c>
      <c r="E1866" s="55" t="s">
        <v>7802</v>
      </c>
      <c r="F1866" s="55"/>
      <c r="G1866" s="55" t="s">
        <v>7800</v>
      </c>
      <c r="H1866" s="299">
        <v>30899</v>
      </c>
      <c r="I1866" s="59">
        <v>0.5</v>
      </c>
      <c r="J1866" s="448">
        <f t="shared" si="29"/>
        <v>15449.5</v>
      </c>
    </row>
    <row r="1867" spans="1:10" ht="15.75">
      <c r="A1867" s="55">
        <v>1863</v>
      </c>
      <c r="B1867" s="55" t="s">
        <v>446</v>
      </c>
      <c r="C1867" s="329" t="s">
        <v>2273</v>
      </c>
      <c r="D1867" s="329" t="s">
        <v>5936</v>
      </c>
      <c r="E1867" s="55" t="s">
        <v>7802</v>
      </c>
      <c r="F1867" s="55"/>
      <c r="G1867" s="55" t="s">
        <v>7800</v>
      </c>
      <c r="H1867" s="299">
        <v>31189</v>
      </c>
      <c r="I1867" s="59">
        <v>0.5</v>
      </c>
      <c r="J1867" s="448">
        <f t="shared" si="29"/>
        <v>15594.5</v>
      </c>
    </row>
    <row r="1868" spans="1:10" ht="15.75">
      <c r="A1868" s="55">
        <v>1864</v>
      </c>
      <c r="B1868" s="55" t="s">
        <v>446</v>
      </c>
      <c r="C1868" s="329" t="s">
        <v>2274</v>
      </c>
      <c r="D1868" s="329" t="s">
        <v>5937</v>
      </c>
      <c r="E1868" s="55" t="s">
        <v>7802</v>
      </c>
      <c r="F1868" s="55"/>
      <c r="G1868" s="55" t="s">
        <v>7800</v>
      </c>
      <c r="H1868" s="299">
        <v>31478</v>
      </c>
      <c r="I1868" s="59">
        <v>0.5</v>
      </c>
      <c r="J1868" s="448">
        <f t="shared" si="29"/>
        <v>15739</v>
      </c>
    </row>
    <row r="1869" spans="1:10" ht="15.75">
      <c r="A1869" s="55">
        <v>1865</v>
      </c>
      <c r="B1869" s="55" t="s">
        <v>446</v>
      </c>
      <c r="C1869" s="329" t="s">
        <v>2275</v>
      </c>
      <c r="D1869" s="329" t="s">
        <v>5938</v>
      </c>
      <c r="E1869" s="55" t="s">
        <v>7802</v>
      </c>
      <c r="F1869" s="55"/>
      <c r="G1869" s="55" t="s">
        <v>7800</v>
      </c>
      <c r="H1869" s="299">
        <v>31768</v>
      </c>
      <c r="I1869" s="59">
        <v>0.5</v>
      </c>
      <c r="J1869" s="448">
        <f t="shared" si="29"/>
        <v>15884</v>
      </c>
    </row>
    <row r="1870" spans="1:10" ht="15.75">
      <c r="A1870" s="55">
        <v>1866</v>
      </c>
      <c r="B1870" s="55" t="s">
        <v>446</v>
      </c>
      <c r="C1870" s="329" t="s">
        <v>2276</v>
      </c>
      <c r="D1870" s="329" t="s">
        <v>5939</v>
      </c>
      <c r="E1870" s="55" t="s">
        <v>7802</v>
      </c>
      <c r="F1870" s="55"/>
      <c r="G1870" s="55" t="s">
        <v>7800</v>
      </c>
      <c r="H1870" s="299">
        <v>32058</v>
      </c>
      <c r="I1870" s="59">
        <v>0.5</v>
      </c>
      <c r="J1870" s="448">
        <f t="shared" si="29"/>
        <v>16029</v>
      </c>
    </row>
    <row r="1871" spans="1:10" ht="15.75">
      <c r="A1871" s="55">
        <v>1867</v>
      </c>
      <c r="B1871" s="55" t="s">
        <v>446</v>
      </c>
      <c r="C1871" s="329" t="s">
        <v>2277</v>
      </c>
      <c r="D1871" s="329" t="s">
        <v>5940</v>
      </c>
      <c r="E1871" s="55" t="s">
        <v>7802</v>
      </c>
      <c r="F1871" s="55"/>
      <c r="G1871" s="55" t="s">
        <v>7800</v>
      </c>
      <c r="H1871" s="299">
        <v>32347</v>
      </c>
      <c r="I1871" s="59">
        <v>0.5</v>
      </c>
      <c r="J1871" s="448">
        <f t="shared" si="29"/>
        <v>16173.5</v>
      </c>
    </row>
    <row r="1872" spans="1:10" ht="15.75">
      <c r="A1872" s="55">
        <v>1868</v>
      </c>
      <c r="B1872" s="55" t="s">
        <v>446</v>
      </c>
      <c r="C1872" s="329" t="s">
        <v>2278</v>
      </c>
      <c r="D1872" s="329" t="s">
        <v>5941</v>
      </c>
      <c r="E1872" s="55" t="s">
        <v>7802</v>
      </c>
      <c r="F1872" s="55"/>
      <c r="G1872" s="55" t="s">
        <v>7800</v>
      </c>
      <c r="H1872" s="299">
        <v>32637</v>
      </c>
      <c r="I1872" s="59">
        <v>0.5</v>
      </c>
      <c r="J1872" s="448">
        <f t="shared" si="29"/>
        <v>16318.5</v>
      </c>
    </row>
    <row r="1873" spans="1:10" ht="15.75">
      <c r="A1873" s="55">
        <v>1869</v>
      </c>
      <c r="B1873" s="55" t="s">
        <v>446</v>
      </c>
      <c r="C1873" s="329" t="s">
        <v>2279</v>
      </c>
      <c r="D1873" s="329" t="s">
        <v>5942</v>
      </c>
      <c r="E1873" s="55" t="s">
        <v>7802</v>
      </c>
      <c r="F1873" s="55"/>
      <c r="G1873" s="55" t="s">
        <v>7800</v>
      </c>
      <c r="H1873" s="299">
        <v>32927</v>
      </c>
      <c r="I1873" s="59">
        <v>0.5</v>
      </c>
      <c r="J1873" s="448">
        <f t="shared" si="29"/>
        <v>16463.5</v>
      </c>
    </row>
    <row r="1874" spans="1:10" ht="15.75">
      <c r="A1874" s="55">
        <v>1870</v>
      </c>
      <c r="B1874" s="55" t="s">
        <v>446</v>
      </c>
      <c r="C1874" s="329" t="s">
        <v>2280</v>
      </c>
      <c r="D1874" s="329" t="s">
        <v>5943</v>
      </c>
      <c r="E1874" s="55" t="s">
        <v>7802</v>
      </c>
      <c r="F1874" s="55"/>
      <c r="G1874" s="55" t="s">
        <v>7800</v>
      </c>
      <c r="H1874" s="299">
        <v>33217</v>
      </c>
      <c r="I1874" s="59">
        <v>0.5</v>
      </c>
      <c r="J1874" s="448">
        <f t="shared" ref="J1874:J1937" si="30">H1874*(1-I1874)</f>
        <v>16608.5</v>
      </c>
    </row>
    <row r="1875" spans="1:10" ht="15.75">
      <c r="A1875" s="55">
        <v>1871</v>
      </c>
      <c r="B1875" s="55" t="s">
        <v>446</v>
      </c>
      <c r="C1875" s="329" t="s">
        <v>2281</v>
      </c>
      <c r="D1875" s="329" t="s">
        <v>5944</v>
      </c>
      <c r="E1875" s="55" t="s">
        <v>7802</v>
      </c>
      <c r="F1875" s="55"/>
      <c r="G1875" s="55" t="s">
        <v>7800</v>
      </c>
      <c r="H1875" s="299">
        <v>33506</v>
      </c>
      <c r="I1875" s="59">
        <v>0.5</v>
      </c>
      <c r="J1875" s="448">
        <f t="shared" si="30"/>
        <v>16753</v>
      </c>
    </row>
    <row r="1876" spans="1:10" ht="15.75">
      <c r="A1876" s="55">
        <v>1872</v>
      </c>
      <c r="B1876" s="55" t="s">
        <v>446</v>
      </c>
      <c r="C1876" s="329" t="s">
        <v>2282</v>
      </c>
      <c r="D1876" s="329" t="s">
        <v>5945</v>
      </c>
      <c r="E1876" s="55" t="s">
        <v>7802</v>
      </c>
      <c r="F1876" s="55"/>
      <c r="G1876" s="55" t="s">
        <v>7800</v>
      </c>
      <c r="H1876" s="299">
        <v>33796</v>
      </c>
      <c r="I1876" s="59">
        <v>0.5</v>
      </c>
      <c r="J1876" s="448">
        <f t="shared" si="30"/>
        <v>16898</v>
      </c>
    </row>
    <row r="1877" spans="1:10" ht="15.75">
      <c r="A1877" s="55">
        <v>1873</v>
      </c>
      <c r="B1877" s="55" t="s">
        <v>446</v>
      </c>
      <c r="C1877" s="360" t="s">
        <v>2283</v>
      </c>
      <c r="D1877" s="329" t="s">
        <v>5946</v>
      </c>
      <c r="E1877" s="55" t="s">
        <v>7802</v>
      </c>
      <c r="F1877" s="55"/>
      <c r="G1877" s="55" t="s">
        <v>7800</v>
      </c>
      <c r="H1877" s="299">
        <v>34086</v>
      </c>
      <c r="I1877" s="59">
        <v>0.5</v>
      </c>
      <c r="J1877" s="448">
        <f t="shared" si="30"/>
        <v>17043</v>
      </c>
    </row>
    <row r="1878" spans="1:10" ht="15.75">
      <c r="A1878" s="55">
        <v>1874</v>
      </c>
      <c r="B1878" s="55" t="s">
        <v>446</v>
      </c>
      <c r="C1878" s="329" t="s">
        <v>2284</v>
      </c>
      <c r="D1878" s="329" t="s">
        <v>5947</v>
      </c>
      <c r="E1878" s="55" t="s">
        <v>7802</v>
      </c>
      <c r="F1878" s="55"/>
      <c r="G1878" s="55" t="s">
        <v>7800</v>
      </c>
      <c r="H1878" s="299">
        <v>34375</v>
      </c>
      <c r="I1878" s="59">
        <v>0.5</v>
      </c>
      <c r="J1878" s="448">
        <f t="shared" si="30"/>
        <v>17187.5</v>
      </c>
    </row>
    <row r="1879" spans="1:10" ht="15.75">
      <c r="A1879" s="55">
        <v>1875</v>
      </c>
      <c r="B1879" s="55" t="s">
        <v>446</v>
      </c>
      <c r="C1879" s="329" t="s">
        <v>2285</v>
      </c>
      <c r="D1879" s="329" t="s">
        <v>5948</v>
      </c>
      <c r="E1879" s="55" t="s">
        <v>7802</v>
      </c>
      <c r="F1879" s="55"/>
      <c r="G1879" s="55" t="s">
        <v>7800</v>
      </c>
      <c r="H1879" s="299">
        <v>34665</v>
      </c>
      <c r="I1879" s="59">
        <v>0.5</v>
      </c>
      <c r="J1879" s="448">
        <f t="shared" si="30"/>
        <v>17332.5</v>
      </c>
    </row>
    <row r="1880" spans="1:10" ht="15.75">
      <c r="A1880" s="55">
        <v>1876</v>
      </c>
      <c r="B1880" s="55" t="s">
        <v>446</v>
      </c>
      <c r="C1880" s="360" t="s">
        <v>2286</v>
      </c>
      <c r="D1880" s="329" t="s">
        <v>5949</v>
      </c>
      <c r="E1880" s="55" t="s">
        <v>7802</v>
      </c>
      <c r="F1880" s="55"/>
      <c r="G1880" s="55" t="s">
        <v>7800</v>
      </c>
      <c r="H1880" s="299">
        <v>34955</v>
      </c>
      <c r="I1880" s="59">
        <v>0.5</v>
      </c>
      <c r="J1880" s="448">
        <f t="shared" si="30"/>
        <v>17477.5</v>
      </c>
    </row>
    <row r="1881" spans="1:10" ht="15.75">
      <c r="A1881" s="55">
        <v>1877</v>
      </c>
      <c r="B1881" s="55" t="s">
        <v>446</v>
      </c>
      <c r="C1881" s="329" t="s">
        <v>2287</v>
      </c>
      <c r="D1881" s="329" t="s">
        <v>5950</v>
      </c>
      <c r="E1881" s="55" t="s">
        <v>7802</v>
      </c>
      <c r="F1881" s="55"/>
      <c r="G1881" s="55" t="s">
        <v>7800</v>
      </c>
      <c r="H1881" s="299">
        <v>35245</v>
      </c>
      <c r="I1881" s="59">
        <v>0.5</v>
      </c>
      <c r="J1881" s="448">
        <f t="shared" si="30"/>
        <v>17622.5</v>
      </c>
    </row>
    <row r="1882" spans="1:10" ht="15.75">
      <c r="A1882" s="55">
        <v>1878</v>
      </c>
      <c r="B1882" s="55" t="s">
        <v>446</v>
      </c>
      <c r="C1882" s="329" t="s">
        <v>2288</v>
      </c>
      <c r="D1882" s="329" t="s">
        <v>5951</v>
      </c>
      <c r="E1882" s="55" t="s">
        <v>7802</v>
      </c>
      <c r="F1882" s="55"/>
      <c r="G1882" s="55" t="s">
        <v>7800</v>
      </c>
      <c r="H1882" s="299">
        <v>35534</v>
      </c>
      <c r="I1882" s="59">
        <v>0.5</v>
      </c>
      <c r="J1882" s="448">
        <f t="shared" si="30"/>
        <v>17767</v>
      </c>
    </row>
    <row r="1883" spans="1:10" ht="15.75">
      <c r="A1883" s="55">
        <v>1879</v>
      </c>
      <c r="B1883" s="55" t="s">
        <v>446</v>
      </c>
      <c r="C1883" s="329" t="s">
        <v>2289</v>
      </c>
      <c r="D1883" s="329" t="s">
        <v>5952</v>
      </c>
      <c r="E1883" s="55" t="s">
        <v>7802</v>
      </c>
      <c r="F1883" s="55"/>
      <c r="G1883" s="55" t="s">
        <v>7800</v>
      </c>
      <c r="H1883" s="299">
        <v>35824</v>
      </c>
      <c r="I1883" s="59">
        <v>0.5</v>
      </c>
      <c r="J1883" s="448">
        <f t="shared" si="30"/>
        <v>17912</v>
      </c>
    </row>
    <row r="1884" spans="1:10" ht="15.75">
      <c r="A1884" s="55">
        <v>1880</v>
      </c>
      <c r="B1884" s="55" t="s">
        <v>446</v>
      </c>
      <c r="C1884" s="329" t="s">
        <v>2290</v>
      </c>
      <c r="D1884" s="329" t="s">
        <v>5953</v>
      </c>
      <c r="E1884" s="55" t="s">
        <v>7802</v>
      </c>
      <c r="F1884" s="55"/>
      <c r="G1884" s="55" t="s">
        <v>7800</v>
      </c>
      <c r="H1884" s="299">
        <v>36114</v>
      </c>
      <c r="I1884" s="59">
        <v>0.5</v>
      </c>
      <c r="J1884" s="448">
        <f t="shared" si="30"/>
        <v>18057</v>
      </c>
    </row>
    <row r="1885" spans="1:10" ht="15.75">
      <c r="A1885" s="55">
        <v>1881</v>
      </c>
      <c r="B1885" s="55" t="s">
        <v>446</v>
      </c>
      <c r="C1885" s="329" t="s">
        <v>2291</v>
      </c>
      <c r="D1885" s="329" t="s">
        <v>5954</v>
      </c>
      <c r="E1885" s="55" t="s">
        <v>7802</v>
      </c>
      <c r="F1885" s="55"/>
      <c r="G1885" s="55" t="s">
        <v>7800</v>
      </c>
      <c r="H1885" s="299">
        <v>36403</v>
      </c>
      <c r="I1885" s="59">
        <v>0.5</v>
      </c>
      <c r="J1885" s="448">
        <f t="shared" si="30"/>
        <v>18201.5</v>
      </c>
    </row>
    <row r="1886" spans="1:10" ht="15.75">
      <c r="A1886" s="55">
        <v>1882</v>
      </c>
      <c r="B1886" s="55" t="s">
        <v>446</v>
      </c>
      <c r="C1886" s="329" t="s">
        <v>2292</v>
      </c>
      <c r="D1886" s="329" t="s">
        <v>5955</v>
      </c>
      <c r="E1886" s="55" t="s">
        <v>7802</v>
      </c>
      <c r="F1886" s="55"/>
      <c r="G1886" s="55" t="s">
        <v>7800</v>
      </c>
      <c r="H1886" s="299">
        <v>36693</v>
      </c>
      <c r="I1886" s="59">
        <v>0.5</v>
      </c>
      <c r="J1886" s="448">
        <f t="shared" si="30"/>
        <v>18346.5</v>
      </c>
    </row>
    <row r="1887" spans="1:10" ht="15.75">
      <c r="A1887" s="55">
        <v>1883</v>
      </c>
      <c r="B1887" s="55" t="s">
        <v>446</v>
      </c>
      <c r="C1887" s="329" t="s">
        <v>2293</v>
      </c>
      <c r="D1887" s="329" t="s">
        <v>5956</v>
      </c>
      <c r="E1887" s="55" t="s">
        <v>7802</v>
      </c>
      <c r="F1887" s="55"/>
      <c r="G1887" s="55" t="s">
        <v>7800</v>
      </c>
      <c r="H1887" s="299">
        <v>36983</v>
      </c>
      <c r="I1887" s="59">
        <v>0.5</v>
      </c>
      <c r="J1887" s="448">
        <f t="shared" si="30"/>
        <v>18491.5</v>
      </c>
    </row>
    <row r="1888" spans="1:10" ht="15.75">
      <c r="A1888" s="55">
        <v>1884</v>
      </c>
      <c r="B1888" s="55" t="s">
        <v>446</v>
      </c>
      <c r="C1888" s="329" t="s">
        <v>2294</v>
      </c>
      <c r="D1888" s="329" t="s">
        <v>5957</v>
      </c>
      <c r="E1888" s="55" t="s">
        <v>7802</v>
      </c>
      <c r="F1888" s="55"/>
      <c r="G1888" s="55" t="s">
        <v>7800</v>
      </c>
      <c r="H1888" s="299">
        <v>37273</v>
      </c>
      <c r="I1888" s="59">
        <v>0.5</v>
      </c>
      <c r="J1888" s="448">
        <f t="shared" si="30"/>
        <v>18636.5</v>
      </c>
    </row>
    <row r="1889" spans="1:10" ht="15.75">
      <c r="A1889" s="55">
        <v>1885</v>
      </c>
      <c r="B1889" s="55" t="s">
        <v>446</v>
      </c>
      <c r="C1889" s="329" t="s">
        <v>2295</v>
      </c>
      <c r="D1889" s="329" t="s">
        <v>5958</v>
      </c>
      <c r="E1889" s="55" t="s">
        <v>7802</v>
      </c>
      <c r="F1889" s="55"/>
      <c r="G1889" s="55" t="s">
        <v>7800</v>
      </c>
      <c r="H1889" s="299">
        <v>37562</v>
      </c>
      <c r="I1889" s="59">
        <v>0.5</v>
      </c>
      <c r="J1889" s="448">
        <f t="shared" si="30"/>
        <v>18781</v>
      </c>
    </row>
    <row r="1890" spans="1:10" ht="15.75">
      <c r="A1890" s="55">
        <v>1886</v>
      </c>
      <c r="B1890" s="55" t="s">
        <v>446</v>
      </c>
      <c r="C1890" s="329" t="s">
        <v>2296</v>
      </c>
      <c r="D1890" s="329" t="s">
        <v>5959</v>
      </c>
      <c r="E1890" s="55" t="s">
        <v>7802</v>
      </c>
      <c r="F1890" s="55"/>
      <c r="G1890" s="55" t="s">
        <v>7800</v>
      </c>
      <c r="H1890" s="299">
        <v>37852</v>
      </c>
      <c r="I1890" s="59">
        <v>0.5</v>
      </c>
      <c r="J1890" s="448">
        <f t="shared" si="30"/>
        <v>18926</v>
      </c>
    </row>
    <row r="1891" spans="1:10" ht="15.75">
      <c r="A1891" s="55">
        <v>1887</v>
      </c>
      <c r="B1891" s="55" t="s">
        <v>446</v>
      </c>
      <c r="C1891" s="329" t="s">
        <v>2297</v>
      </c>
      <c r="D1891" s="329" t="s">
        <v>5960</v>
      </c>
      <c r="E1891" s="55" t="s">
        <v>7802</v>
      </c>
      <c r="F1891" s="55"/>
      <c r="G1891" s="55" t="s">
        <v>7800</v>
      </c>
      <c r="H1891" s="299">
        <v>38142</v>
      </c>
      <c r="I1891" s="59">
        <v>0.5</v>
      </c>
      <c r="J1891" s="448">
        <f t="shared" si="30"/>
        <v>19071</v>
      </c>
    </row>
    <row r="1892" spans="1:10" ht="15.75">
      <c r="A1892" s="55">
        <v>1888</v>
      </c>
      <c r="B1892" s="55" t="s">
        <v>446</v>
      </c>
      <c r="C1892" s="329" t="s">
        <v>2298</v>
      </c>
      <c r="D1892" s="329" t="s">
        <v>5961</v>
      </c>
      <c r="E1892" s="55" t="s">
        <v>7802</v>
      </c>
      <c r="F1892" s="55"/>
      <c r="G1892" s="55" t="s">
        <v>7800</v>
      </c>
      <c r="H1892" s="299">
        <v>38431</v>
      </c>
      <c r="I1892" s="59">
        <v>0.5</v>
      </c>
      <c r="J1892" s="448">
        <f t="shared" si="30"/>
        <v>19215.5</v>
      </c>
    </row>
    <row r="1893" spans="1:10" ht="15.75">
      <c r="A1893" s="55">
        <v>1889</v>
      </c>
      <c r="B1893" s="55" t="s">
        <v>446</v>
      </c>
      <c r="C1893" s="329" t="s">
        <v>2299</v>
      </c>
      <c r="D1893" s="329" t="s">
        <v>5962</v>
      </c>
      <c r="E1893" s="55" t="s">
        <v>7802</v>
      </c>
      <c r="F1893" s="55"/>
      <c r="G1893" s="55" t="s">
        <v>7800</v>
      </c>
      <c r="H1893" s="299">
        <v>38721</v>
      </c>
      <c r="I1893" s="59">
        <v>0.5</v>
      </c>
      <c r="J1893" s="448">
        <f t="shared" si="30"/>
        <v>19360.5</v>
      </c>
    </row>
    <row r="1894" spans="1:10" ht="15.75">
      <c r="A1894" s="55">
        <v>1890</v>
      </c>
      <c r="B1894" s="55" t="s">
        <v>446</v>
      </c>
      <c r="C1894" s="329" t="s">
        <v>2300</v>
      </c>
      <c r="D1894" s="329" t="s">
        <v>5963</v>
      </c>
      <c r="E1894" s="55" t="s">
        <v>7802</v>
      </c>
      <c r="F1894" s="55"/>
      <c r="G1894" s="55" t="s">
        <v>7800</v>
      </c>
      <c r="H1894" s="299">
        <v>39011</v>
      </c>
      <c r="I1894" s="59">
        <v>0.5</v>
      </c>
      <c r="J1894" s="448">
        <f t="shared" si="30"/>
        <v>19505.5</v>
      </c>
    </row>
    <row r="1895" spans="1:10" ht="15.75">
      <c r="A1895" s="55">
        <v>1891</v>
      </c>
      <c r="B1895" s="55" t="s">
        <v>446</v>
      </c>
      <c r="C1895" s="329" t="s">
        <v>2301</v>
      </c>
      <c r="D1895" s="329" t="s">
        <v>5964</v>
      </c>
      <c r="E1895" s="55" t="s">
        <v>7802</v>
      </c>
      <c r="F1895" s="55"/>
      <c r="G1895" s="55" t="s">
        <v>7800</v>
      </c>
      <c r="H1895" s="299">
        <v>39301</v>
      </c>
      <c r="I1895" s="59">
        <v>0.5</v>
      </c>
      <c r="J1895" s="448">
        <f t="shared" si="30"/>
        <v>19650.5</v>
      </c>
    </row>
    <row r="1896" spans="1:10" ht="15.75">
      <c r="A1896" s="55">
        <v>1892</v>
      </c>
      <c r="B1896" s="55" t="s">
        <v>446</v>
      </c>
      <c r="C1896" s="329" t="s">
        <v>2302</v>
      </c>
      <c r="D1896" s="329" t="s">
        <v>5965</v>
      </c>
      <c r="E1896" s="55" t="s">
        <v>7802</v>
      </c>
      <c r="F1896" s="55"/>
      <c r="G1896" s="55" t="s">
        <v>7800</v>
      </c>
      <c r="H1896" s="299">
        <v>39590</v>
      </c>
      <c r="I1896" s="59">
        <v>0.5</v>
      </c>
      <c r="J1896" s="448">
        <f t="shared" si="30"/>
        <v>19795</v>
      </c>
    </row>
    <row r="1897" spans="1:10" ht="15.75">
      <c r="A1897" s="55">
        <v>1893</v>
      </c>
      <c r="B1897" s="55" t="s">
        <v>446</v>
      </c>
      <c r="C1897" s="329" t="s">
        <v>2303</v>
      </c>
      <c r="D1897" s="329" t="s">
        <v>5966</v>
      </c>
      <c r="E1897" s="55" t="s">
        <v>7802</v>
      </c>
      <c r="F1897" s="55"/>
      <c r="G1897" s="55" t="s">
        <v>7800</v>
      </c>
      <c r="H1897" s="299">
        <v>39880</v>
      </c>
      <c r="I1897" s="59">
        <v>0.5</v>
      </c>
      <c r="J1897" s="448">
        <f t="shared" si="30"/>
        <v>19940</v>
      </c>
    </row>
    <row r="1898" spans="1:10" ht="15.75">
      <c r="A1898" s="55">
        <v>1894</v>
      </c>
      <c r="B1898" s="55" t="s">
        <v>446</v>
      </c>
      <c r="C1898" s="329" t="s">
        <v>2304</v>
      </c>
      <c r="D1898" s="329" t="s">
        <v>5967</v>
      </c>
      <c r="E1898" s="55" t="s">
        <v>7802</v>
      </c>
      <c r="F1898" s="55"/>
      <c r="G1898" s="55" t="s">
        <v>7800</v>
      </c>
      <c r="H1898" s="299">
        <v>40170</v>
      </c>
      <c r="I1898" s="59">
        <v>0.5</v>
      </c>
      <c r="J1898" s="448">
        <f t="shared" si="30"/>
        <v>20085</v>
      </c>
    </row>
    <row r="1899" spans="1:10" ht="15.75">
      <c r="A1899" s="55">
        <v>1895</v>
      </c>
      <c r="B1899" s="55" t="s">
        <v>446</v>
      </c>
      <c r="C1899" s="329" t="s">
        <v>2305</v>
      </c>
      <c r="D1899" s="329" t="s">
        <v>5968</v>
      </c>
      <c r="E1899" s="55" t="s">
        <v>7802</v>
      </c>
      <c r="F1899" s="55"/>
      <c r="G1899" s="55" t="s">
        <v>7800</v>
      </c>
      <c r="H1899" s="299">
        <v>40459</v>
      </c>
      <c r="I1899" s="59">
        <v>0.5</v>
      </c>
      <c r="J1899" s="448">
        <f t="shared" si="30"/>
        <v>20229.5</v>
      </c>
    </row>
    <row r="1900" spans="1:10" ht="15.75">
      <c r="A1900" s="55">
        <v>1896</v>
      </c>
      <c r="B1900" s="55" t="s">
        <v>446</v>
      </c>
      <c r="C1900" s="329" t="s">
        <v>2306</v>
      </c>
      <c r="D1900" s="329" t="s">
        <v>5969</v>
      </c>
      <c r="E1900" s="55" t="s">
        <v>7802</v>
      </c>
      <c r="F1900" s="55"/>
      <c r="G1900" s="55" t="s">
        <v>7800</v>
      </c>
      <c r="H1900" s="299">
        <v>40749</v>
      </c>
      <c r="I1900" s="59">
        <v>0.5</v>
      </c>
      <c r="J1900" s="448">
        <f t="shared" si="30"/>
        <v>20374.5</v>
      </c>
    </row>
    <row r="1901" spans="1:10" ht="15.75">
      <c r="A1901" s="55">
        <v>1897</v>
      </c>
      <c r="B1901" s="55" t="s">
        <v>446</v>
      </c>
      <c r="C1901" s="329" t="s">
        <v>2307</v>
      </c>
      <c r="D1901" s="329" t="s">
        <v>5970</v>
      </c>
      <c r="E1901" s="55" t="s">
        <v>7802</v>
      </c>
      <c r="F1901" s="55"/>
      <c r="G1901" s="55" t="s">
        <v>7800</v>
      </c>
      <c r="H1901" s="299">
        <v>41039</v>
      </c>
      <c r="I1901" s="59">
        <v>0.5</v>
      </c>
      <c r="J1901" s="448">
        <f t="shared" si="30"/>
        <v>20519.5</v>
      </c>
    </row>
    <row r="1902" spans="1:10" ht="15.75">
      <c r="A1902" s="55">
        <v>1898</v>
      </c>
      <c r="B1902" s="55" t="s">
        <v>446</v>
      </c>
      <c r="C1902" s="329" t="s">
        <v>2308</v>
      </c>
      <c r="D1902" s="329" t="s">
        <v>5971</v>
      </c>
      <c r="E1902" s="55" t="s">
        <v>7802</v>
      </c>
      <c r="F1902" s="55"/>
      <c r="G1902" s="55" t="s">
        <v>7800</v>
      </c>
      <c r="H1902" s="299">
        <v>41329</v>
      </c>
      <c r="I1902" s="59">
        <v>0.5</v>
      </c>
      <c r="J1902" s="448">
        <f t="shared" si="30"/>
        <v>20664.5</v>
      </c>
    </row>
    <row r="1903" spans="1:10" ht="15.75">
      <c r="A1903" s="55">
        <v>1899</v>
      </c>
      <c r="B1903" s="55" t="s">
        <v>446</v>
      </c>
      <c r="C1903" s="329" t="s">
        <v>2309</v>
      </c>
      <c r="D1903" s="329" t="s">
        <v>5972</v>
      </c>
      <c r="E1903" s="55" t="s">
        <v>7802</v>
      </c>
      <c r="F1903" s="55"/>
      <c r="G1903" s="55" t="s">
        <v>7800</v>
      </c>
      <c r="H1903" s="299">
        <v>41618</v>
      </c>
      <c r="I1903" s="59">
        <v>0.5</v>
      </c>
      <c r="J1903" s="448">
        <f t="shared" si="30"/>
        <v>20809</v>
      </c>
    </row>
    <row r="1904" spans="1:10" ht="15.75">
      <c r="A1904" s="55">
        <v>1900</v>
      </c>
      <c r="B1904" s="55" t="s">
        <v>446</v>
      </c>
      <c r="C1904" s="329" t="s">
        <v>2310</v>
      </c>
      <c r="D1904" s="329" t="s">
        <v>5973</v>
      </c>
      <c r="E1904" s="55" t="s">
        <v>7802</v>
      </c>
      <c r="F1904" s="55"/>
      <c r="G1904" s="55" t="s">
        <v>7800</v>
      </c>
      <c r="H1904" s="299">
        <v>41908</v>
      </c>
      <c r="I1904" s="59">
        <v>0.5</v>
      </c>
      <c r="J1904" s="448">
        <f t="shared" si="30"/>
        <v>20954</v>
      </c>
    </row>
    <row r="1905" spans="1:10" ht="15.75">
      <c r="A1905" s="55">
        <v>1901</v>
      </c>
      <c r="B1905" s="55" t="s">
        <v>446</v>
      </c>
      <c r="C1905" s="329" t="s">
        <v>2311</v>
      </c>
      <c r="D1905" s="329" t="s">
        <v>5974</v>
      </c>
      <c r="E1905" s="55" t="s">
        <v>7802</v>
      </c>
      <c r="F1905" s="55"/>
      <c r="G1905" s="55" t="s">
        <v>7800</v>
      </c>
      <c r="H1905" s="299">
        <v>42198</v>
      </c>
      <c r="I1905" s="59">
        <v>0.5</v>
      </c>
      <c r="J1905" s="448">
        <f t="shared" si="30"/>
        <v>21099</v>
      </c>
    </row>
    <row r="1906" spans="1:10" ht="15.75">
      <c r="A1906" s="55">
        <v>1902</v>
      </c>
      <c r="B1906" s="55" t="s">
        <v>446</v>
      </c>
      <c r="C1906" s="329" t="s">
        <v>2312</v>
      </c>
      <c r="D1906" s="329" t="s">
        <v>5975</v>
      </c>
      <c r="E1906" s="55" t="s">
        <v>7802</v>
      </c>
      <c r="F1906" s="55"/>
      <c r="G1906" s="55" t="s">
        <v>7800</v>
      </c>
      <c r="H1906" s="299">
        <v>42487</v>
      </c>
      <c r="I1906" s="59">
        <v>0.5</v>
      </c>
      <c r="J1906" s="448">
        <f t="shared" si="30"/>
        <v>21243.5</v>
      </c>
    </row>
    <row r="1907" spans="1:10" ht="15.75">
      <c r="A1907" s="55">
        <v>1903</v>
      </c>
      <c r="B1907" s="55" t="s">
        <v>446</v>
      </c>
      <c r="C1907" s="329" t="s">
        <v>2313</v>
      </c>
      <c r="D1907" s="329" t="s">
        <v>5976</v>
      </c>
      <c r="E1907" s="55" t="s">
        <v>7802</v>
      </c>
      <c r="F1907" s="55"/>
      <c r="G1907" s="55" t="s">
        <v>7800</v>
      </c>
      <c r="H1907" s="299">
        <v>42777</v>
      </c>
      <c r="I1907" s="59">
        <v>0.5</v>
      </c>
      <c r="J1907" s="448">
        <f t="shared" si="30"/>
        <v>21388.5</v>
      </c>
    </row>
    <row r="1908" spans="1:10" ht="15.75">
      <c r="A1908" s="55">
        <v>1904</v>
      </c>
      <c r="B1908" s="55" t="s">
        <v>446</v>
      </c>
      <c r="C1908" s="329" t="s">
        <v>2314</v>
      </c>
      <c r="D1908" s="329" t="s">
        <v>5977</v>
      </c>
      <c r="E1908" s="55" t="s">
        <v>7802</v>
      </c>
      <c r="F1908" s="55"/>
      <c r="G1908" s="55" t="s">
        <v>7800</v>
      </c>
      <c r="H1908" s="299">
        <v>43067</v>
      </c>
      <c r="I1908" s="59">
        <v>0.5</v>
      </c>
      <c r="J1908" s="448">
        <f t="shared" si="30"/>
        <v>21533.5</v>
      </c>
    </row>
    <row r="1909" spans="1:10" ht="15.75">
      <c r="A1909" s="55">
        <v>1905</v>
      </c>
      <c r="B1909" s="55" t="s">
        <v>446</v>
      </c>
      <c r="C1909" s="329" t="s">
        <v>2315</v>
      </c>
      <c r="D1909" s="329" t="s">
        <v>5978</v>
      </c>
      <c r="E1909" s="55" t="s">
        <v>7802</v>
      </c>
      <c r="F1909" s="55"/>
      <c r="G1909" s="55" t="s">
        <v>7800</v>
      </c>
      <c r="H1909" s="299">
        <v>43357</v>
      </c>
      <c r="I1909" s="59">
        <v>0.5</v>
      </c>
      <c r="J1909" s="448">
        <f t="shared" si="30"/>
        <v>21678.5</v>
      </c>
    </row>
    <row r="1910" spans="1:10" ht="15.75">
      <c r="A1910" s="55">
        <v>1906</v>
      </c>
      <c r="B1910" s="55" t="s">
        <v>446</v>
      </c>
      <c r="C1910" s="329" t="s">
        <v>2316</v>
      </c>
      <c r="D1910" s="329" t="s">
        <v>5979</v>
      </c>
      <c r="E1910" s="55" t="s">
        <v>7802</v>
      </c>
      <c r="F1910" s="55"/>
      <c r="G1910" s="55" t="s">
        <v>7800</v>
      </c>
      <c r="H1910" s="299">
        <v>43646</v>
      </c>
      <c r="I1910" s="59">
        <v>0.5</v>
      </c>
      <c r="J1910" s="448">
        <f t="shared" si="30"/>
        <v>21823</v>
      </c>
    </row>
    <row r="1911" spans="1:10" ht="15.75">
      <c r="A1911" s="55">
        <v>1907</v>
      </c>
      <c r="B1911" s="55" t="s">
        <v>446</v>
      </c>
      <c r="C1911" s="329" t="s">
        <v>2317</v>
      </c>
      <c r="D1911" s="329" t="s">
        <v>5980</v>
      </c>
      <c r="E1911" s="55" t="s">
        <v>7802</v>
      </c>
      <c r="F1911" s="55"/>
      <c r="G1911" s="55" t="s">
        <v>7800</v>
      </c>
      <c r="H1911" s="299">
        <v>38081</v>
      </c>
      <c r="I1911" s="59">
        <v>0.5</v>
      </c>
      <c r="J1911" s="448">
        <f t="shared" si="30"/>
        <v>19040.5</v>
      </c>
    </row>
    <row r="1912" spans="1:10" ht="15.75">
      <c r="A1912" s="55">
        <v>1908</v>
      </c>
      <c r="B1912" s="55" t="s">
        <v>446</v>
      </c>
      <c r="C1912" s="329" t="s">
        <v>2318</v>
      </c>
      <c r="D1912" s="329" t="s">
        <v>5981</v>
      </c>
      <c r="E1912" s="55" t="s">
        <v>7802</v>
      </c>
      <c r="F1912" s="55"/>
      <c r="G1912" s="55" t="s">
        <v>7800</v>
      </c>
      <c r="H1912" s="299">
        <v>38255</v>
      </c>
      <c r="I1912" s="59">
        <v>0.5</v>
      </c>
      <c r="J1912" s="448">
        <f t="shared" si="30"/>
        <v>19127.5</v>
      </c>
    </row>
    <row r="1913" spans="1:10" ht="15.75">
      <c r="A1913" s="55">
        <v>1909</v>
      </c>
      <c r="B1913" s="55" t="s">
        <v>446</v>
      </c>
      <c r="C1913" s="329" t="s">
        <v>2319</v>
      </c>
      <c r="D1913" s="329" t="s">
        <v>5982</v>
      </c>
      <c r="E1913" s="55" t="s">
        <v>7802</v>
      </c>
      <c r="F1913" s="55"/>
      <c r="G1913" s="55" t="s">
        <v>7800</v>
      </c>
      <c r="H1913" s="299">
        <v>38545</v>
      </c>
      <c r="I1913" s="59">
        <v>0.5</v>
      </c>
      <c r="J1913" s="448">
        <f t="shared" si="30"/>
        <v>19272.5</v>
      </c>
    </row>
    <row r="1914" spans="1:10" ht="15.75">
      <c r="A1914" s="55">
        <v>1910</v>
      </c>
      <c r="B1914" s="55" t="s">
        <v>446</v>
      </c>
      <c r="C1914" s="329" t="s">
        <v>2320</v>
      </c>
      <c r="D1914" s="329" t="s">
        <v>5983</v>
      </c>
      <c r="E1914" s="55" t="s">
        <v>7802</v>
      </c>
      <c r="F1914" s="55"/>
      <c r="G1914" s="55" t="s">
        <v>7800</v>
      </c>
      <c r="H1914" s="299">
        <v>38834</v>
      </c>
      <c r="I1914" s="59">
        <v>0.5</v>
      </c>
      <c r="J1914" s="448">
        <f t="shared" si="30"/>
        <v>19417</v>
      </c>
    </row>
    <row r="1915" spans="1:10" ht="15.75">
      <c r="A1915" s="55">
        <v>1911</v>
      </c>
      <c r="B1915" s="55" t="s">
        <v>446</v>
      </c>
      <c r="C1915" s="329" t="s">
        <v>2321</v>
      </c>
      <c r="D1915" s="329" t="s">
        <v>5984</v>
      </c>
      <c r="E1915" s="55" t="s">
        <v>7802</v>
      </c>
      <c r="F1915" s="55"/>
      <c r="G1915" s="55" t="s">
        <v>7800</v>
      </c>
      <c r="H1915" s="299">
        <v>39124</v>
      </c>
      <c r="I1915" s="59">
        <v>0.5</v>
      </c>
      <c r="J1915" s="448">
        <f t="shared" si="30"/>
        <v>19562</v>
      </c>
    </row>
    <row r="1916" spans="1:10" ht="15.75">
      <c r="A1916" s="55">
        <v>1912</v>
      </c>
      <c r="B1916" s="55" t="s">
        <v>446</v>
      </c>
      <c r="C1916" s="329" t="s">
        <v>2322</v>
      </c>
      <c r="D1916" s="329" t="s">
        <v>5985</v>
      </c>
      <c r="E1916" s="55" t="s">
        <v>7802</v>
      </c>
      <c r="F1916" s="55"/>
      <c r="G1916" s="55" t="s">
        <v>7800</v>
      </c>
      <c r="H1916" s="299">
        <v>39414</v>
      </c>
      <c r="I1916" s="59">
        <v>0.5</v>
      </c>
      <c r="J1916" s="448">
        <f t="shared" si="30"/>
        <v>19707</v>
      </c>
    </row>
    <row r="1917" spans="1:10" ht="15.75">
      <c r="A1917" s="55">
        <v>1913</v>
      </c>
      <c r="B1917" s="55" t="s">
        <v>446</v>
      </c>
      <c r="C1917" s="329" t="s">
        <v>2323</v>
      </c>
      <c r="D1917" s="329" t="s">
        <v>5986</v>
      </c>
      <c r="E1917" s="55" t="s">
        <v>7802</v>
      </c>
      <c r="F1917" s="55"/>
      <c r="G1917" s="55" t="s">
        <v>7800</v>
      </c>
      <c r="H1917" s="299">
        <v>39704</v>
      </c>
      <c r="I1917" s="59">
        <v>0.5</v>
      </c>
      <c r="J1917" s="448">
        <f t="shared" si="30"/>
        <v>19852</v>
      </c>
    </row>
    <row r="1918" spans="1:10" ht="15.75">
      <c r="A1918" s="55">
        <v>1914</v>
      </c>
      <c r="B1918" s="55" t="s">
        <v>446</v>
      </c>
      <c r="C1918" s="329" t="s">
        <v>2324</v>
      </c>
      <c r="D1918" s="329" t="s">
        <v>5987</v>
      </c>
      <c r="E1918" s="55" t="s">
        <v>7802</v>
      </c>
      <c r="F1918" s="55"/>
      <c r="G1918" s="55" t="s">
        <v>7800</v>
      </c>
      <c r="H1918" s="299">
        <v>39993</v>
      </c>
      <c r="I1918" s="59">
        <v>0.5</v>
      </c>
      <c r="J1918" s="448">
        <f t="shared" si="30"/>
        <v>19996.5</v>
      </c>
    </row>
    <row r="1919" spans="1:10" ht="15.75">
      <c r="A1919" s="55">
        <v>1915</v>
      </c>
      <c r="B1919" s="55" t="s">
        <v>446</v>
      </c>
      <c r="C1919" s="329" t="s">
        <v>2325</v>
      </c>
      <c r="D1919" s="329" t="s">
        <v>5988</v>
      </c>
      <c r="E1919" s="55" t="s">
        <v>7802</v>
      </c>
      <c r="F1919" s="55"/>
      <c r="G1919" s="55" t="s">
        <v>7800</v>
      </c>
      <c r="H1919" s="299">
        <v>40283</v>
      </c>
      <c r="I1919" s="59">
        <v>0.5</v>
      </c>
      <c r="J1919" s="448">
        <f t="shared" si="30"/>
        <v>20141.5</v>
      </c>
    </row>
    <row r="1920" spans="1:10" ht="15.75">
      <c r="A1920" s="55">
        <v>1916</v>
      </c>
      <c r="B1920" s="55" t="s">
        <v>446</v>
      </c>
      <c r="C1920" s="329" t="s">
        <v>2326</v>
      </c>
      <c r="D1920" s="329" t="s">
        <v>5989</v>
      </c>
      <c r="E1920" s="55" t="s">
        <v>7802</v>
      </c>
      <c r="F1920" s="55"/>
      <c r="G1920" s="55" t="s">
        <v>7800</v>
      </c>
      <c r="H1920" s="299">
        <v>40573</v>
      </c>
      <c r="I1920" s="59">
        <v>0.5</v>
      </c>
      <c r="J1920" s="448">
        <f t="shared" si="30"/>
        <v>20286.5</v>
      </c>
    </row>
    <row r="1921" spans="1:10" ht="15.75">
      <c r="A1921" s="55">
        <v>1917</v>
      </c>
      <c r="B1921" s="55" t="s">
        <v>446</v>
      </c>
      <c r="C1921" s="329" t="s">
        <v>2327</v>
      </c>
      <c r="D1921" s="329" t="s">
        <v>5990</v>
      </c>
      <c r="E1921" s="55" t="s">
        <v>7802</v>
      </c>
      <c r="F1921" s="55"/>
      <c r="G1921" s="55" t="s">
        <v>7800</v>
      </c>
      <c r="H1921" s="299">
        <v>40862</v>
      </c>
      <c r="I1921" s="59">
        <v>0.5</v>
      </c>
      <c r="J1921" s="448">
        <f t="shared" si="30"/>
        <v>20431</v>
      </c>
    </row>
    <row r="1922" spans="1:10" ht="15.75">
      <c r="A1922" s="55">
        <v>1918</v>
      </c>
      <c r="B1922" s="55" t="s">
        <v>446</v>
      </c>
      <c r="C1922" s="329" t="s">
        <v>2328</v>
      </c>
      <c r="D1922" s="329" t="s">
        <v>5991</v>
      </c>
      <c r="E1922" s="55" t="s">
        <v>7802</v>
      </c>
      <c r="F1922" s="55"/>
      <c r="G1922" s="55" t="s">
        <v>7800</v>
      </c>
      <c r="H1922" s="299">
        <v>41152</v>
      </c>
      <c r="I1922" s="59">
        <v>0.5</v>
      </c>
      <c r="J1922" s="448">
        <f t="shared" si="30"/>
        <v>20576</v>
      </c>
    </row>
    <row r="1923" spans="1:10" ht="15.75">
      <c r="A1923" s="55">
        <v>1919</v>
      </c>
      <c r="B1923" s="55" t="s">
        <v>446</v>
      </c>
      <c r="C1923" s="329" t="s">
        <v>2329</v>
      </c>
      <c r="D1923" s="329" t="s">
        <v>5992</v>
      </c>
      <c r="E1923" s="55" t="s">
        <v>7802</v>
      </c>
      <c r="F1923" s="55"/>
      <c r="G1923" s="55" t="s">
        <v>7800</v>
      </c>
      <c r="H1923" s="299">
        <v>41442</v>
      </c>
      <c r="I1923" s="59">
        <v>0.5</v>
      </c>
      <c r="J1923" s="448">
        <f t="shared" si="30"/>
        <v>20721</v>
      </c>
    </row>
    <row r="1924" spans="1:10" ht="15.75">
      <c r="A1924" s="55">
        <v>1920</v>
      </c>
      <c r="B1924" s="55" t="s">
        <v>446</v>
      </c>
      <c r="C1924" s="329" t="s">
        <v>2330</v>
      </c>
      <c r="D1924" s="329" t="s">
        <v>5993</v>
      </c>
      <c r="E1924" s="55" t="s">
        <v>7802</v>
      </c>
      <c r="F1924" s="55"/>
      <c r="G1924" s="55" t="s">
        <v>7800</v>
      </c>
      <c r="H1924" s="299">
        <v>41732</v>
      </c>
      <c r="I1924" s="59">
        <v>0.5</v>
      </c>
      <c r="J1924" s="448">
        <f t="shared" si="30"/>
        <v>20866</v>
      </c>
    </row>
    <row r="1925" spans="1:10" ht="15.75">
      <c r="A1925" s="55">
        <v>1921</v>
      </c>
      <c r="B1925" s="55" t="s">
        <v>446</v>
      </c>
      <c r="C1925" s="329" t="s">
        <v>2331</v>
      </c>
      <c r="D1925" s="329" t="s">
        <v>5994</v>
      </c>
      <c r="E1925" s="55" t="s">
        <v>7802</v>
      </c>
      <c r="F1925" s="55"/>
      <c r="G1925" s="55" t="s">
        <v>7800</v>
      </c>
      <c r="H1925" s="299">
        <v>42021</v>
      </c>
      <c r="I1925" s="59">
        <v>0.5</v>
      </c>
      <c r="J1925" s="448">
        <f t="shared" si="30"/>
        <v>21010.5</v>
      </c>
    </row>
    <row r="1926" spans="1:10" ht="15.75">
      <c r="A1926" s="55">
        <v>1922</v>
      </c>
      <c r="B1926" s="55" t="s">
        <v>446</v>
      </c>
      <c r="C1926" s="329" t="s">
        <v>2332</v>
      </c>
      <c r="D1926" s="329" t="s">
        <v>5995</v>
      </c>
      <c r="E1926" s="55" t="s">
        <v>7802</v>
      </c>
      <c r="F1926" s="55"/>
      <c r="G1926" s="55" t="s">
        <v>7800</v>
      </c>
      <c r="H1926" s="299">
        <v>42311</v>
      </c>
      <c r="I1926" s="59">
        <v>0.5</v>
      </c>
      <c r="J1926" s="448">
        <f t="shared" si="30"/>
        <v>21155.5</v>
      </c>
    </row>
    <row r="1927" spans="1:10" ht="15.75">
      <c r="A1927" s="55">
        <v>1923</v>
      </c>
      <c r="B1927" s="55" t="s">
        <v>446</v>
      </c>
      <c r="C1927" s="329" t="s">
        <v>2333</v>
      </c>
      <c r="D1927" s="329" t="s">
        <v>5996</v>
      </c>
      <c r="E1927" s="55" t="s">
        <v>7802</v>
      </c>
      <c r="F1927" s="55"/>
      <c r="G1927" s="55" t="s">
        <v>7800</v>
      </c>
      <c r="H1927" s="299">
        <v>42601</v>
      </c>
      <c r="I1927" s="59">
        <v>0.5</v>
      </c>
      <c r="J1927" s="448">
        <f t="shared" si="30"/>
        <v>21300.5</v>
      </c>
    </row>
    <row r="1928" spans="1:10" ht="15.75">
      <c r="A1928" s="55">
        <v>1924</v>
      </c>
      <c r="B1928" s="55" t="s">
        <v>446</v>
      </c>
      <c r="C1928" s="329" t="s">
        <v>2334</v>
      </c>
      <c r="D1928" s="329" t="s">
        <v>5997</v>
      </c>
      <c r="E1928" s="55" t="s">
        <v>7802</v>
      </c>
      <c r="F1928" s="55"/>
      <c r="G1928" s="55" t="s">
        <v>7800</v>
      </c>
      <c r="H1928" s="299">
        <v>42890</v>
      </c>
      <c r="I1928" s="59">
        <v>0.5</v>
      </c>
      <c r="J1928" s="448">
        <f t="shared" si="30"/>
        <v>21445</v>
      </c>
    </row>
    <row r="1929" spans="1:10" ht="15.75">
      <c r="A1929" s="55">
        <v>1925</v>
      </c>
      <c r="B1929" s="55" t="s">
        <v>446</v>
      </c>
      <c r="C1929" s="329" t="s">
        <v>2335</v>
      </c>
      <c r="D1929" s="329" t="s">
        <v>5998</v>
      </c>
      <c r="E1929" s="55" t="s">
        <v>7802</v>
      </c>
      <c r="F1929" s="55"/>
      <c r="G1929" s="55" t="s">
        <v>7800</v>
      </c>
      <c r="H1929" s="299">
        <v>43180</v>
      </c>
      <c r="I1929" s="59">
        <v>0.5</v>
      </c>
      <c r="J1929" s="448">
        <f t="shared" si="30"/>
        <v>21590</v>
      </c>
    </row>
    <row r="1930" spans="1:10" ht="15.75">
      <c r="A1930" s="55">
        <v>1926</v>
      </c>
      <c r="B1930" s="55" t="s">
        <v>446</v>
      </c>
      <c r="C1930" s="329" t="s">
        <v>2336</v>
      </c>
      <c r="D1930" s="329" t="s">
        <v>5999</v>
      </c>
      <c r="E1930" s="55" t="s">
        <v>7802</v>
      </c>
      <c r="F1930" s="55"/>
      <c r="G1930" s="55" t="s">
        <v>7800</v>
      </c>
      <c r="H1930" s="299">
        <v>43470</v>
      </c>
      <c r="I1930" s="59">
        <v>0.5</v>
      </c>
      <c r="J1930" s="448">
        <f t="shared" si="30"/>
        <v>21735</v>
      </c>
    </row>
    <row r="1931" spans="1:10" ht="15.75">
      <c r="A1931" s="55">
        <v>1927</v>
      </c>
      <c r="B1931" s="55" t="s">
        <v>446</v>
      </c>
      <c r="C1931" s="329" t="s">
        <v>2337</v>
      </c>
      <c r="D1931" s="329" t="s">
        <v>6000</v>
      </c>
      <c r="E1931" s="55" t="s">
        <v>7802</v>
      </c>
      <c r="F1931" s="55"/>
      <c r="G1931" s="55" t="s">
        <v>7800</v>
      </c>
      <c r="H1931" s="299">
        <v>43760</v>
      </c>
      <c r="I1931" s="59">
        <v>0.5</v>
      </c>
      <c r="J1931" s="448">
        <f t="shared" si="30"/>
        <v>21880</v>
      </c>
    </row>
    <row r="1932" spans="1:10" ht="15.75">
      <c r="A1932" s="55">
        <v>1928</v>
      </c>
      <c r="B1932" s="55" t="s">
        <v>446</v>
      </c>
      <c r="C1932" s="329" t="s">
        <v>2338</v>
      </c>
      <c r="D1932" s="329" t="s">
        <v>6001</v>
      </c>
      <c r="E1932" s="55" t="s">
        <v>7802</v>
      </c>
      <c r="F1932" s="55"/>
      <c r="G1932" s="55" t="s">
        <v>7800</v>
      </c>
      <c r="H1932" s="299">
        <v>44049</v>
      </c>
      <c r="I1932" s="59">
        <v>0.5</v>
      </c>
      <c r="J1932" s="448">
        <f t="shared" si="30"/>
        <v>22024.5</v>
      </c>
    </row>
    <row r="1933" spans="1:10" ht="15.75">
      <c r="A1933" s="55">
        <v>1929</v>
      </c>
      <c r="B1933" s="55" t="s">
        <v>446</v>
      </c>
      <c r="C1933" s="329" t="s">
        <v>2339</v>
      </c>
      <c r="D1933" s="329" t="s">
        <v>6002</v>
      </c>
      <c r="E1933" s="55" t="s">
        <v>7802</v>
      </c>
      <c r="F1933" s="55"/>
      <c r="G1933" s="55" t="s">
        <v>7800</v>
      </c>
      <c r="H1933" s="299">
        <v>44339</v>
      </c>
      <c r="I1933" s="59">
        <v>0.5</v>
      </c>
      <c r="J1933" s="448">
        <f t="shared" si="30"/>
        <v>22169.5</v>
      </c>
    </row>
    <row r="1934" spans="1:10" ht="15.75">
      <c r="A1934" s="55">
        <v>1930</v>
      </c>
      <c r="B1934" s="55" t="s">
        <v>446</v>
      </c>
      <c r="C1934" s="329" t="s">
        <v>2340</v>
      </c>
      <c r="D1934" s="329" t="s">
        <v>6003</v>
      </c>
      <c r="E1934" s="55" t="s">
        <v>7802</v>
      </c>
      <c r="F1934" s="55"/>
      <c r="G1934" s="55" t="s">
        <v>7800</v>
      </c>
      <c r="H1934" s="299">
        <v>44629</v>
      </c>
      <c r="I1934" s="59">
        <v>0.5</v>
      </c>
      <c r="J1934" s="448">
        <f t="shared" si="30"/>
        <v>22314.5</v>
      </c>
    </row>
    <row r="1935" spans="1:10" ht="15.75">
      <c r="A1935" s="55">
        <v>1931</v>
      </c>
      <c r="B1935" s="55" t="s">
        <v>446</v>
      </c>
      <c r="C1935" s="329" t="s">
        <v>2341</v>
      </c>
      <c r="D1935" s="329" t="s">
        <v>6004</v>
      </c>
      <c r="E1935" s="55" t="s">
        <v>7802</v>
      </c>
      <c r="F1935" s="55"/>
      <c r="G1935" s="55" t="s">
        <v>7800</v>
      </c>
      <c r="H1935" s="299">
        <v>44918</v>
      </c>
      <c r="I1935" s="59">
        <v>0.5</v>
      </c>
      <c r="J1935" s="448">
        <f t="shared" si="30"/>
        <v>22459</v>
      </c>
    </row>
    <row r="1936" spans="1:10" ht="15.75">
      <c r="A1936" s="55">
        <v>1932</v>
      </c>
      <c r="B1936" s="55" t="s">
        <v>446</v>
      </c>
      <c r="C1936" s="329" t="s">
        <v>2342</v>
      </c>
      <c r="D1936" s="329" t="s">
        <v>6005</v>
      </c>
      <c r="E1936" s="55" t="s">
        <v>7802</v>
      </c>
      <c r="F1936" s="55"/>
      <c r="G1936" s="55" t="s">
        <v>7800</v>
      </c>
      <c r="H1936" s="299">
        <v>45208</v>
      </c>
      <c r="I1936" s="59">
        <v>0.5</v>
      </c>
      <c r="J1936" s="448">
        <f t="shared" si="30"/>
        <v>22604</v>
      </c>
    </row>
    <row r="1937" spans="1:10" ht="15.75">
      <c r="A1937" s="55">
        <v>1933</v>
      </c>
      <c r="B1937" s="55" t="s">
        <v>446</v>
      </c>
      <c r="C1937" s="329" t="s">
        <v>2343</v>
      </c>
      <c r="D1937" s="329" t="s">
        <v>6006</v>
      </c>
      <c r="E1937" s="55" t="s">
        <v>7802</v>
      </c>
      <c r="F1937" s="55"/>
      <c r="G1937" s="55" t="s">
        <v>7800</v>
      </c>
      <c r="H1937" s="299">
        <v>45498</v>
      </c>
      <c r="I1937" s="59">
        <v>0.5</v>
      </c>
      <c r="J1937" s="448">
        <f t="shared" si="30"/>
        <v>22749</v>
      </c>
    </row>
    <row r="1938" spans="1:10" ht="15.75">
      <c r="A1938" s="55">
        <v>1934</v>
      </c>
      <c r="B1938" s="55" t="s">
        <v>446</v>
      </c>
      <c r="C1938" s="329" t="s">
        <v>2344</v>
      </c>
      <c r="D1938" s="329" t="s">
        <v>6007</v>
      </c>
      <c r="E1938" s="55" t="s">
        <v>7802</v>
      </c>
      <c r="F1938" s="55"/>
      <c r="G1938" s="55" t="s">
        <v>7800</v>
      </c>
      <c r="H1938" s="299">
        <v>45788</v>
      </c>
      <c r="I1938" s="59">
        <v>0.5</v>
      </c>
      <c r="J1938" s="448">
        <f t="shared" ref="J1938:J2001" si="31">H1938*(1-I1938)</f>
        <v>22894</v>
      </c>
    </row>
    <row r="1939" spans="1:10" ht="15.75">
      <c r="A1939" s="55">
        <v>1935</v>
      </c>
      <c r="B1939" s="55" t="s">
        <v>446</v>
      </c>
      <c r="C1939" s="329" t="s">
        <v>2345</v>
      </c>
      <c r="D1939" s="329" t="s">
        <v>6008</v>
      </c>
      <c r="E1939" s="55" t="s">
        <v>7802</v>
      </c>
      <c r="F1939" s="55"/>
      <c r="G1939" s="55" t="s">
        <v>7800</v>
      </c>
      <c r="H1939" s="299">
        <v>46077</v>
      </c>
      <c r="I1939" s="59">
        <v>0.5</v>
      </c>
      <c r="J1939" s="448">
        <f t="shared" si="31"/>
        <v>23038.5</v>
      </c>
    </row>
    <row r="1940" spans="1:10" ht="15.75">
      <c r="A1940" s="55">
        <v>1936</v>
      </c>
      <c r="B1940" s="55" t="s">
        <v>446</v>
      </c>
      <c r="C1940" s="329" t="s">
        <v>2346</v>
      </c>
      <c r="D1940" s="329" t="s">
        <v>6009</v>
      </c>
      <c r="E1940" s="55" t="s">
        <v>7802</v>
      </c>
      <c r="F1940" s="55"/>
      <c r="G1940" s="55" t="s">
        <v>7800</v>
      </c>
      <c r="H1940" s="299">
        <v>46367</v>
      </c>
      <c r="I1940" s="59">
        <v>0.5</v>
      </c>
      <c r="J1940" s="448">
        <f t="shared" si="31"/>
        <v>23183.5</v>
      </c>
    </row>
    <row r="1941" spans="1:10" ht="15.75">
      <c r="A1941" s="55">
        <v>1937</v>
      </c>
      <c r="B1941" s="55" t="s">
        <v>446</v>
      </c>
      <c r="C1941" s="329" t="s">
        <v>2347</v>
      </c>
      <c r="D1941" s="329" t="s">
        <v>6010</v>
      </c>
      <c r="E1941" s="55" t="s">
        <v>7802</v>
      </c>
      <c r="F1941" s="55"/>
      <c r="G1941" s="55" t="s">
        <v>7800</v>
      </c>
      <c r="H1941" s="299">
        <v>46657</v>
      </c>
      <c r="I1941" s="59">
        <v>0.5</v>
      </c>
      <c r="J1941" s="448">
        <f t="shared" si="31"/>
        <v>23328.5</v>
      </c>
    </row>
    <row r="1942" spans="1:10" ht="15.75">
      <c r="A1942" s="55">
        <v>1938</v>
      </c>
      <c r="B1942" s="55" t="s">
        <v>446</v>
      </c>
      <c r="C1942" s="329" t="s">
        <v>2348</v>
      </c>
      <c r="D1942" s="329" t="s">
        <v>6011</v>
      </c>
      <c r="E1942" s="55" t="s">
        <v>7802</v>
      </c>
      <c r="F1942" s="55"/>
      <c r="G1942" s="55" t="s">
        <v>7800</v>
      </c>
      <c r="H1942" s="299">
        <v>46946</v>
      </c>
      <c r="I1942" s="59">
        <v>0.5</v>
      </c>
      <c r="J1942" s="448">
        <f t="shared" si="31"/>
        <v>23473</v>
      </c>
    </row>
    <row r="1943" spans="1:10" ht="15.75">
      <c r="A1943" s="55">
        <v>1939</v>
      </c>
      <c r="B1943" s="55" t="s">
        <v>446</v>
      </c>
      <c r="C1943" s="329" t="s">
        <v>2349</v>
      </c>
      <c r="D1943" s="329" t="s">
        <v>6012</v>
      </c>
      <c r="E1943" s="55" t="s">
        <v>7802</v>
      </c>
      <c r="F1943" s="55"/>
      <c r="G1943" s="55" t="s">
        <v>7800</v>
      </c>
      <c r="H1943" s="299">
        <v>47236</v>
      </c>
      <c r="I1943" s="59">
        <v>0.5</v>
      </c>
      <c r="J1943" s="448">
        <f t="shared" si="31"/>
        <v>23618</v>
      </c>
    </row>
    <row r="1944" spans="1:10" ht="15.75">
      <c r="A1944" s="55">
        <v>1940</v>
      </c>
      <c r="B1944" s="55" t="s">
        <v>446</v>
      </c>
      <c r="C1944" s="329" t="s">
        <v>2350</v>
      </c>
      <c r="D1944" s="329" t="s">
        <v>6013</v>
      </c>
      <c r="E1944" s="55" t="s">
        <v>7802</v>
      </c>
      <c r="F1944" s="55"/>
      <c r="G1944" s="55" t="s">
        <v>7800</v>
      </c>
      <c r="H1944" s="299">
        <v>47526</v>
      </c>
      <c r="I1944" s="59">
        <v>0.5</v>
      </c>
      <c r="J1944" s="448">
        <f t="shared" si="31"/>
        <v>23763</v>
      </c>
    </row>
    <row r="1945" spans="1:10" ht="15.75">
      <c r="A1945" s="55">
        <v>1941</v>
      </c>
      <c r="B1945" s="55" t="s">
        <v>446</v>
      </c>
      <c r="C1945" s="329" t="s">
        <v>2351</v>
      </c>
      <c r="D1945" s="329" t="s">
        <v>6014</v>
      </c>
      <c r="E1945" s="55" t="s">
        <v>7802</v>
      </c>
      <c r="F1945" s="55"/>
      <c r="G1945" s="55" t="s">
        <v>7800</v>
      </c>
      <c r="H1945" s="299">
        <v>47816</v>
      </c>
      <c r="I1945" s="59">
        <v>0.5</v>
      </c>
      <c r="J1945" s="448">
        <f t="shared" si="31"/>
        <v>23908</v>
      </c>
    </row>
    <row r="1946" spans="1:10" ht="15.75">
      <c r="A1946" s="55">
        <v>1942</v>
      </c>
      <c r="B1946" s="55" t="s">
        <v>446</v>
      </c>
      <c r="C1946" s="329" t="s">
        <v>2352</v>
      </c>
      <c r="D1946" s="329" t="s">
        <v>6015</v>
      </c>
      <c r="E1946" s="55" t="s">
        <v>7802</v>
      </c>
      <c r="F1946" s="55"/>
      <c r="G1946" s="55" t="s">
        <v>7800</v>
      </c>
      <c r="H1946" s="299">
        <v>48105</v>
      </c>
      <c r="I1946" s="59">
        <v>0.5</v>
      </c>
      <c r="J1946" s="448">
        <f t="shared" si="31"/>
        <v>24052.5</v>
      </c>
    </row>
    <row r="1947" spans="1:10" ht="15.75">
      <c r="A1947" s="55">
        <v>1943</v>
      </c>
      <c r="B1947" s="55" t="s">
        <v>446</v>
      </c>
      <c r="C1947" s="329" t="s">
        <v>2353</v>
      </c>
      <c r="D1947" s="329" t="s">
        <v>6016</v>
      </c>
      <c r="E1947" s="55" t="s">
        <v>7802</v>
      </c>
      <c r="F1947" s="55"/>
      <c r="G1947" s="55" t="s">
        <v>7800</v>
      </c>
      <c r="H1947" s="299">
        <v>48395</v>
      </c>
      <c r="I1947" s="59">
        <v>0.5</v>
      </c>
      <c r="J1947" s="448">
        <f t="shared" si="31"/>
        <v>24197.5</v>
      </c>
    </row>
    <row r="1948" spans="1:10" ht="15.75">
      <c r="A1948" s="55">
        <v>1944</v>
      </c>
      <c r="B1948" s="55" t="s">
        <v>446</v>
      </c>
      <c r="C1948" s="329" t="s">
        <v>2354</v>
      </c>
      <c r="D1948" s="329" t="s">
        <v>6017</v>
      </c>
      <c r="E1948" s="55" t="s">
        <v>7802</v>
      </c>
      <c r="F1948" s="55"/>
      <c r="G1948" s="55" t="s">
        <v>7800</v>
      </c>
      <c r="H1948" s="299">
        <v>48685</v>
      </c>
      <c r="I1948" s="59">
        <v>0.5</v>
      </c>
      <c r="J1948" s="448">
        <f t="shared" si="31"/>
        <v>24342.5</v>
      </c>
    </row>
    <row r="1949" spans="1:10" ht="15.75">
      <c r="A1949" s="55">
        <v>1945</v>
      </c>
      <c r="B1949" s="55" t="s">
        <v>446</v>
      </c>
      <c r="C1949" s="329" t="s">
        <v>2355</v>
      </c>
      <c r="D1949" s="329" t="s">
        <v>6018</v>
      </c>
      <c r="E1949" s="55" t="s">
        <v>7802</v>
      </c>
      <c r="F1949" s="55"/>
      <c r="G1949" s="55" t="s">
        <v>7800</v>
      </c>
      <c r="H1949" s="299">
        <v>48974</v>
      </c>
      <c r="I1949" s="59">
        <v>0.5</v>
      </c>
      <c r="J1949" s="448">
        <f t="shared" si="31"/>
        <v>24487</v>
      </c>
    </row>
    <row r="1950" spans="1:10" ht="15.75">
      <c r="A1950" s="55">
        <v>1946</v>
      </c>
      <c r="B1950" s="55" t="s">
        <v>446</v>
      </c>
      <c r="C1950" s="329" t="s">
        <v>2356</v>
      </c>
      <c r="D1950" s="329" t="s">
        <v>6019</v>
      </c>
      <c r="E1950" s="55" t="s">
        <v>7802</v>
      </c>
      <c r="F1950" s="55"/>
      <c r="G1950" s="55" t="s">
        <v>7800</v>
      </c>
      <c r="H1950" s="299">
        <v>49264</v>
      </c>
      <c r="I1950" s="59">
        <v>0.5</v>
      </c>
      <c r="J1950" s="448">
        <f t="shared" si="31"/>
        <v>24632</v>
      </c>
    </row>
    <row r="1951" spans="1:10" ht="15.75">
      <c r="A1951" s="55">
        <v>1947</v>
      </c>
      <c r="B1951" s="55" t="s">
        <v>446</v>
      </c>
      <c r="C1951" s="329" t="s">
        <v>2357</v>
      </c>
      <c r="D1951" s="329" t="s">
        <v>6020</v>
      </c>
      <c r="E1951" s="55" t="s">
        <v>7802</v>
      </c>
      <c r="F1951" s="55"/>
      <c r="G1951" s="55" t="s">
        <v>7800</v>
      </c>
      <c r="H1951" s="299">
        <v>49554</v>
      </c>
      <c r="I1951" s="59">
        <v>0.5</v>
      </c>
      <c r="J1951" s="448">
        <f t="shared" si="31"/>
        <v>24777</v>
      </c>
    </row>
    <row r="1952" spans="1:10" ht="15.75">
      <c r="A1952" s="55">
        <v>1948</v>
      </c>
      <c r="B1952" s="55" t="s">
        <v>446</v>
      </c>
      <c r="C1952" s="329" t="s">
        <v>2358</v>
      </c>
      <c r="D1952" s="329" t="s">
        <v>6021</v>
      </c>
      <c r="E1952" s="55" t="s">
        <v>7802</v>
      </c>
      <c r="F1952" s="55"/>
      <c r="G1952" s="55" t="s">
        <v>7800</v>
      </c>
      <c r="H1952" s="299">
        <v>49844</v>
      </c>
      <c r="I1952" s="59">
        <v>0.5</v>
      </c>
      <c r="J1952" s="448">
        <f t="shared" si="31"/>
        <v>24922</v>
      </c>
    </row>
    <row r="1953" spans="1:10" ht="15.75">
      <c r="A1953" s="55">
        <v>1949</v>
      </c>
      <c r="B1953" s="55" t="s">
        <v>446</v>
      </c>
      <c r="C1953" s="329" t="s">
        <v>2359</v>
      </c>
      <c r="D1953" s="329" t="s">
        <v>6022</v>
      </c>
      <c r="E1953" s="55" t="s">
        <v>7802</v>
      </c>
      <c r="F1953" s="55"/>
      <c r="G1953" s="55" t="s">
        <v>7800</v>
      </c>
      <c r="H1953" s="299">
        <v>50133</v>
      </c>
      <c r="I1953" s="59">
        <v>0.5</v>
      </c>
      <c r="J1953" s="448">
        <f t="shared" si="31"/>
        <v>25066.5</v>
      </c>
    </row>
    <row r="1954" spans="1:10" ht="15.75">
      <c r="A1954" s="55">
        <v>1950</v>
      </c>
      <c r="B1954" s="55" t="s">
        <v>446</v>
      </c>
      <c r="C1954" s="329" t="s">
        <v>2360</v>
      </c>
      <c r="D1954" s="329" t="s">
        <v>6023</v>
      </c>
      <c r="E1954" s="55" t="s">
        <v>7802</v>
      </c>
      <c r="F1954" s="55"/>
      <c r="G1954" s="55" t="s">
        <v>7800</v>
      </c>
      <c r="H1954" s="299">
        <v>50423</v>
      </c>
      <c r="I1954" s="59">
        <v>0.5</v>
      </c>
      <c r="J1954" s="448">
        <f t="shared" si="31"/>
        <v>25211.5</v>
      </c>
    </row>
    <row r="1955" spans="1:10" ht="15.75">
      <c r="A1955" s="55">
        <v>1951</v>
      </c>
      <c r="B1955" s="55" t="s">
        <v>446</v>
      </c>
      <c r="C1955" s="329" t="s">
        <v>2361</v>
      </c>
      <c r="D1955" s="329" t="s">
        <v>6024</v>
      </c>
      <c r="E1955" s="55" t="s">
        <v>7802</v>
      </c>
      <c r="F1955" s="55"/>
      <c r="G1955" s="55" t="s">
        <v>7800</v>
      </c>
      <c r="H1955" s="299">
        <v>50713</v>
      </c>
      <c r="I1955" s="59">
        <v>0.5</v>
      </c>
      <c r="J1955" s="448">
        <f t="shared" si="31"/>
        <v>25356.5</v>
      </c>
    </row>
    <row r="1956" spans="1:10" ht="15.75">
      <c r="A1956" s="55">
        <v>1952</v>
      </c>
      <c r="B1956" s="55" t="s">
        <v>446</v>
      </c>
      <c r="C1956" s="329" t="s">
        <v>2362</v>
      </c>
      <c r="D1956" s="329" t="s">
        <v>6025</v>
      </c>
      <c r="E1956" s="55" t="s">
        <v>7802</v>
      </c>
      <c r="F1956" s="55"/>
      <c r="G1956" s="55" t="s">
        <v>7800</v>
      </c>
      <c r="H1956" s="299">
        <v>51002</v>
      </c>
      <c r="I1956" s="59">
        <v>0.5</v>
      </c>
      <c r="J1956" s="448">
        <f t="shared" si="31"/>
        <v>25501</v>
      </c>
    </row>
    <row r="1957" spans="1:10" ht="15.75">
      <c r="A1957" s="55">
        <v>1953</v>
      </c>
      <c r="B1957" s="55" t="s">
        <v>446</v>
      </c>
      <c r="C1957" s="329" t="s">
        <v>2363</v>
      </c>
      <c r="D1957" s="329" t="s">
        <v>6026</v>
      </c>
      <c r="E1957" s="55" t="s">
        <v>7802</v>
      </c>
      <c r="F1957" s="55"/>
      <c r="G1957" s="55" t="s">
        <v>7800</v>
      </c>
      <c r="H1957" s="299">
        <v>51292</v>
      </c>
      <c r="I1957" s="59">
        <v>0.5</v>
      </c>
      <c r="J1957" s="448">
        <f t="shared" si="31"/>
        <v>25646</v>
      </c>
    </row>
    <row r="1958" spans="1:10" ht="15.75">
      <c r="A1958" s="55">
        <v>1954</v>
      </c>
      <c r="B1958" s="55" t="s">
        <v>446</v>
      </c>
      <c r="C1958" s="329" t="s">
        <v>2364</v>
      </c>
      <c r="D1958" s="329" t="s">
        <v>6027</v>
      </c>
      <c r="E1958" s="55" t="s">
        <v>7802</v>
      </c>
      <c r="F1958" s="55"/>
      <c r="G1958" s="55" t="s">
        <v>7800</v>
      </c>
      <c r="H1958" s="299">
        <v>51582</v>
      </c>
      <c r="I1958" s="59">
        <v>0.5</v>
      </c>
      <c r="J1958" s="448">
        <f t="shared" si="31"/>
        <v>25791</v>
      </c>
    </row>
    <row r="1959" spans="1:10" ht="15.75">
      <c r="A1959" s="55">
        <v>1955</v>
      </c>
      <c r="B1959" s="55" t="s">
        <v>446</v>
      </c>
      <c r="C1959" s="329" t="s">
        <v>2365</v>
      </c>
      <c r="D1959" s="329" t="s">
        <v>6028</v>
      </c>
      <c r="E1959" s="55" t="s">
        <v>7802</v>
      </c>
      <c r="F1959" s="55"/>
      <c r="G1959" s="55" t="s">
        <v>7800</v>
      </c>
      <c r="H1959" s="299">
        <v>51872</v>
      </c>
      <c r="I1959" s="59">
        <v>0.5</v>
      </c>
      <c r="J1959" s="448">
        <f t="shared" si="31"/>
        <v>25936</v>
      </c>
    </row>
    <row r="1960" spans="1:10" ht="15.75">
      <c r="A1960" s="55">
        <v>1956</v>
      </c>
      <c r="B1960" s="55" t="s">
        <v>446</v>
      </c>
      <c r="C1960" s="329" t="s">
        <v>2366</v>
      </c>
      <c r="D1960" s="329" t="s">
        <v>6029</v>
      </c>
      <c r="E1960" s="55" t="s">
        <v>7802</v>
      </c>
      <c r="F1960" s="55"/>
      <c r="G1960" s="55" t="s">
        <v>7800</v>
      </c>
      <c r="H1960" s="299">
        <v>52161</v>
      </c>
      <c r="I1960" s="59">
        <v>0.5</v>
      </c>
      <c r="J1960" s="448">
        <f t="shared" si="31"/>
        <v>26080.5</v>
      </c>
    </row>
    <row r="1961" spans="1:10" ht="15.75">
      <c r="A1961" s="55">
        <v>1957</v>
      </c>
      <c r="B1961" s="55" t="s">
        <v>446</v>
      </c>
      <c r="C1961" s="329" t="s">
        <v>2367</v>
      </c>
      <c r="D1961" s="329" t="s">
        <v>6030</v>
      </c>
      <c r="E1961" s="55" t="s">
        <v>7802</v>
      </c>
      <c r="F1961" s="55"/>
      <c r="G1961" s="55" t="s">
        <v>7800</v>
      </c>
      <c r="H1961" s="299">
        <v>52451</v>
      </c>
      <c r="I1961" s="59">
        <v>0.5</v>
      </c>
      <c r="J1961" s="448">
        <f t="shared" si="31"/>
        <v>26225.5</v>
      </c>
    </row>
    <row r="1962" spans="1:10" ht="15.75">
      <c r="A1962" s="55">
        <v>1958</v>
      </c>
      <c r="B1962" s="55" t="s">
        <v>446</v>
      </c>
      <c r="C1962" s="329" t="s">
        <v>2368</v>
      </c>
      <c r="D1962" s="329" t="s">
        <v>6031</v>
      </c>
      <c r="E1962" s="55" t="s">
        <v>7802</v>
      </c>
      <c r="F1962" s="55"/>
      <c r="G1962" s="55" t="s">
        <v>7800</v>
      </c>
      <c r="H1962" s="299">
        <v>52741</v>
      </c>
      <c r="I1962" s="59">
        <v>0.5</v>
      </c>
      <c r="J1962" s="448">
        <f t="shared" si="31"/>
        <v>26370.5</v>
      </c>
    </row>
    <row r="1963" spans="1:10" ht="15.75">
      <c r="A1963" s="55">
        <v>1959</v>
      </c>
      <c r="B1963" s="55" t="s">
        <v>446</v>
      </c>
      <c r="C1963" s="329" t="s">
        <v>2369</v>
      </c>
      <c r="D1963" s="329" t="s">
        <v>6032</v>
      </c>
      <c r="E1963" s="55" t="s">
        <v>7802</v>
      </c>
      <c r="F1963" s="55"/>
      <c r="G1963" s="55" t="s">
        <v>7800</v>
      </c>
      <c r="H1963" s="299">
        <v>53030</v>
      </c>
      <c r="I1963" s="59">
        <v>0.5</v>
      </c>
      <c r="J1963" s="448">
        <f t="shared" si="31"/>
        <v>26515</v>
      </c>
    </row>
    <row r="1964" spans="1:10" ht="15.75">
      <c r="A1964" s="55">
        <v>1960</v>
      </c>
      <c r="B1964" s="55" t="s">
        <v>446</v>
      </c>
      <c r="C1964" s="329" t="s">
        <v>2370</v>
      </c>
      <c r="D1964" s="329" t="s">
        <v>6033</v>
      </c>
      <c r="E1964" s="55" t="s">
        <v>7802</v>
      </c>
      <c r="F1964" s="55"/>
      <c r="G1964" s="55" t="s">
        <v>7800</v>
      </c>
      <c r="H1964" s="299">
        <v>53320</v>
      </c>
      <c r="I1964" s="59">
        <v>0.5</v>
      </c>
      <c r="J1964" s="448">
        <f t="shared" si="31"/>
        <v>26660</v>
      </c>
    </row>
    <row r="1965" spans="1:10" ht="15.75">
      <c r="A1965" s="55">
        <v>1961</v>
      </c>
      <c r="B1965" s="55" t="s">
        <v>446</v>
      </c>
      <c r="C1965" s="329" t="s">
        <v>2371</v>
      </c>
      <c r="D1965" s="329" t="s">
        <v>6034</v>
      </c>
      <c r="E1965" s="55" t="s">
        <v>7802</v>
      </c>
      <c r="F1965" s="55"/>
      <c r="G1965" s="55" t="s">
        <v>7800</v>
      </c>
      <c r="H1965" s="299">
        <v>53610</v>
      </c>
      <c r="I1965" s="59">
        <v>0.5</v>
      </c>
      <c r="J1965" s="448">
        <f t="shared" si="31"/>
        <v>26805</v>
      </c>
    </row>
    <row r="1966" spans="1:10" ht="15.75">
      <c r="A1966" s="55">
        <v>1962</v>
      </c>
      <c r="B1966" s="55" t="s">
        <v>446</v>
      </c>
      <c r="C1966" s="329" t="s">
        <v>2372</v>
      </c>
      <c r="D1966" s="329" t="s">
        <v>6035</v>
      </c>
      <c r="E1966" s="55" t="s">
        <v>7802</v>
      </c>
      <c r="F1966" s="55"/>
      <c r="G1966" s="55" t="s">
        <v>7800</v>
      </c>
      <c r="H1966" s="299">
        <v>53900</v>
      </c>
      <c r="I1966" s="59">
        <v>0.5</v>
      </c>
      <c r="J1966" s="448">
        <f t="shared" si="31"/>
        <v>26950</v>
      </c>
    </row>
    <row r="1967" spans="1:10" ht="15.75">
      <c r="A1967" s="55">
        <v>1963</v>
      </c>
      <c r="B1967" s="55" t="s">
        <v>446</v>
      </c>
      <c r="C1967" s="329" t="s">
        <v>2373</v>
      </c>
      <c r="D1967" s="329" t="s">
        <v>6036</v>
      </c>
      <c r="E1967" s="55" t="s">
        <v>7802</v>
      </c>
      <c r="F1967" s="55"/>
      <c r="G1967" s="55" t="s">
        <v>7800</v>
      </c>
      <c r="H1967" s="299">
        <v>54189</v>
      </c>
      <c r="I1967" s="59">
        <v>0.5</v>
      </c>
      <c r="J1967" s="448">
        <f t="shared" si="31"/>
        <v>27094.5</v>
      </c>
    </row>
    <row r="1968" spans="1:10" ht="15.75">
      <c r="A1968" s="55">
        <v>1964</v>
      </c>
      <c r="B1968" s="55" t="s">
        <v>446</v>
      </c>
      <c r="C1968" s="329" t="s">
        <v>2374</v>
      </c>
      <c r="D1968" s="329" t="s">
        <v>6037</v>
      </c>
      <c r="E1968" s="55" t="s">
        <v>7802</v>
      </c>
      <c r="F1968" s="55"/>
      <c r="G1968" s="55" t="s">
        <v>7800</v>
      </c>
      <c r="H1968" s="299">
        <v>54479</v>
      </c>
      <c r="I1968" s="59">
        <v>0.5</v>
      </c>
      <c r="J1968" s="448">
        <f t="shared" si="31"/>
        <v>27239.5</v>
      </c>
    </row>
    <row r="1969" spans="1:10" ht="15.75">
      <c r="A1969" s="55">
        <v>1965</v>
      </c>
      <c r="B1969" s="55" t="s">
        <v>446</v>
      </c>
      <c r="C1969" s="329" t="s">
        <v>2375</v>
      </c>
      <c r="D1969" s="329" t="s">
        <v>6038</v>
      </c>
      <c r="E1969" s="55" t="s">
        <v>7802</v>
      </c>
      <c r="F1969" s="55"/>
      <c r="G1969" s="55" t="s">
        <v>7800</v>
      </c>
      <c r="H1969" s="299">
        <v>54769</v>
      </c>
      <c r="I1969" s="59">
        <v>0.5</v>
      </c>
      <c r="J1969" s="448">
        <f t="shared" si="31"/>
        <v>27384.5</v>
      </c>
    </row>
    <row r="1970" spans="1:10" ht="15.75">
      <c r="A1970" s="55">
        <v>1966</v>
      </c>
      <c r="B1970" s="55" t="s">
        <v>446</v>
      </c>
      <c r="C1970" s="329" t="s">
        <v>2376</v>
      </c>
      <c r="D1970" s="329" t="s">
        <v>6039</v>
      </c>
      <c r="E1970" s="55" t="s">
        <v>7802</v>
      </c>
      <c r="F1970" s="55"/>
      <c r="G1970" s="55" t="s">
        <v>7800</v>
      </c>
      <c r="H1970" s="299">
        <v>55058</v>
      </c>
      <c r="I1970" s="59">
        <v>0.5</v>
      </c>
      <c r="J1970" s="448">
        <f t="shared" si="31"/>
        <v>27529</v>
      </c>
    </row>
    <row r="1971" spans="1:10" ht="15.75">
      <c r="A1971" s="55">
        <v>1967</v>
      </c>
      <c r="B1971" s="55" t="s">
        <v>446</v>
      </c>
      <c r="C1971" s="329" t="s">
        <v>2377</v>
      </c>
      <c r="D1971" s="329" t="s">
        <v>6040</v>
      </c>
      <c r="E1971" s="55" t="s">
        <v>7802</v>
      </c>
      <c r="F1971" s="55"/>
      <c r="G1971" s="55" t="s">
        <v>7800</v>
      </c>
      <c r="H1971" s="299">
        <v>55348</v>
      </c>
      <c r="I1971" s="59">
        <v>0.5</v>
      </c>
      <c r="J1971" s="448">
        <f t="shared" si="31"/>
        <v>27674</v>
      </c>
    </row>
    <row r="1972" spans="1:10" ht="15.75">
      <c r="A1972" s="55">
        <v>1968</v>
      </c>
      <c r="B1972" s="55" t="s">
        <v>446</v>
      </c>
      <c r="C1972" s="329" t="s">
        <v>2378</v>
      </c>
      <c r="D1972" s="329" t="s">
        <v>6041</v>
      </c>
      <c r="E1972" s="55" t="s">
        <v>7802</v>
      </c>
      <c r="F1972" s="55"/>
      <c r="G1972" s="55" t="s">
        <v>7800</v>
      </c>
      <c r="H1972" s="299">
        <v>55638</v>
      </c>
      <c r="I1972" s="59">
        <v>0.5</v>
      </c>
      <c r="J1972" s="448">
        <f t="shared" si="31"/>
        <v>27819</v>
      </c>
    </row>
    <row r="1973" spans="1:10" ht="15.75">
      <c r="A1973" s="55">
        <v>1969</v>
      </c>
      <c r="B1973" s="55" t="s">
        <v>446</v>
      </c>
      <c r="C1973" s="329" t="s">
        <v>2379</v>
      </c>
      <c r="D1973" s="329" t="s">
        <v>6042</v>
      </c>
      <c r="E1973" s="55" t="s">
        <v>7802</v>
      </c>
      <c r="F1973" s="55"/>
      <c r="G1973" s="55" t="s">
        <v>7800</v>
      </c>
      <c r="H1973" s="299">
        <v>55928</v>
      </c>
      <c r="I1973" s="59">
        <v>0.5</v>
      </c>
      <c r="J1973" s="448">
        <f t="shared" si="31"/>
        <v>27964</v>
      </c>
    </row>
    <row r="1974" spans="1:10" ht="15.75">
      <c r="A1974" s="55">
        <v>1970</v>
      </c>
      <c r="B1974" s="55" t="s">
        <v>446</v>
      </c>
      <c r="C1974" s="329" t="s">
        <v>2380</v>
      </c>
      <c r="D1974" s="329" t="s">
        <v>6043</v>
      </c>
      <c r="E1974" s="55" t="s">
        <v>7802</v>
      </c>
      <c r="F1974" s="55"/>
      <c r="G1974" s="55" t="s">
        <v>7800</v>
      </c>
      <c r="H1974" s="299">
        <v>56217</v>
      </c>
      <c r="I1974" s="59">
        <v>0.5</v>
      </c>
      <c r="J1974" s="448">
        <f t="shared" si="31"/>
        <v>28108.5</v>
      </c>
    </row>
    <row r="1975" spans="1:10" ht="15.75">
      <c r="A1975" s="55">
        <v>1971</v>
      </c>
      <c r="B1975" s="55" t="s">
        <v>446</v>
      </c>
      <c r="C1975" s="329" t="s">
        <v>2381</v>
      </c>
      <c r="D1975" s="329" t="s">
        <v>6044</v>
      </c>
      <c r="E1975" s="55" t="s">
        <v>7802</v>
      </c>
      <c r="F1975" s="55"/>
      <c r="G1975" s="55" t="s">
        <v>7800</v>
      </c>
      <c r="H1975" s="299">
        <v>56507</v>
      </c>
      <c r="I1975" s="59">
        <v>0.5</v>
      </c>
      <c r="J1975" s="448">
        <f t="shared" si="31"/>
        <v>28253.5</v>
      </c>
    </row>
    <row r="1976" spans="1:10" ht="15.75">
      <c r="A1976" s="55">
        <v>1972</v>
      </c>
      <c r="B1976" s="55" t="s">
        <v>446</v>
      </c>
      <c r="C1976" s="329" t="s">
        <v>2382</v>
      </c>
      <c r="D1976" s="329" t="s">
        <v>6045</v>
      </c>
      <c r="E1976" s="55" t="s">
        <v>7802</v>
      </c>
      <c r="F1976" s="55"/>
      <c r="G1976" s="55" t="s">
        <v>7800</v>
      </c>
      <c r="H1976" s="299">
        <v>56797</v>
      </c>
      <c r="I1976" s="59">
        <v>0.5</v>
      </c>
      <c r="J1976" s="448">
        <f t="shared" si="31"/>
        <v>28398.5</v>
      </c>
    </row>
    <row r="1977" spans="1:10" ht="15.75">
      <c r="A1977" s="55">
        <v>1973</v>
      </c>
      <c r="B1977" s="55" t="s">
        <v>446</v>
      </c>
      <c r="C1977" s="329" t="s">
        <v>2383</v>
      </c>
      <c r="D1977" s="329" t="s">
        <v>6046</v>
      </c>
      <c r="E1977" s="55" t="s">
        <v>7802</v>
      </c>
      <c r="F1977" s="55"/>
      <c r="G1977" s="55" t="s">
        <v>7800</v>
      </c>
      <c r="H1977" s="299">
        <v>57086</v>
      </c>
      <c r="I1977" s="59">
        <v>0.5</v>
      </c>
      <c r="J1977" s="448">
        <f t="shared" si="31"/>
        <v>28543</v>
      </c>
    </row>
    <row r="1978" spans="1:10" ht="15.75">
      <c r="A1978" s="55">
        <v>1974</v>
      </c>
      <c r="B1978" s="55" t="s">
        <v>446</v>
      </c>
      <c r="C1978" s="329" t="s">
        <v>2384</v>
      </c>
      <c r="D1978" s="329" t="s">
        <v>6047</v>
      </c>
      <c r="E1978" s="55" t="s">
        <v>7802</v>
      </c>
      <c r="F1978" s="55"/>
      <c r="G1978" s="55" t="s">
        <v>7800</v>
      </c>
      <c r="H1978" s="299">
        <v>57376</v>
      </c>
      <c r="I1978" s="59">
        <v>0.5</v>
      </c>
      <c r="J1978" s="448">
        <f t="shared" si="31"/>
        <v>28688</v>
      </c>
    </row>
    <row r="1979" spans="1:10" ht="15.75">
      <c r="A1979" s="55">
        <v>1975</v>
      </c>
      <c r="B1979" s="55" t="s">
        <v>446</v>
      </c>
      <c r="C1979" s="329" t="s">
        <v>2385</v>
      </c>
      <c r="D1979" s="329" t="s">
        <v>6048</v>
      </c>
      <c r="E1979" s="55" t="s">
        <v>7802</v>
      </c>
      <c r="F1979" s="55"/>
      <c r="G1979" s="55" t="s">
        <v>7800</v>
      </c>
      <c r="H1979" s="299">
        <v>57666</v>
      </c>
      <c r="I1979" s="59">
        <v>0.5</v>
      </c>
      <c r="J1979" s="448">
        <f t="shared" si="31"/>
        <v>28833</v>
      </c>
    </row>
    <row r="1980" spans="1:10" ht="15.75">
      <c r="A1980" s="55">
        <v>1976</v>
      </c>
      <c r="B1980" s="55" t="s">
        <v>446</v>
      </c>
      <c r="C1980" s="329" t="s">
        <v>2386</v>
      </c>
      <c r="D1980" s="329" t="s">
        <v>6049</v>
      </c>
      <c r="E1980" s="55" t="s">
        <v>7802</v>
      </c>
      <c r="F1980" s="55"/>
      <c r="G1980" s="55" t="s">
        <v>7800</v>
      </c>
      <c r="H1980" s="299">
        <v>57956</v>
      </c>
      <c r="I1980" s="59">
        <v>0.5</v>
      </c>
      <c r="J1980" s="448">
        <f t="shared" si="31"/>
        <v>28978</v>
      </c>
    </row>
    <row r="1981" spans="1:10" ht="15.75">
      <c r="A1981" s="55">
        <v>1977</v>
      </c>
      <c r="B1981" s="55" t="s">
        <v>446</v>
      </c>
      <c r="C1981" s="329" t="s">
        <v>2387</v>
      </c>
      <c r="D1981" s="329" t="s">
        <v>6050</v>
      </c>
      <c r="E1981" s="55" t="s">
        <v>7802</v>
      </c>
      <c r="F1981" s="55"/>
      <c r="G1981" s="55" t="s">
        <v>7800</v>
      </c>
      <c r="H1981" s="299">
        <v>58245</v>
      </c>
      <c r="I1981" s="59">
        <v>0.5</v>
      </c>
      <c r="J1981" s="448">
        <f t="shared" si="31"/>
        <v>29122.5</v>
      </c>
    </row>
    <row r="1982" spans="1:10" ht="15.75">
      <c r="A1982" s="55">
        <v>1978</v>
      </c>
      <c r="B1982" s="55" t="s">
        <v>446</v>
      </c>
      <c r="C1982" s="329" t="s">
        <v>2388</v>
      </c>
      <c r="D1982" s="329" t="s">
        <v>6051</v>
      </c>
      <c r="E1982" s="55" t="s">
        <v>7802</v>
      </c>
      <c r="F1982" s="55"/>
      <c r="G1982" s="55" t="s">
        <v>7800</v>
      </c>
      <c r="H1982" s="299">
        <v>58535</v>
      </c>
      <c r="I1982" s="59">
        <v>0.5</v>
      </c>
      <c r="J1982" s="448">
        <f t="shared" si="31"/>
        <v>29267.5</v>
      </c>
    </row>
    <row r="1983" spans="1:10" ht="15.75">
      <c r="A1983" s="55">
        <v>1979</v>
      </c>
      <c r="B1983" s="55" t="s">
        <v>446</v>
      </c>
      <c r="C1983" s="329" t="s">
        <v>2389</v>
      </c>
      <c r="D1983" s="329" t="s">
        <v>6052</v>
      </c>
      <c r="E1983" s="55" t="s">
        <v>7802</v>
      </c>
      <c r="F1983" s="55"/>
      <c r="G1983" s="55" t="s">
        <v>7800</v>
      </c>
      <c r="H1983" s="299">
        <v>58825</v>
      </c>
      <c r="I1983" s="59">
        <v>0.5</v>
      </c>
      <c r="J1983" s="448">
        <f t="shared" si="31"/>
        <v>29412.5</v>
      </c>
    </row>
    <row r="1984" spans="1:10" ht="15.75">
      <c r="A1984" s="55">
        <v>1980</v>
      </c>
      <c r="B1984" s="55" t="s">
        <v>446</v>
      </c>
      <c r="C1984" s="329" t="s">
        <v>2390</v>
      </c>
      <c r="D1984" s="329" t="s">
        <v>6053</v>
      </c>
      <c r="E1984" s="55" t="s">
        <v>7802</v>
      </c>
      <c r="F1984" s="55"/>
      <c r="G1984" s="55" t="s">
        <v>7800</v>
      </c>
      <c r="H1984" s="299">
        <v>59114</v>
      </c>
      <c r="I1984" s="59">
        <v>0.5</v>
      </c>
      <c r="J1984" s="448">
        <f t="shared" si="31"/>
        <v>29557</v>
      </c>
    </row>
    <row r="1985" spans="1:10" ht="15.75">
      <c r="A1985" s="55">
        <v>1981</v>
      </c>
      <c r="B1985" s="55" t="s">
        <v>446</v>
      </c>
      <c r="C1985" s="329" t="s">
        <v>2391</v>
      </c>
      <c r="D1985" s="329" t="s">
        <v>6054</v>
      </c>
      <c r="E1985" s="55" t="s">
        <v>7802</v>
      </c>
      <c r="F1985" s="55"/>
      <c r="G1985" s="55" t="s">
        <v>7800</v>
      </c>
      <c r="H1985" s="299">
        <v>59404</v>
      </c>
      <c r="I1985" s="59">
        <v>0.5</v>
      </c>
      <c r="J1985" s="448">
        <f t="shared" si="31"/>
        <v>29702</v>
      </c>
    </row>
    <row r="1986" spans="1:10" ht="15.75">
      <c r="A1986" s="55">
        <v>1982</v>
      </c>
      <c r="B1986" s="55" t="s">
        <v>446</v>
      </c>
      <c r="C1986" s="329" t="s">
        <v>2392</v>
      </c>
      <c r="D1986" s="329" t="s">
        <v>6055</v>
      </c>
      <c r="E1986" s="55" t="s">
        <v>7802</v>
      </c>
      <c r="F1986" s="55"/>
      <c r="G1986" s="55" t="s">
        <v>7800</v>
      </c>
      <c r="H1986" s="299">
        <v>59694</v>
      </c>
      <c r="I1986" s="59">
        <v>0.5</v>
      </c>
      <c r="J1986" s="448">
        <f t="shared" si="31"/>
        <v>29847</v>
      </c>
    </row>
    <row r="1987" spans="1:10" ht="15.75">
      <c r="A1987" s="55">
        <v>1983</v>
      </c>
      <c r="B1987" s="55" t="s">
        <v>446</v>
      </c>
      <c r="C1987" s="329" t="s">
        <v>2393</v>
      </c>
      <c r="D1987" s="329" t="s">
        <v>6056</v>
      </c>
      <c r="E1987" s="55" t="s">
        <v>7802</v>
      </c>
      <c r="F1987" s="55"/>
      <c r="G1987" s="55" t="s">
        <v>7800</v>
      </c>
      <c r="H1987" s="299">
        <v>59984</v>
      </c>
      <c r="I1987" s="59">
        <v>0.5</v>
      </c>
      <c r="J1987" s="448">
        <f t="shared" si="31"/>
        <v>29992</v>
      </c>
    </row>
    <row r="1988" spans="1:10" ht="15.75">
      <c r="A1988" s="55">
        <v>1984</v>
      </c>
      <c r="B1988" s="55" t="s">
        <v>446</v>
      </c>
      <c r="C1988" s="329" t="s">
        <v>2394</v>
      </c>
      <c r="D1988" s="329" t="s">
        <v>6057</v>
      </c>
      <c r="E1988" s="55" t="s">
        <v>7802</v>
      </c>
      <c r="F1988" s="55"/>
      <c r="G1988" s="55" t="s">
        <v>7800</v>
      </c>
      <c r="H1988" s="299">
        <v>60273</v>
      </c>
      <c r="I1988" s="59">
        <v>0.5</v>
      </c>
      <c r="J1988" s="448">
        <f t="shared" si="31"/>
        <v>30136.5</v>
      </c>
    </row>
    <row r="1989" spans="1:10" ht="15.75">
      <c r="A1989" s="55">
        <v>1985</v>
      </c>
      <c r="B1989" s="55" t="s">
        <v>446</v>
      </c>
      <c r="C1989" s="329" t="s">
        <v>2395</v>
      </c>
      <c r="D1989" s="329" t="s">
        <v>6058</v>
      </c>
      <c r="E1989" s="55" t="s">
        <v>7802</v>
      </c>
      <c r="F1989" s="55"/>
      <c r="G1989" s="55" t="s">
        <v>7800</v>
      </c>
      <c r="H1989" s="299">
        <v>60563</v>
      </c>
      <c r="I1989" s="59">
        <v>0.5</v>
      </c>
      <c r="J1989" s="448">
        <f t="shared" si="31"/>
        <v>30281.5</v>
      </c>
    </row>
    <row r="1990" spans="1:10" ht="15.75">
      <c r="A1990" s="55">
        <v>1986</v>
      </c>
      <c r="B1990" s="55" t="s">
        <v>446</v>
      </c>
      <c r="C1990" s="329" t="s">
        <v>2396</v>
      </c>
      <c r="D1990" s="329" t="s">
        <v>6059</v>
      </c>
      <c r="E1990" s="55" t="s">
        <v>7802</v>
      </c>
      <c r="F1990" s="55"/>
      <c r="G1990" s="55" t="s">
        <v>7800</v>
      </c>
      <c r="H1990" s="299">
        <v>60853</v>
      </c>
      <c r="I1990" s="59">
        <v>0.5</v>
      </c>
      <c r="J1990" s="448">
        <f t="shared" si="31"/>
        <v>30426.5</v>
      </c>
    </row>
    <row r="1991" spans="1:10" ht="15.75">
      <c r="A1991" s="55">
        <v>1987</v>
      </c>
      <c r="B1991" s="55" t="s">
        <v>446</v>
      </c>
      <c r="C1991" s="329" t="s">
        <v>2397</v>
      </c>
      <c r="D1991" s="329" t="s">
        <v>6060</v>
      </c>
      <c r="E1991" s="55" t="s">
        <v>7802</v>
      </c>
      <c r="F1991" s="55"/>
      <c r="G1991" s="55" t="s">
        <v>7800</v>
      </c>
      <c r="H1991" s="299">
        <v>61142</v>
      </c>
      <c r="I1991" s="59">
        <v>0.5</v>
      </c>
      <c r="J1991" s="448">
        <f t="shared" si="31"/>
        <v>30571</v>
      </c>
    </row>
    <row r="1992" spans="1:10" ht="15.75">
      <c r="A1992" s="55">
        <v>1988</v>
      </c>
      <c r="B1992" s="55" t="s">
        <v>446</v>
      </c>
      <c r="C1992" s="329" t="s">
        <v>2398</v>
      </c>
      <c r="D1992" s="329" t="s">
        <v>6061</v>
      </c>
      <c r="E1992" s="55" t="s">
        <v>7802</v>
      </c>
      <c r="F1992" s="55"/>
      <c r="G1992" s="55" t="s">
        <v>7800</v>
      </c>
      <c r="H1992" s="299">
        <v>61432</v>
      </c>
      <c r="I1992" s="59">
        <v>0.5</v>
      </c>
      <c r="J1992" s="448">
        <f t="shared" si="31"/>
        <v>30716</v>
      </c>
    </row>
    <row r="1993" spans="1:10" ht="15.75">
      <c r="A1993" s="55">
        <v>1989</v>
      </c>
      <c r="B1993" s="55" t="s">
        <v>446</v>
      </c>
      <c r="C1993" s="329" t="s">
        <v>2399</v>
      </c>
      <c r="D1993" s="329" t="s">
        <v>6062</v>
      </c>
      <c r="E1993" s="55" t="s">
        <v>7802</v>
      </c>
      <c r="F1993" s="55"/>
      <c r="G1993" s="55" t="s">
        <v>7800</v>
      </c>
      <c r="H1993" s="299">
        <v>61722</v>
      </c>
      <c r="I1993" s="59">
        <v>0.5</v>
      </c>
      <c r="J1993" s="448">
        <f t="shared" si="31"/>
        <v>30861</v>
      </c>
    </row>
    <row r="1994" spans="1:10" ht="15.75">
      <c r="A1994" s="55">
        <v>1990</v>
      </c>
      <c r="B1994" s="55" t="s">
        <v>446</v>
      </c>
      <c r="C1994" s="329" t="s">
        <v>2400</v>
      </c>
      <c r="D1994" s="329" t="s">
        <v>6063</v>
      </c>
      <c r="E1994" s="55" t="s">
        <v>7802</v>
      </c>
      <c r="F1994" s="55"/>
      <c r="G1994" s="55" t="s">
        <v>7800</v>
      </c>
      <c r="H1994" s="299">
        <v>62012</v>
      </c>
      <c r="I1994" s="59">
        <v>0.5</v>
      </c>
      <c r="J1994" s="448">
        <f t="shared" si="31"/>
        <v>31006</v>
      </c>
    </row>
    <row r="1995" spans="1:10" ht="15.75">
      <c r="A1995" s="55">
        <v>1991</v>
      </c>
      <c r="B1995" s="55" t="s">
        <v>446</v>
      </c>
      <c r="C1995" s="329" t="s">
        <v>2401</v>
      </c>
      <c r="D1995" s="329" t="s">
        <v>6064</v>
      </c>
      <c r="E1995" s="55" t="s">
        <v>7802</v>
      </c>
      <c r="F1995" s="55"/>
      <c r="G1995" s="55" t="s">
        <v>7800</v>
      </c>
      <c r="H1995" s="299">
        <v>62301</v>
      </c>
      <c r="I1995" s="59">
        <v>0.5</v>
      </c>
      <c r="J1995" s="448">
        <f t="shared" si="31"/>
        <v>31150.5</v>
      </c>
    </row>
    <row r="1996" spans="1:10" ht="15.75">
      <c r="A1996" s="55">
        <v>1992</v>
      </c>
      <c r="B1996" s="55" t="s">
        <v>446</v>
      </c>
      <c r="C1996" s="329" t="s">
        <v>2402</v>
      </c>
      <c r="D1996" s="329" t="s">
        <v>6065</v>
      </c>
      <c r="E1996" s="55" t="s">
        <v>7802</v>
      </c>
      <c r="F1996" s="55"/>
      <c r="G1996" s="55" t="s">
        <v>7800</v>
      </c>
      <c r="H1996" s="299">
        <v>62591</v>
      </c>
      <c r="I1996" s="59">
        <v>0.5</v>
      </c>
      <c r="J1996" s="448">
        <f t="shared" si="31"/>
        <v>31295.5</v>
      </c>
    </row>
    <row r="1997" spans="1:10" ht="15.75">
      <c r="A1997" s="55">
        <v>1993</v>
      </c>
      <c r="B1997" s="55" t="s">
        <v>446</v>
      </c>
      <c r="C1997" s="329" t="s">
        <v>2403</v>
      </c>
      <c r="D1997" s="329" t="s">
        <v>6066</v>
      </c>
      <c r="E1997" s="55" t="s">
        <v>7802</v>
      </c>
      <c r="F1997" s="55"/>
      <c r="G1997" s="55" t="s">
        <v>7800</v>
      </c>
      <c r="H1997" s="299">
        <v>62881</v>
      </c>
      <c r="I1997" s="59">
        <v>0.5</v>
      </c>
      <c r="J1997" s="448">
        <f t="shared" si="31"/>
        <v>31440.5</v>
      </c>
    </row>
    <row r="1998" spans="1:10" ht="15.75">
      <c r="A1998" s="55">
        <v>1994</v>
      </c>
      <c r="B1998" s="55" t="s">
        <v>446</v>
      </c>
      <c r="C1998" s="329" t="s">
        <v>2404</v>
      </c>
      <c r="D1998" s="329" t="s">
        <v>6067</v>
      </c>
      <c r="E1998" s="55" t="s">
        <v>7802</v>
      </c>
      <c r="F1998" s="55"/>
      <c r="G1998" s="55" t="s">
        <v>7800</v>
      </c>
      <c r="H1998" s="299">
        <v>63170</v>
      </c>
      <c r="I1998" s="59">
        <v>0.5</v>
      </c>
      <c r="J1998" s="448">
        <f t="shared" si="31"/>
        <v>31585</v>
      </c>
    </row>
    <row r="1999" spans="1:10" ht="15.75">
      <c r="A1999" s="55">
        <v>1995</v>
      </c>
      <c r="B1999" s="55" t="s">
        <v>446</v>
      </c>
      <c r="C1999" s="329" t="s">
        <v>2405</v>
      </c>
      <c r="D1999" s="329" t="s">
        <v>6068</v>
      </c>
      <c r="E1999" s="55" t="s">
        <v>7802</v>
      </c>
      <c r="F1999" s="55"/>
      <c r="G1999" s="55" t="s">
        <v>7800</v>
      </c>
      <c r="H1999" s="299">
        <v>63460</v>
      </c>
      <c r="I1999" s="59">
        <v>0.5</v>
      </c>
      <c r="J1999" s="448">
        <f t="shared" si="31"/>
        <v>31730</v>
      </c>
    </row>
    <row r="2000" spans="1:10" ht="15.75">
      <c r="A2000" s="55">
        <v>1996</v>
      </c>
      <c r="B2000" s="55" t="s">
        <v>446</v>
      </c>
      <c r="C2000" s="329" t="s">
        <v>2406</v>
      </c>
      <c r="D2000" s="329" t="s">
        <v>6069</v>
      </c>
      <c r="E2000" s="55" t="s">
        <v>7802</v>
      </c>
      <c r="F2000" s="55"/>
      <c r="G2000" s="55" t="s">
        <v>7800</v>
      </c>
      <c r="H2000" s="299">
        <v>63750</v>
      </c>
      <c r="I2000" s="59">
        <v>0.5</v>
      </c>
      <c r="J2000" s="448">
        <f t="shared" si="31"/>
        <v>31875</v>
      </c>
    </row>
    <row r="2001" spans="1:10" ht="15.75">
      <c r="A2001" s="55">
        <v>1997</v>
      </c>
      <c r="B2001" s="55" t="s">
        <v>446</v>
      </c>
      <c r="C2001" s="329" t="s">
        <v>2407</v>
      </c>
      <c r="D2001" s="329" t="s">
        <v>6070</v>
      </c>
      <c r="E2001" s="55" t="s">
        <v>7802</v>
      </c>
      <c r="F2001" s="55"/>
      <c r="G2001" s="55" t="s">
        <v>7800</v>
      </c>
      <c r="H2001" s="299">
        <v>64040</v>
      </c>
      <c r="I2001" s="59">
        <v>0.5</v>
      </c>
      <c r="J2001" s="448">
        <f t="shared" si="31"/>
        <v>32020</v>
      </c>
    </row>
    <row r="2002" spans="1:10" ht="15.75">
      <c r="A2002" s="55">
        <v>1998</v>
      </c>
      <c r="B2002" s="55" t="s">
        <v>446</v>
      </c>
      <c r="C2002" s="329" t="s">
        <v>2408</v>
      </c>
      <c r="D2002" s="329" t="s">
        <v>6071</v>
      </c>
      <c r="E2002" s="55" t="s">
        <v>7802</v>
      </c>
      <c r="F2002" s="55"/>
      <c r="G2002" s="55" t="s">
        <v>7800</v>
      </c>
      <c r="H2002" s="299">
        <v>64329</v>
      </c>
      <c r="I2002" s="59">
        <v>0.5</v>
      </c>
      <c r="J2002" s="448">
        <f t="shared" ref="J2002:J2065" si="32">H2002*(1-I2002)</f>
        <v>32164.5</v>
      </c>
    </row>
    <row r="2003" spans="1:10" ht="15.75">
      <c r="A2003" s="55">
        <v>1999</v>
      </c>
      <c r="B2003" s="55" t="s">
        <v>446</v>
      </c>
      <c r="C2003" s="329" t="s">
        <v>2409</v>
      </c>
      <c r="D2003" s="329" t="s">
        <v>6072</v>
      </c>
      <c r="E2003" s="55" t="s">
        <v>7802</v>
      </c>
      <c r="F2003" s="55"/>
      <c r="G2003" s="55" t="s">
        <v>7800</v>
      </c>
      <c r="H2003" s="299">
        <v>64619</v>
      </c>
      <c r="I2003" s="59">
        <v>0.5</v>
      </c>
      <c r="J2003" s="448">
        <f t="shared" si="32"/>
        <v>32309.5</v>
      </c>
    </row>
    <row r="2004" spans="1:10" ht="15.75">
      <c r="A2004" s="55">
        <v>2000</v>
      </c>
      <c r="B2004" s="55" t="s">
        <v>446</v>
      </c>
      <c r="C2004" s="329" t="s">
        <v>2410</v>
      </c>
      <c r="D2004" s="329" t="s">
        <v>6073</v>
      </c>
      <c r="E2004" s="55" t="s">
        <v>7802</v>
      </c>
      <c r="F2004" s="55"/>
      <c r="G2004" s="55" t="s">
        <v>7800</v>
      </c>
      <c r="H2004" s="299">
        <v>64909</v>
      </c>
      <c r="I2004" s="59">
        <v>0.5</v>
      </c>
      <c r="J2004" s="448">
        <f t="shared" si="32"/>
        <v>32454.5</v>
      </c>
    </row>
    <row r="2005" spans="1:10" ht="15.75">
      <c r="A2005" s="55">
        <v>2001</v>
      </c>
      <c r="B2005" s="55" t="s">
        <v>446</v>
      </c>
      <c r="C2005" s="329" t="s">
        <v>2411</v>
      </c>
      <c r="D2005" s="329" t="s">
        <v>6074</v>
      </c>
      <c r="E2005" s="55" t="s">
        <v>7802</v>
      </c>
      <c r="F2005" s="55"/>
      <c r="G2005" s="55" t="s">
        <v>7800</v>
      </c>
      <c r="H2005" s="299">
        <v>65198</v>
      </c>
      <c r="I2005" s="59">
        <v>0.5</v>
      </c>
      <c r="J2005" s="448">
        <f t="shared" si="32"/>
        <v>32599</v>
      </c>
    </row>
    <row r="2006" spans="1:10" ht="15.75">
      <c r="A2006" s="55">
        <v>2002</v>
      </c>
      <c r="B2006" s="55" t="s">
        <v>446</v>
      </c>
      <c r="C2006" s="329" t="s">
        <v>2412</v>
      </c>
      <c r="D2006" s="329" t="s">
        <v>6075</v>
      </c>
      <c r="E2006" s="55" t="s">
        <v>7802</v>
      </c>
      <c r="F2006" s="55"/>
      <c r="G2006" s="55" t="s">
        <v>7800</v>
      </c>
      <c r="H2006" s="299">
        <v>65488</v>
      </c>
      <c r="I2006" s="59">
        <v>0.5</v>
      </c>
      <c r="J2006" s="448">
        <f t="shared" si="32"/>
        <v>32744</v>
      </c>
    </row>
    <row r="2007" spans="1:10" ht="15.75">
      <c r="A2007" s="55">
        <v>2003</v>
      </c>
      <c r="B2007" s="55" t="s">
        <v>446</v>
      </c>
      <c r="C2007" s="329" t="s">
        <v>2413</v>
      </c>
      <c r="D2007" s="329" t="s">
        <v>6076</v>
      </c>
      <c r="E2007" s="55" t="s">
        <v>7802</v>
      </c>
      <c r="F2007" s="55"/>
      <c r="G2007" s="55" t="s">
        <v>7800</v>
      </c>
      <c r="H2007" s="299">
        <v>65778</v>
      </c>
      <c r="I2007" s="59">
        <v>0.5</v>
      </c>
      <c r="J2007" s="448">
        <f t="shared" si="32"/>
        <v>32889</v>
      </c>
    </row>
    <row r="2008" spans="1:10" ht="15.75">
      <c r="A2008" s="55">
        <v>2004</v>
      </c>
      <c r="B2008" s="55" t="s">
        <v>446</v>
      </c>
      <c r="C2008" s="329" t="s">
        <v>2414</v>
      </c>
      <c r="D2008" s="329" t="s">
        <v>6077</v>
      </c>
      <c r="E2008" s="55" t="s">
        <v>7802</v>
      </c>
      <c r="F2008" s="55"/>
      <c r="G2008" s="55" t="s">
        <v>7800</v>
      </c>
      <c r="H2008" s="299">
        <v>66068</v>
      </c>
      <c r="I2008" s="59">
        <v>0.5</v>
      </c>
      <c r="J2008" s="448">
        <f t="shared" si="32"/>
        <v>33034</v>
      </c>
    </row>
    <row r="2009" spans="1:10" ht="15.75">
      <c r="A2009" s="55">
        <v>2005</v>
      </c>
      <c r="B2009" s="55" t="s">
        <v>446</v>
      </c>
      <c r="C2009" s="329" t="s">
        <v>2415</v>
      </c>
      <c r="D2009" s="329" t="s">
        <v>6078</v>
      </c>
      <c r="E2009" s="55" t="s">
        <v>7802</v>
      </c>
      <c r="F2009" s="55"/>
      <c r="G2009" s="55" t="s">
        <v>7800</v>
      </c>
      <c r="H2009" s="299">
        <v>66357</v>
      </c>
      <c r="I2009" s="59">
        <v>0.5</v>
      </c>
      <c r="J2009" s="448">
        <f t="shared" si="32"/>
        <v>33178.5</v>
      </c>
    </row>
    <row r="2010" spans="1:10" ht="15.75">
      <c r="A2010" s="55">
        <v>2006</v>
      </c>
      <c r="B2010" s="55" t="s">
        <v>446</v>
      </c>
      <c r="C2010" s="329" t="s">
        <v>2416</v>
      </c>
      <c r="D2010" s="329" t="s">
        <v>6079</v>
      </c>
      <c r="E2010" s="55" t="s">
        <v>7802</v>
      </c>
      <c r="F2010" s="55"/>
      <c r="G2010" s="55" t="s">
        <v>7800</v>
      </c>
      <c r="H2010" s="299">
        <v>66647</v>
      </c>
      <c r="I2010" s="59">
        <v>0.5</v>
      </c>
      <c r="J2010" s="448">
        <f t="shared" si="32"/>
        <v>33323.5</v>
      </c>
    </row>
    <row r="2011" spans="1:10" ht="15.75">
      <c r="A2011" s="55">
        <v>2007</v>
      </c>
      <c r="B2011" s="55" t="s">
        <v>446</v>
      </c>
      <c r="C2011" s="329" t="s">
        <v>2417</v>
      </c>
      <c r="D2011" s="329" t="s">
        <v>6080</v>
      </c>
      <c r="E2011" s="55" t="s">
        <v>7802</v>
      </c>
      <c r="F2011" s="55"/>
      <c r="G2011" s="55" t="s">
        <v>7800</v>
      </c>
      <c r="H2011" s="299">
        <v>66937</v>
      </c>
      <c r="I2011" s="59">
        <v>0.5</v>
      </c>
      <c r="J2011" s="448">
        <f t="shared" si="32"/>
        <v>33468.5</v>
      </c>
    </row>
    <row r="2012" spans="1:10" ht="15.75">
      <c r="A2012" s="55">
        <v>2008</v>
      </c>
      <c r="B2012" s="55" t="s">
        <v>446</v>
      </c>
      <c r="C2012" s="329" t="s">
        <v>2418</v>
      </c>
      <c r="D2012" s="329" t="s">
        <v>6081</v>
      </c>
      <c r="E2012" s="55" t="s">
        <v>7802</v>
      </c>
      <c r="F2012" s="55"/>
      <c r="G2012" s="55" t="s">
        <v>7800</v>
      </c>
      <c r="H2012" s="299">
        <v>67226</v>
      </c>
      <c r="I2012" s="59">
        <v>0.5</v>
      </c>
      <c r="J2012" s="448">
        <f t="shared" si="32"/>
        <v>33613</v>
      </c>
    </row>
    <row r="2013" spans="1:10" ht="15.75">
      <c r="A2013" s="55">
        <v>2009</v>
      </c>
      <c r="B2013" s="55" t="s">
        <v>446</v>
      </c>
      <c r="C2013" s="329" t="s">
        <v>2419</v>
      </c>
      <c r="D2013" s="329" t="s">
        <v>6082</v>
      </c>
      <c r="E2013" s="55" t="s">
        <v>7802</v>
      </c>
      <c r="F2013" s="55"/>
      <c r="G2013" s="55" t="s">
        <v>7800</v>
      </c>
      <c r="H2013" s="299">
        <v>67516</v>
      </c>
      <c r="I2013" s="59">
        <v>0.5</v>
      </c>
      <c r="J2013" s="448">
        <f t="shared" si="32"/>
        <v>33758</v>
      </c>
    </row>
    <row r="2014" spans="1:10" ht="15.75">
      <c r="A2014" s="55">
        <v>2010</v>
      </c>
      <c r="B2014" s="55" t="s">
        <v>446</v>
      </c>
      <c r="C2014" s="329" t="s">
        <v>2420</v>
      </c>
      <c r="D2014" s="329" t="s">
        <v>6083</v>
      </c>
      <c r="E2014" s="55" t="s">
        <v>7802</v>
      </c>
      <c r="F2014" s="55"/>
      <c r="G2014" s="55" t="s">
        <v>7800</v>
      </c>
      <c r="H2014" s="299">
        <v>67806</v>
      </c>
      <c r="I2014" s="59">
        <v>0.5</v>
      </c>
      <c r="J2014" s="448">
        <f t="shared" si="32"/>
        <v>33903</v>
      </c>
    </row>
    <row r="2015" spans="1:10" ht="15.75">
      <c r="A2015" s="55">
        <v>2011</v>
      </c>
      <c r="B2015" s="55" t="s">
        <v>446</v>
      </c>
      <c r="C2015" s="329" t="s">
        <v>2421</v>
      </c>
      <c r="D2015" s="329" t="s">
        <v>6084</v>
      </c>
      <c r="E2015" s="55" t="s">
        <v>7802</v>
      </c>
      <c r="F2015" s="55"/>
      <c r="G2015" s="55" t="s">
        <v>7800</v>
      </c>
      <c r="H2015" s="299">
        <v>49743</v>
      </c>
      <c r="I2015" s="59">
        <v>0.5</v>
      </c>
      <c r="J2015" s="448">
        <f t="shared" si="32"/>
        <v>24871.5</v>
      </c>
    </row>
    <row r="2016" spans="1:10" ht="15.75">
      <c r="A2016" s="55">
        <v>2012</v>
      </c>
      <c r="B2016" s="55" t="s">
        <v>446</v>
      </c>
      <c r="C2016" s="329" t="s">
        <v>2422</v>
      </c>
      <c r="D2016" s="329" t="s">
        <v>6085</v>
      </c>
      <c r="E2016" s="55" t="s">
        <v>7802</v>
      </c>
      <c r="F2016" s="55"/>
      <c r="G2016" s="55" t="s">
        <v>7800</v>
      </c>
      <c r="H2016" s="299">
        <v>49801</v>
      </c>
      <c r="I2016" s="59">
        <v>0.5</v>
      </c>
      <c r="J2016" s="448">
        <f t="shared" si="32"/>
        <v>24900.5</v>
      </c>
    </row>
    <row r="2017" spans="1:10" ht="15.75">
      <c r="A2017" s="55">
        <v>2013</v>
      </c>
      <c r="B2017" s="55" t="s">
        <v>446</v>
      </c>
      <c r="C2017" s="329" t="s">
        <v>2423</v>
      </c>
      <c r="D2017" s="329" t="s">
        <v>6086</v>
      </c>
      <c r="E2017" s="55" t="s">
        <v>7802</v>
      </c>
      <c r="F2017" s="55"/>
      <c r="G2017" s="55" t="s">
        <v>7800</v>
      </c>
      <c r="H2017" s="299">
        <v>50090</v>
      </c>
      <c r="I2017" s="59">
        <v>0.5</v>
      </c>
      <c r="J2017" s="448">
        <f t="shared" si="32"/>
        <v>25045</v>
      </c>
    </row>
    <row r="2018" spans="1:10" ht="15.75">
      <c r="A2018" s="55">
        <v>2014</v>
      </c>
      <c r="B2018" s="55" t="s">
        <v>446</v>
      </c>
      <c r="C2018" s="329" t="s">
        <v>2424</v>
      </c>
      <c r="D2018" s="329" t="s">
        <v>6087</v>
      </c>
      <c r="E2018" s="55" t="s">
        <v>7802</v>
      </c>
      <c r="F2018" s="55"/>
      <c r="G2018" s="55" t="s">
        <v>7800</v>
      </c>
      <c r="H2018" s="299">
        <v>50380</v>
      </c>
      <c r="I2018" s="59">
        <v>0.5</v>
      </c>
      <c r="J2018" s="448">
        <f t="shared" si="32"/>
        <v>25190</v>
      </c>
    </row>
    <row r="2019" spans="1:10" ht="15.75">
      <c r="A2019" s="55">
        <v>2015</v>
      </c>
      <c r="B2019" s="55" t="s">
        <v>446</v>
      </c>
      <c r="C2019" s="329" t="s">
        <v>2425</v>
      </c>
      <c r="D2019" s="329" t="s">
        <v>6088</v>
      </c>
      <c r="E2019" s="55" t="s">
        <v>7802</v>
      </c>
      <c r="F2019" s="55"/>
      <c r="G2019" s="55" t="s">
        <v>7800</v>
      </c>
      <c r="H2019" s="299">
        <v>50670</v>
      </c>
      <c r="I2019" s="59">
        <v>0.5</v>
      </c>
      <c r="J2019" s="448">
        <f t="shared" si="32"/>
        <v>25335</v>
      </c>
    </row>
    <row r="2020" spans="1:10" ht="15.75">
      <c r="A2020" s="55">
        <v>2016</v>
      </c>
      <c r="B2020" s="55" t="s">
        <v>446</v>
      </c>
      <c r="C2020" s="329" t="s">
        <v>2426</v>
      </c>
      <c r="D2020" s="329" t="s">
        <v>6089</v>
      </c>
      <c r="E2020" s="55" t="s">
        <v>7802</v>
      </c>
      <c r="F2020" s="55"/>
      <c r="G2020" s="55" t="s">
        <v>7800</v>
      </c>
      <c r="H2020" s="299">
        <v>50959</v>
      </c>
      <c r="I2020" s="59">
        <v>0.5</v>
      </c>
      <c r="J2020" s="448">
        <f t="shared" si="32"/>
        <v>25479.5</v>
      </c>
    </row>
    <row r="2021" spans="1:10" ht="15.75">
      <c r="A2021" s="55">
        <v>2017</v>
      </c>
      <c r="B2021" s="55" t="s">
        <v>446</v>
      </c>
      <c r="C2021" s="329" t="s">
        <v>2427</v>
      </c>
      <c r="D2021" s="329" t="s">
        <v>6090</v>
      </c>
      <c r="E2021" s="55" t="s">
        <v>7802</v>
      </c>
      <c r="F2021" s="55"/>
      <c r="G2021" s="55" t="s">
        <v>7800</v>
      </c>
      <c r="H2021" s="299">
        <v>51249</v>
      </c>
      <c r="I2021" s="59">
        <v>0.5</v>
      </c>
      <c r="J2021" s="448">
        <f t="shared" si="32"/>
        <v>25624.5</v>
      </c>
    </row>
    <row r="2022" spans="1:10" ht="15.75">
      <c r="A2022" s="55">
        <v>2018</v>
      </c>
      <c r="B2022" s="55" t="s">
        <v>446</v>
      </c>
      <c r="C2022" s="329" t="s">
        <v>2428</v>
      </c>
      <c r="D2022" s="329" t="s">
        <v>6091</v>
      </c>
      <c r="E2022" s="55" t="s">
        <v>7802</v>
      </c>
      <c r="F2022" s="55"/>
      <c r="G2022" s="55" t="s">
        <v>7800</v>
      </c>
      <c r="H2022" s="299">
        <v>51539</v>
      </c>
      <c r="I2022" s="59">
        <v>0.5</v>
      </c>
      <c r="J2022" s="448">
        <f t="shared" si="32"/>
        <v>25769.5</v>
      </c>
    </row>
    <row r="2023" spans="1:10" ht="15.75">
      <c r="A2023" s="55">
        <v>2019</v>
      </c>
      <c r="B2023" s="55" t="s">
        <v>446</v>
      </c>
      <c r="C2023" s="329" t="s">
        <v>2429</v>
      </c>
      <c r="D2023" s="329" t="s">
        <v>6092</v>
      </c>
      <c r="E2023" s="55" t="s">
        <v>7802</v>
      </c>
      <c r="F2023" s="55"/>
      <c r="G2023" s="55" t="s">
        <v>7800</v>
      </c>
      <c r="H2023" s="299">
        <v>51829</v>
      </c>
      <c r="I2023" s="59">
        <v>0.5</v>
      </c>
      <c r="J2023" s="448">
        <f t="shared" si="32"/>
        <v>25914.5</v>
      </c>
    </row>
    <row r="2024" spans="1:10" ht="15.75">
      <c r="A2024" s="55">
        <v>2020</v>
      </c>
      <c r="B2024" s="55" t="s">
        <v>446</v>
      </c>
      <c r="C2024" s="329" t="s">
        <v>2430</v>
      </c>
      <c r="D2024" s="329" t="s">
        <v>6093</v>
      </c>
      <c r="E2024" s="55" t="s">
        <v>7802</v>
      </c>
      <c r="F2024" s="55"/>
      <c r="G2024" s="55" t="s">
        <v>7800</v>
      </c>
      <c r="H2024" s="299">
        <v>52118</v>
      </c>
      <c r="I2024" s="59">
        <v>0.5</v>
      </c>
      <c r="J2024" s="448">
        <f t="shared" si="32"/>
        <v>26059</v>
      </c>
    </row>
    <row r="2025" spans="1:10" ht="15.75">
      <c r="A2025" s="55">
        <v>2021</v>
      </c>
      <c r="B2025" s="55" t="s">
        <v>446</v>
      </c>
      <c r="C2025" s="329" t="s">
        <v>2431</v>
      </c>
      <c r="D2025" s="329" t="s">
        <v>6094</v>
      </c>
      <c r="E2025" s="55" t="s">
        <v>7802</v>
      </c>
      <c r="F2025" s="55"/>
      <c r="G2025" s="55" t="s">
        <v>7800</v>
      </c>
      <c r="H2025" s="299">
        <v>52408</v>
      </c>
      <c r="I2025" s="59">
        <v>0.5</v>
      </c>
      <c r="J2025" s="448">
        <f t="shared" si="32"/>
        <v>26204</v>
      </c>
    </row>
    <row r="2026" spans="1:10" ht="15.75">
      <c r="A2026" s="55">
        <v>2022</v>
      </c>
      <c r="B2026" s="55" t="s">
        <v>446</v>
      </c>
      <c r="C2026" s="329" t="s">
        <v>2432</v>
      </c>
      <c r="D2026" s="329" t="s">
        <v>6095</v>
      </c>
      <c r="E2026" s="55" t="s">
        <v>7802</v>
      </c>
      <c r="F2026" s="55"/>
      <c r="G2026" s="55" t="s">
        <v>7800</v>
      </c>
      <c r="H2026" s="299">
        <v>52698</v>
      </c>
      <c r="I2026" s="59">
        <v>0.5</v>
      </c>
      <c r="J2026" s="448">
        <f t="shared" si="32"/>
        <v>26349</v>
      </c>
    </row>
    <row r="2027" spans="1:10" ht="15.75">
      <c r="A2027" s="55">
        <v>2023</v>
      </c>
      <c r="B2027" s="55" t="s">
        <v>446</v>
      </c>
      <c r="C2027" s="329" t="s">
        <v>2433</v>
      </c>
      <c r="D2027" s="329" t="s">
        <v>6096</v>
      </c>
      <c r="E2027" s="55" t="s">
        <v>7802</v>
      </c>
      <c r="F2027" s="55"/>
      <c r="G2027" s="55" t="s">
        <v>7800</v>
      </c>
      <c r="H2027" s="299">
        <v>52987</v>
      </c>
      <c r="I2027" s="59">
        <v>0.5</v>
      </c>
      <c r="J2027" s="448">
        <f t="shared" si="32"/>
        <v>26493.5</v>
      </c>
    </row>
    <row r="2028" spans="1:10" ht="15.75">
      <c r="A2028" s="55">
        <v>2024</v>
      </c>
      <c r="B2028" s="55" t="s">
        <v>446</v>
      </c>
      <c r="C2028" s="329" t="s">
        <v>2434</v>
      </c>
      <c r="D2028" s="329" t="s">
        <v>6097</v>
      </c>
      <c r="E2028" s="55" t="s">
        <v>7802</v>
      </c>
      <c r="F2028" s="55"/>
      <c r="G2028" s="55" t="s">
        <v>7800</v>
      </c>
      <c r="H2028" s="299">
        <v>53277</v>
      </c>
      <c r="I2028" s="59">
        <v>0.5</v>
      </c>
      <c r="J2028" s="448">
        <f t="shared" si="32"/>
        <v>26638.5</v>
      </c>
    </row>
    <row r="2029" spans="1:10" ht="15.75">
      <c r="A2029" s="55">
        <v>2025</v>
      </c>
      <c r="B2029" s="55" t="s">
        <v>446</v>
      </c>
      <c r="C2029" s="329" t="s">
        <v>2435</v>
      </c>
      <c r="D2029" s="329" t="s">
        <v>6098</v>
      </c>
      <c r="E2029" s="55" t="s">
        <v>7802</v>
      </c>
      <c r="F2029" s="55"/>
      <c r="G2029" s="55" t="s">
        <v>7800</v>
      </c>
      <c r="H2029" s="299">
        <v>53567</v>
      </c>
      <c r="I2029" s="59">
        <v>0.5</v>
      </c>
      <c r="J2029" s="448">
        <f t="shared" si="32"/>
        <v>26783.5</v>
      </c>
    </row>
    <row r="2030" spans="1:10" ht="15.75">
      <c r="A2030" s="55">
        <v>2026</v>
      </c>
      <c r="B2030" s="55" t="s">
        <v>446</v>
      </c>
      <c r="C2030" s="329" t="s">
        <v>2436</v>
      </c>
      <c r="D2030" s="329" t="s">
        <v>6099</v>
      </c>
      <c r="E2030" s="55" t="s">
        <v>7802</v>
      </c>
      <c r="F2030" s="55"/>
      <c r="G2030" s="55" t="s">
        <v>7800</v>
      </c>
      <c r="H2030" s="299">
        <v>53857</v>
      </c>
      <c r="I2030" s="59">
        <v>0.5</v>
      </c>
      <c r="J2030" s="448">
        <f t="shared" si="32"/>
        <v>26928.5</v>
      </c>
    </row>
    <row r="2031" spans="1:10" ht="15.75">
      <c r="A2031" s="55">
        <v>2027</v>
      </c>
      <c r="B2031" s="55" t="s">
        <v>446</v>
      </c>
      <c r="C2031" s="329" t="s">
        <v>2437</v>
      </c>
      <c r="D2031" s="329" t="s">
        <v>6100</v>
      </c>
      <c r="E2031" s="55" t="s">
        <v>7802</v>
      </c>
      <c r="F2031" s="55"/>
      <c r="G2031" s="55" t="s">
        <v>7800</v>
      </c>
      <c r="H2031" s="299">
        <v>54146</v>
      </c>
      <c r="I2031" s="59">
        <v>0.5</v>
      </c>
      <c r="J2031" s="448">
        <f t="shared" si="32"/>
        <v>27073</v>
      </c>
    </row>
    <row r="2032" spans="1:10" ht="15.75">
      <c r="A2032" s="55">
        <v>2028</v>
      </c>
      <c r="B2032" s="55" t="s">
        <v>446</v>
      </c>
      <c r="C2032" s="329" t="s">
        <v>2438</v>
      </c>
      <c r="D2032" s="329" t="s">
        <v>6101</v>
      </c>
      <c r="E2032" s="55" t="s">
        <v>7802</v>
      </c>
      <c r="F2032" s="55"/>
      <c r="G2032" s="55" t="s">
        <v>7800</v>
      </c>
      <c r="H2032" s="299">
        <v>54436</v>
      </c>
      <c r="I2032" s="59">
        <v>0.5</v>
      </c>
      <c r="J2032" s="448">
        <f t="shared" si="32"/>
        <v>27218</v>
      </c>
    </row>
    <row r="2033" spans="1:10" ht="15.75">
      <c r="A2033" s="55">
        <v>2029</v>
      </c>
      <c r="B2033" s="55" t="s">
        <v>446</v>
      </c>
      <c r="C2033" s="329" t="s">
        <v>2439</v>
      </c>
      <c r="D2033" s="329" t="s">
        <v>6102</v>
      </c>
      <c r="E2033" s="55" t="s">
        <v>7802</v>
      </c>
      <c r="F2033" s="55"/>
      <c r="G2033" s="55" t="s">
        <v>7800</v>
      </c>
      <c r="H2033" s="299">
        <v>54726</v>
      </c>
      <c r="I2033" s="59">
        <v>0.5</v>
      </c>
      <c r="J2033" s="448">
        <f t="shared" si="32"/>
        <v>27363</v>
      </c>
    </row>
    <row r="2034" spans="1:10" ht="15.75">
      <c r="A2034" s="55">
        <v>2030</v>
      </c>
      <c r="B2034" s="55" t="s">
        <v>446</v>
      </c>
      <c r="C2034" s="329" t="s">
        <v>2440</v>
      </c>
      <c r="D2034" s="329" t="s">
        <v>6103</v>
      </c>
      <c r="E2034" s="55" t="s">
        <v>7802</v>
      </c>
      <c r="F2034" s="55"/>
      <c r="G2034" s="55" t="s">
        <v>7800</v>
      </c>
      <c r="H2034" s="299">
        <v>55015</v>
      </c>
      <c r="I2034" s="59">
        <v>0.5</v>
      </c>
      <c r="J2034" s="448">
        <f t="shared" si="32"/>
        <v>27507.5</v>
      </c>
    </row>
    <row r="2035" spans="1:10" ht="15.75">
      <c r="A2035" s="55">
        <v>2031</v>
      </c>
      <c r="B2035" s="55" t="s">
        <v>446</v>
      </c>
      <c r="C2035" s="329" t="s">
        <v>2441</v>
      </c>
      <c r="D2035" s="329" t="s">
        <v>6104</v>
      </c>
      <c r="E2035" s="55" t="s">
        <v>7802</v>
      </c>
      <c r="F2035" s="55"/>
      <c r="G2035" s="55" t="s">
        <v>7800</v>
      </c>
      <c r="H2035" s="299">
        <v>55305</v>
      </c>
      <c r="I2035" s="59">
        <v>0.5</v>
      </c>
      <c r="J2035" s="448">
        <f t="shared" si="32"/>
        <v>27652.5</v>
      </c>
    </row>
    <row r="2036" spans="1:10" ht="15.75">
      <c r="A2036" s="55">
        <v>2032</v>
      </c>
      <c r="B2036" s="55" t="s">
        <v>446</v>
      </c>
      <c r="C2036" s="329" t="s">
        <v>2442</v>
      </c>
      <c r="D2036" s="329" t="s">
        <v>6105</v>
      </c>
      <c r="E2036" s="55" t="s">
        <v>7802</v>
      </c>
      <c r="F2036" s="55"/>
      <c r="G2036" s="55" t="s">
        <v>7800</v>
      </c>
      <c r="H2036" s="299">
        <v>55595</v>
      </c>
      <c r="I2036" s="59">
        <v>0.5</v>
      </c>
      <c r="J2036" s="448">
        <f t="shared" si="32"/>
        <v>27797.5</v>
      </c>
    </row>
    <row r="2037" spans="1:10" ht="15.75">
      <c r="A2037" s="55">
        <v>2033</v>
      </c>
      <c r="B2037" s="55" t="s">
        <v>446</v>
      </c>
      <c r="C2037" s="329" t="s">
        <v>2443</v>
      </c>
      <c r="D2037" s="329" t="s">
        <v>6106</v>
      </c>
      <c r="E2037" s="55" t="s">
        <v>7802</v>
      </c>
      <c r="F2037" s="55"/>
      <c r="G2037" s="55" t="s">
        <v>7800</v>
      </c>
      <c r="H2037" s="299">
        <v>55885</v>
      </c>
      <c r="I2037" s="59">
        <v>0.5</v>
      </c>
      <c r="J2037" s="448">
        <f t="shared" si="32"/>
        <v>27942.5</v>
      </c>
    </row>
    <row r="2038" spans="1:10" ht="15.75">
      <c r="A2038" s="55">
        <v>2034</v>
      </c>
      <c r="B2038" s="55" t="s">
        <v>446</v>
      </c>
      <c r="C2038" s="329" t="s">
        <v>2444</v>
      </c>
      <c r="D2038" s="329" t="s">
        <v>6107</v>
      </c>
      <c r="E2038" s="55" t="s">
        <v>7802</v>
      </c>
      <c r="F2038" s="55"/>
      <c r="G2038" s="55" t="s">
        <v>7800</v>
      </c>
      <c r="H2038" s="299">
        <v>56174</v>
      </c>
      <c r="I2038" s="59">
        <v>0.5</v>
      </c>
      <c r="J2038" s="448">
        <f t="shared" si="32"/>
        <v>28087</v>
      </c>
    </row>
    <row r="2039" spans="1:10" ht="15.75">
      <c r="A2039" s="55">
        <v>2035</v>
      </c>
      <c r="B2039" s="55" t="s">
        <v>446</v>
      </c>
      <c r="C2039" s="329" t="s">
        <v>2445</v>
      </c>
      <c r="D2039" s="329" t="s">
        <v>6108</v>
      </c>
      <c r="E2039" s="55" t="s">
        <v>7802</v>
      </c>
      <c r="F2039" s="55"/>
      <c r="G2039" s="55" t="s">
        <v>7800</v>
      </c>
      <c r="H2039" s="299">
        <v>56464</v>
      </c>
      <c r="I2039" s="59">
        <v>0.5</v>
      </c>
      <c r="J2039" s="448">
        <f t="shared" si="32"/>
        <v>28232</v>
      </c>
    </row>
    <row r="2040" spans="1:10" ht="15.75">
      <c r="A2040" s="55">
        <v>2036</v>
      </c>
      <c r="B2040" s="55" t="s">
        <v>446</v>
      </c>
      <c r="C2040" s="329" t="s">
        <v>2446</v>
      </c>
      <c r="D2040" s="329" t="s">
        <v>6109</v>
      </c>
      <c r="E2040" s="55" t="s">
        <v>7802</v>
      </c>
      <c r="F2040" s="55"/>
      <c r="G2040" s="55" t="s">
        <v>7800</v>
      </c>
      <c r="H2040" s="299">
        <v>56754</v>
      </c>
      <c r="I2040" s="59">
        <v>0.5</v>
      </c>
      <c r="J2040" s="448">
        <f t="shared" si="32"/>
        <v>28377</v>
      </c>
    </row>
    <row r="2041" spans="1:10" ht="15.75">
      <c r="A2041" s="55">
        <v>2037</v>
      </c>
      <c r="B2041" s="55" t="s">
        <v>446</v>
      </c>
      <c r="C2041" s="329" t="s">
        <v>2447</v>
      </c>
      <c r="D2041" s="329" t="s">
        <v>6110</v>
      </c>
      <c r="E2041" s="55" t="s">
        <v>7802</v>
      </c>
      <c r="F2041" s="55"/>
      <c r="G2041" s="55" t="s">
        <v>7800</v>
      </c>
      <c r="H2041" s="299">
        <v>57043</v>
      </c>
      <c r="I2041" s="59">
        <v>0.5</v>
      </c>
      <c r="J2041" s="448">
        <f t="shared" si="32"/>
        <v>28521.5</v>
      </c>
    </row>
    <row r="2042" spans="1:10" ht="15.75">
      <c r="A2042" s="55">
        <v>2038</v>
      </c>
      <c r="B2042" s="55" t="s">
        <v>446</v>
      </c>
      <c r="C2042" s="329" t="s">
        <v>2448</v>
      </c>
      <c r="D2042" s="329" t="s">
        <v>6111</v>
      </c>
      <c r="E2042" s="55" t="s">
        <v>7802</v>
      </c>
      <c r="F2042" s="55"/>
      <c r="G2042" s="55" t="s">
        <v>7800</v>
      </c>
      <c r="H2042" s="299">
        <v>57333</v>
      </c>
      <c r="I2042" s="59">
        <v>0.5</v>
      </c>
      <c r="J2042" s="448">
        <f t="shared" si="32"/>
        <v>28666.5</v>
      </c>
    </row>
    <row r="2043" spans="1:10" ht="15.75">
      <c r="A2043" s="55">
        <v>2039</v>
      </c>
      <c r="B2043" s="55" t="s">
        <v>446</v>
      </c>
      <c r="C2043" s="329" t="s">
        <v>2449</v>
      </c>
      <c r="D2043" s="329" t="s">
        <v>6112</v>
      </c>
      <c r="E2043" s="55" t="s">
        <v>7802</v>
      </c>
      <c r="F2043" s="55"/>
      <c r="G2043" s="55" t="s">
        <v>7800</v>
      </c>
      <c r="H2043" s="299">
        <v>57623</v>
      </c>
      <c r="I2043" s="59">
        <v>0.5</v>
      </c>
      <c r="J2043" s="448">
        <f t="shared" si="32"/>
        <v>28811.5</v>
      </c>
    </row>
    <row r="2044" spans="1:10" ht="15.75">
      <c r="A2044" s="55">
        <v>2040</v>
      </c>
      <c r="B2044" s="55" t="s">
        <v>446</v>
      </c>
      <c r="C2044" s="329" t="s">
        <v>2450</v>
      </c>
      <c r="D2044" s="329" t="s">
        <v>6113</v>
      </c>
      <c r="E2044" s="55" t="s">
        <v>7802</v>
      </c>
      <c r="F2044" s="55"/>
      <c r="G2044" s="55" t="s">
        <v>7800</v>
      </c>
      <c r="H2044" s="299">
        <v>57913</v>
      </c>
      <c r="I2044" s="59">
        <v>0.5</v>
      </c>
      <c r="J2044" s="448">
        <f t="shared" si="32"/>
        <v>28956.5</v>
      </c>
    </row>
    <row r="2045" spans="1:10" ht="15.75">
      <c r="A2045" s="55">
        <v>2041</v>
      </c>
      <c r="B2045" s="55" t="s">
        <v>446</v>
      </c>
      <c r="C2045" s="329" t="s">
        <v>2451</v>
      </c>
      <c r="D2045" s="329" t="s">
        <v>6114</v>
      </c>
      <c r="E2045" s="55" t="s">
        <v>7802</v>
      </c>
      <c r="F2045" s="55"/>
      <c r="G2045" s="55" t="s">
        <v>7800</v>
      </c>
      <c r="H2045" s="299">
        <v>58202</v>
      </c>
      <c r="I2045" s="59">
        <v>0.5</v>
      </c>
      <c r="J2045" s="448">
        <f t="shared" si="32"/>
        <v>29101</v>
      </c>
    </row>
    <row r="2046" spans="1:10" ht="15.75">
      <c r="A2046" s="55">
        <v>2042</v>
      </c>
      <c r="B2046" s="55" t="s">
        <v>446</v>
      </c>
      <c r="C2046" s="329" t="s">
        <v>2452</v>
      </c>
      <c r="D2046" s="329" t="s">
        <v>6115</v>
      </c>
      <c r="E2046" s="55" t="s">
        <v>7802</v>
      </c>
      <c r="F2046" s="55"/>
      <c r="G2046" s="55" t="s">
        <v>7800</v>
      </c>
      <c r="H2046" s="299">
        <v>58492</v>
      </c>
      <c r="I2046" s="59">
        <v>0.5</v>
      </c>
      <c r="J2046" s="448">
        <f t="shared" si="32"/>
        <v>29246</v>
      </c>
    </row>
    <row r="2047" spans="1:10" ht="15.75">
      <c r="A2047" s="55">
        <v>2043</v>
      </c>
      <c r="B2047" s="55" t="s">
        <v>446</v>
      </c>
      <c r="C2047" s="329" t="s">
        <v>2453</v>
      </c>
      <c r="D2047" s="329" t="s">
        <v>6116</v>
      </c>
      <c r="E2047" s="55" t="s">
        <v>7802</v>
      </c>
      <c r="F2047" s="55"/>
      <c r="G2047" s="55" t="s">
        <v>7800</v>
      </c>
      <c r="H2047" s="299">
        <v>58782</v>
      </c>
      <c r="I2047" s="59">
        <v>0.5</v>
      </c>
      <c r="J2047" s="448">
        <f t="shared" si="32"/>
        <v>29391</v>
      </c>
    </row>
    <row r="2048" spans="1:10" ht="15.75">
      <c r="A2048" s="55">
        <v>2044</v>
      </c>
      <c r="B2048" s="55" t="s">
        <v>446</v>
      </c>
      <c r="C2048" s="329" t="s">
        <v>2454</v>
      </c>
      <c r="D2048" s="329" t="s">
        <v>6117</v>
      </c>
      <c r="E2048" s="55" t="s">
        <v>7802</v>
      </c>
      <c r="F2048" s="55"/>
      <c r="G2048" s="55" t="s">
        <v>7800</v>
      </c>
      <c r="H2048" s="299">
        <v>59071</v>
      </c>
      <c r="I2048" s="59">
        <v>0.5</v>
      </c>
      <c r="J2048" s="448">
        <f t="shared" si="32"/>
        <v>29535.5</v>
      </c>
    </row>
    <row r="2049" spans="1:10" ht="15.75">
      <c r="A2049" s="55">
        <v>2045</v>
      </c>
      <c r="B2049" s="55" t="s">
        <v>446</v>
      </c>
      <c r="C2049" s="329" t="s">
        <v>2455</v>
      </c>
      <c r="D2049" s="329" t="s">
        <v>6118</v>
      </c>
      <c r="E2049" s="55" t="s">
        <v>7802</v>
      </c>
      <c r="F2049" s="55"/>
      <c r="G2049" s="55" t="s">
        <v>7800</v>
      </c>
      <c r="H2049" s="299">
        <v>59361</v>
      </c>
      <c r="I2049" s="59">
        <v>0.5</v>
      </c>
      <c r="J2049" s="448">
        <f t="shared" si="32"/>
        <v>29680.5</v>
      </c>
    </row>
    <row r="2050" spans="1:10" ht="15.75">
      <c r="A2050" s="55">
        <v>2046</v>
      </c>
      <c r="B2050" s="55" t="s">
        <v>446</v>
      </c>
      <c r="C2050" s="329" t="s">
        <v>2456</v>
      </c>
      <c r="D2050" s="329" t="s">
        <v>6119</v>
      </c>
      <c r="E2050" s="55" t="s">
        <v>7802</v>
      </c>
      <c r="F2050" s="55"/>
      <c r="G2050" s="55" t="s">
        <v>7800</v>
      </c>
      <c r="H2050" s="299">
        <v>59651</v>
      </c>
      <c r="I2050" s="59">
        <v>0.5</v>
      </c>
      <c r="J2050" s="448">
        <f t="shared" si="32"/>
        <v>29825.5</v>
      </c>
    </row>
    <row r="2051" spans="1:10" ht="15.75">
      <c r="A2051" s="55">
        <v>2047</v>
      </c>
      <c r="B2051" s="55" t="s">
        <v>446</v>
      </c>
      <c r="C2051" s="329" t="s">
        <v>2457</v>
      </c>
      <c r="D2051" s="329" t="s">
        <v>6120</v>
      </c>
      <c r="E2051" s="55" t="s">
        <v>7802</v>
      </c>
      <c r="F2051" s="55"/>
      <c r="G2051" s="55" t="s">
        <v>7800</v>
      </c>
      <c r="H2051" s="299">
        <v>59941</v>
      </c>
      <c r="I2051" s="59">
        <v>0.5</v>
      </c>
      <c r="J2051" s="448">
        <f t="shared" si="32"/>
        <v>29970.5</v>
      </c>
    </row>
    <row r="2052" spans="1:10" ht="15.75">
      <c r="A2052" s="55">
        <v>2048</v>
      </c>
      <c r="B2052" s="55" t="s">
        <v>446</v>
      </c>
      <c r="C2052" s="329" t="s">
        <v>2458</v>
      </c>
      <c r="D2052" s="329" t="s">
        <v>6121</v>
      </c>
      <c r="E2052" s="55" t="s">
        <v>7802</v>
      </c>
      <c r="F2052" s="55"/>
      <c r="G2052" s="55" t="s">
        <v>7800</v>
      </c>
      <c r="H2052" s="299">
        <v>60230</v>
      </c>
      <c r="I2052" s="59">
        <v>0.5</v>
      </c>
      <c r="J2052" s="448">
        <f t="shared" si="32"/>
        <v>30115</v>
      </c>
    </row>
    <row r="2053" spans="1:10" ht="15.75">
      <c r="A2053" s="55">
        <v>2049</v>
      </c>
      <c r="B2053" s="55" t="s">
        <v>446</v>
      </c>
      <c r="C2053" s="329" t="s">
        <v>2459</v>
      </c>
      <c r="D2053" s="329" t="s">
        <v>6122</v>
      </c>
      <c r="E2053" s="55" t="s">
        <v>7802</v>
      </c>
      <c r="F2053" s="55"/>
      <c r="G2053" s="55" t="s">
        <v>7800</v>
      </c>
      <c r="H2053" s="299">
        <v>60520</v>
      </c>
      <c r="I2053" s="59">
        <v>0.5</v>
      </c>
      <c r="J2053" s="448">
        <f t="shared" si="32"/>
        <v>30260</v>
      </c>
    </row>
    <row r="2054" spans="1:10" ht="15.75">
      <c r="A2054" s="55">
        <v>2050</v>
      </c>
      <c r="B2054" s="55" t="s">
        <v>446</v>
      </c>
      <c r="C2054" s="329" t="s">
        <v>2460</v>
      </c>
      <c r="D2054" s="329" t="s">
        <v>6123</v>
      </c>
      <c r="E2054" s="55" t="s">
        <v>7802</v>
      </c>
      <c r="F2054" s="55"/>
      <c r="G2054" s="55" t="s">
        <v>7800</v>
      </c>
      <c r="H2054" s="299">
        <v>60810</v>
      </c>
      <c r="I2054" s="59">
        <v>0.5</v>
      </c>
      <c r="J2054" s="448">
        <f t="shared" si="32"/>
        <v>30405</v>
      </c>
    </row>
    <row r="2055" spans="1:10" ht="15.75">
      <c r="A2055" s="55">
        <v>2051</v>
      </c>
      <c r="B2055" s="55" t="s">
        <v>446</v>
      </c>
      <c r="C2055" s="329" t="s">
        <v>2461</v>
      </c>
      <c r="D2055" s="329" t="s">
        <v>6124</v>
      </c>
      <c r="E2055" s="55" t="s">
        <v>7802</v>
      </c>
      <c r="F2055" s="55"/>
      <c r="G2055" s="55" t="s">
        <v>7800</v>
      </c>
      <c r="H2055" s="299">
        <v>61099</v>
      </c>
      <c r="I2055" s="59">
        <v>0.5</v>
      </c>
      <c r="J2055" s="448">
        <f t="shared" si="32"/>
        <v>30549.5</v>
      </c>
    </row>
    <row r="2056" spans="1:10" ht="15.75">
      <c r="A2056" s="55">
        <v>2052</v>
      </c>
      <c r="B2056" s="55" t="s">
        <v>446</v>
      </c>
      <c r="C2056" s="329" t="s">
        <v>2462</v>
      </c>
      <c r="D2056" s="329" t="s">
        <v>6125</v>
      </c>
      <c r="E2056" s="55" t="s">
        <v>7802</v>
      </c>
      <c r="F2056" s="55"/>
      <c r="G2056" s="55" t="s">
        <v>7800</v>
      </c>
      <c r="H2056" s="299">
        <v>61389</v>
      </c>
      <c r="I2056" s="59">
        <v>0.5</v>
      </c>
      <c r="J2056" s="448">
        <f t="shared" si="32"/>
        <v>30694.5</v>
      </c>
    </row>
    <row r="2057" spans="1:10" ht="15.75">
      <c r="A2057" s="55">
        <v>2053</v>
      </c>
      <c r="B2057" s="55" t="s">
        <v>446</v>
      </c>
      <c r="C2057" s="329" t="s">
        <v>2463</v>
      </c>
      <c r="D2057" s="329" t="s">
        <v>6126</v>
      </c>
      <c r="E2057" s="55" t="s">
        <v>7802</v>
      </c>
      <c r="F2057" s="55"/>
      <c r="G2057" s="55" t="s">
        <v>7800</v>
      </c>
      <c r="H2057" s="299">
        <v>61679</v>
      </c>
      <c r="I2057" s="59">
        <v>0.5</v>
      </c>
      <c r="J2057" s="448">
        <f t="shared" si="32"/>
        <v>30839.5</v>
      </c>
    </row>
    <row r="2058" spans="1:10" ht="15.75">
      <c r="A2058" s="55">
        <v>2054</v>
      </c>
      <c r="B2058" s="55" t="s">
        <v>446</v>
      </c>
      <c r="C2058" s="329" t="s">
        <v>2464</v>
      </c>
      <c r="D2058" s="329" t="s">
        <v>6127</v>
      </c>
      <c r="E2058" s="55" t="s">
        <v>7802</v>
      </c>
      <c r="F2058" s="55"/>
      <c r="G2058" s="55" t="s">
        <v>7800</v>
      </c>
      <c r="H2058" s="299">
        <v>61969</v>
      </c>
      <c r="I2058" s="59">
        <v>0.5</v>
      </c>
      <c r="J2058" s="448">
        <f t="shared" si="32"/>
        <v>30984.5</v>
      </c>
    </row>
    <row r="2059" spans="1:10" ht="15.75">
      <c r="A2059" s="55">
        <v>2055</v>
      </c>
      <c r="B2059" s="55" t="s">
        <v>446</v>
      </c>
      <c r="C2059" s="329" t="s">
        <v>2465</v>
      </c>
      <c r="D2059" s="329" t="s">
        <v>6128</v>
      </c>
      <c r="E2059" s="55" t="s">
        <v>7802</v>
      </c>
      <c r="F2059" s="55"/>
      <c r="G2059" s="55" t="s">
        <v>7800</v>
      </c>
      <c r="H2059" s="299">
        <v>62258</v>
      </c>
      <c r="I2059" s="59">
        <v>0.5</v>
      </c>
      <c r="J2059" s="448">
        <f t="shared" si="32"/>
        <v>31129</v>
      </c>
    </row>
    <row r="2060" spans="1:10" ht="15.75">
      <c r="A2060" s="55">
        <v>2056</v>
      </c>
      <c r="B2060" s="55" t="s">
        <v>446</v>
      </c>
      <c r="C2060" s="329" t="s">
        <v>2466</v>
      </c>
      <c r="D2060" s="329" t="s">
        <v>6129</v>
      </c>
      <c r="E2060" s="55" t="s">
        <v>7802</v>
      </c>
      <c r="F2060" s="55"/>
      <c r="G2060" s="55" t="s">
        <v>7800</v>
      </c>
      <c r="H2060" s="299">
        <v>62548</v>
      </c>
      <c r="I2060" s="59">
        <v>0.5</v>
      </c>
      <c r="J2060" s="448">
        <f t="shared" si="32"/>
        <v>31274</v>
      </c>
    </row>
    <row r="2061" spans="1:10" ht="15.75">
      <c r="A2061" s="55">
        <v>2057</v>
      </c>
      <c r="B2061" s="55" t="s">
        <v>446</v>
      </c>
      <c r="C2061" s="329" t="s">
        <v>2467</v>
      </c>
      <c r="D2061" s="329" t="s">
        <v>6130</v>
      </c>
      <c r="E2061" s="55" t="s">
        <v>7802</v>
      </c>
      <c r="F2061" s="55"/>
      <c r="G2061" s="55" t="s">
        <v>7800</v>
      </c>
      <c r="H2061" s="299">
        <v>62838</v>
      </c>
      <c r="I2061" s="59">
        <v>0.5</v>
      </c>
      <c r="J2061" s="448">
        <f t="shared" si="32"/>
        <v>31419</v>
      </c>
    </row>
    <row r="2062" spans="1:10" ht="15.75">
      <c r="A2062" s="55">
        <v>2058</v>
      </c>
      <c r="B2062" s="55" t="s">
        <v>446</v>
      </c>
      <c r="C2062" s="329" t="s">
        <v>2468</v>
      </c>
      <c r="D2062" s="329" t="s">
        <v>6131</v>
      </c>
      <c r="E2062" s="55" t="s">
        <v>7802</v>
      </c>
      <c r="F2062" s="55"/>
      <c r="G2062" s="55" t="s">
        <v>7800</v>
      </c>
      <c r="H2062" s="299">
        <v>63127</v>
      </c>
      <c r="I2062" s="59">
        <v>0.5</v>
      </c>
      <c r="J2062" s="448">
        <f t="shared" si="32"/>
        <v>31563.5</v>
      </c>
    </row>
    <row r="2063" spans="1:10" ht="15.75">
      <c r="A2063" s="55">
        <v>2059</v>
      </c>
      <c r="B2063" s="55" t="s">
        <v>446</v>
      </c>
      <c r="C2063" s="329" t="s">
        <v>2469</v>
      </c>
      <c r="D2063" s="329" t="s">
        <v>6132</v>
      </c>
      <c r="E2063" s="55" t="s">
        <v>7802</v>
      </c>
      <c r="F2063" s="55"/>
      <c r="G2063" s="55" t="s">
        <v>7800</v>
      </c>
      <c r="H2063" s="299">
        <v>63417</v>
      </c>
      <c r="I2063" s="59">
        <v>0.5</v>
      </c>
      <c r="J2063" s="448">
        <f t="shared" si="32"/>
        <v>31708.5</v>
      </c>
    </row>
    <row r="2064" spans="1:10" ht="15.75">
      <c r="A2064" s="55">
        <v>2060</v>
      </c>
      <c r="B2064" s="55" t="s">
        <v>446</v>
      </c>
      <c r="C2064" s="329" t="s">
        <v>2470</v>
      </c>
      <c r="D2064" s="329" t="s">
        <v>6133</v>
      </c>
      <c r="E2064" s="55" t="s">
        <v>7802</v>
      </c>
      <c r="F2064" s="55"/>
      <c r="G2064" s="55" t="s">
        <v>7800</v>
      </c>
      <c r="H2064" s="299">
        <v>63707</v>
      </c>
      <c r="I2064" s="59">
        <v>0.5</v>
      </c>
      <c r="J2064" s="448">
        <f t="shared" si="32"/>
        <v>31853.5</v>
      </c>
    </row>
    <row r="2065" spans="1:10" ht="15.75">
      <c r="A2065" s="55">
        <v>2061</v>
      </c>
      <c r="B2065" s="55" t="s">
        <v>446</v>
      </c>
      <c r="C2065" s="329" t="s">
        <v>2471</v>
      </c>
      <c r="D2065" s="329" t="s">
        <v>6134</v>
      </c>
      <c r="E2065" s="55" t="s">
        <v>7802</v>
      </c>
      <c r="F2065" s="55"/>
      <c r="G2065" s="55" t="s">
        <v>7800</v>
      </c>
      <c r="H2065" s="299">
        <v>63997</v>
      </c>
      <c r="I2065" s="59">
        <v>0.5</v>
      </c>
      <c r="J2065" s="448">
        <f t="shared" si="32"/>
        <v>31998.5</v>
      </c>
    </row>
    <row r="2066" spans="1:10" ht="15.75">
      <c r="A2066" s="55">
        <v>2062</v>
      </c>
      <c r="B2066" s="55" t="s">
        <v>446</v>
      </c>
      <c r="C2066" s="329" t="s">
        <v>2472</v>
      </c>
      <c r="D2066" s="329" t="s">
        <v>6135</v>
      </c>
      <c r="E2066" s="55" t="s">
        <v>7802</v>
      </c>
      <c r="F2066" s="55"/>
      <c r="G2066" s="55" t="s">
        <v>7800</v>
      </c>
      <c r="H2066" s="299">
        <v>64286</v>
      </c>
      <c r="I2066" s="59">
        <v>0.5</v>
      </c>
      <c r="J2066" s="448">
        <f t="shared" ref="J2066:J2129" si="33">H2066*(1-I2066)</f>
        <v>32143</v>
      </c>
    </row>
    <row r="2067" spans="1:10" ht="15.75">
      <c r="A2067" s="55">
        <v>2063</v>
      </c>
      <c r="B2067" s="55" t="s">
        <v>446</v>
      </c>
      <c r="C2067" s="329" t="s">
        <v>2473</v>
      </c>
      <c r="D2067" s="329" t="s">
        <v>6136</v>
      </c>
      <c r="E2067" s="55" t="s">
        <v>7802</v>
      </c>
      <c r="F2067" s="55"/>
      <c r="G2067" s="55" t="s">
        <v>7800</v>
      </c>
      <c r="H2067" s="299">
        <v>64576</v>
      </c>
      <c r="I2067" s="59">
        <v>0.5</v>
      </c>
      <c r="J2067" s="448">
        <f t="shared" si="33"/>
        <v>32288</v>
      </c>
    </row>
    <row r="2068" spans="1:10" ht="15.75">
      <c r="A2068" s="55">
        <v>2064</v>
      </c>
      <c r="B2068" s="55" t="s">
        <v>446</v>
      </c>
      <c r="C2068" s="329" t="s">
        <v>2474</v>
      </c>
      <c r="D2068" s="329" t="s">
        <v>6137</v>
      </c>
      <c r="E2068" s="55" t="s">
        <v>7802</v>
      </c>
      <c r="F2068" s="55"/>
      <c r="G2068" s="55" t="s">
        <v>7800</v>
      </c>
      <c r="H2068" s="299">
        <v>64866</v>
      </c>
      <c r="I2068" s="59">
        <v>0.5</v>
      </c>
      <c r="J2068" s="448">
        <f t="shared" si="33"/>
        <v>32433</v>
      </c>
    </row>
    <row r="2069" spans="1:10" ht="15.75">
      <c r="A2069" s="55">
        <v>2065</v>
      </c>
      <c r="B2069" s="55" t="s">
        <v>446</v>
      </c>
      <c r="C2069" s="329" t="s">
        <v>2475</v>
      </c>
      <c r="D2069" s="329" t="s">
        <v>6138</v>
      </c>
      <c r="E2069" s="55" t="s">
        <v>7802</v>
      </c>
      <c r="F2069" s="55"/>
      <c r="G2069" s="55" t="s">
        <v>7800</v>
      </c>
      <c r="H2069" s="299">
        <v>65155</v>
      </c>
      <c r="I2069" s="59">
        <v>0.5</v>
      </c>
      <c r="J2069" s="448">
        <f t="shared" si="33"/>
        <v>32577.5</v>
      </c>
    </row>
    <row r="2070" spans="1:10" ht="15.75">
      <c r="A2070" s="55">
        <v>2066</v>
      </c>
      <c r="B2070" s="55" t="s">
        <v>446</v>
      </c>
      <c r="C2070" s="329" t="s">
        <v>2476</v>
      </c>
      <c r="D2070" s="329" t="s">
        <v>6139</v>
      </c>
      <c r="E2070" s="55" t="s">
        <v>7802</v>
      </c>
      <c r="F2070" s="55"/>
      <c r="G2070" s="55" t="s">
        <v>7800</v>
      </c>
      <c r="H2070" s="299">
        <v>65445</v>
      </c>
      <c r="I2070" s="59">
        <v>0.5</v>
      </c>
      <c r="J2070" s="448">
        <f t="shared" si="33"/>
        <v>32722.5</v>
      </c>
    </row>
    <row r="2071" spans="1:10" ht="15.75">
      <c r="A2071" s="55">
        <v>2067</v>
      </c>
      <c r="B2071" s="55" t="s">
        <v>446</v>
      </c>
      <c r="C2071" s="329" t="s">
        <v>2477</v>
      </c>
      <c r="D2071" s="329" t="s">
        <v>6140</v>
      </c>
      <c r="E2071" s="55" t="s">
        <v>7802</v>
      </c>
      <c r="F2071" s="55"/>
      <c r="G2071" s="55" t="s">
        <v>7800</v>
      </c>
      <c r="H2071" s="299">
        <v>65735</v>
      </c>
      <c r="I2071" s="59">
        <v>0.5</v>
      </c>
      <c r="J2071" s="448">
        <f t="shared" si="33"/>
        <v>32867.5</v>
      </c>
    </row>
    <row r="2072" spans="1:10" ht="15.75">
      <c r="A2072" s="55">
        <v>2068</v>
      </c>
      <c r="B2072" s="55" t="s">
        <v>446</v>
      </c>
      <c r="C2072" s="329" t="s">
        <v>2478</v>
      </c>
      <c r="D2072" s="329" t="s">
        <v>6141</v>
      </c>
      <c r="E2072" s="55" t="s">
        <v>7802</v>
      </c>
      <c r="F2072" s="55"/>
      <c r="G2072" s="55" t="s">
        <v>7800</v>
      </c>
      <c r="H2072" s="299">
        <v>66025</v>
      </c>
      <c r="I2072" s="59">
        <v>0.5</v>
      </c>
      <c r="J2072" s="448">
        <f t="shared" si="33"/>
        <v>33012.5</v>
      </c>
    </row>
    <row r="2073" spans="1:10" ht="15.75">
      <c r="A2073" s="55">
        <v>2069</v>
      </c>
      <c r="B2073" s="55" t="s">
        <v>446</v>
      </c>
      <c r="C2073" s="329" t="s">
        <v>2479</v>
      </c>
      <c r="D2073" s="329" t="s">
        <v>6142</v>
      </c>
      <c r="E2073" s="55" t="s">
        <v>7802</v>
      </c>
      <c r="F2073" s="55"/>
      <c r="G2073" s="55" t="s">
        <v>7800</v>
      </c>
      <c r="H2073" s="299">
        <v>66314</v>
      </c>
      <c r="I2073" s="59">
        <v>0.5</v>
      </c>
      <c r="J2073" s="448">
        <f t="shared" si="33"/>
        <v>33157</v>
      </c>
    </row>
    <row r="2074" spans="1:10" ht="15.75">
      <c r="A2074" s="55">
        <v>2070</v>
      </c>
      <c r="B2074" s="55" t="s">
        <v>446</v>
      </c>
      <c r="C2074" s="329" t="s">
        <v>2480</v>
      </c>
      <c r="D2074" s="329" t="s">
        <v>6143</v>
      </c>
      <c r="E2074" s="55" t="s">
        <v>7802</v>
      </c>
      <c r="F2074" s="55"/>
      <c r="G2074" s="55" t="s">
        <v>7800</v>
      </c>
      <c r="H2074" s="299">
        <v>66604</v>
      </c>
      <c r="I2074" s="59">
        <v>0.5</v>
      </c>
      <c r="J2074" s="448">
        <f t="shared" si="33"/>
        <v>33302</v>
      </c>
    </row>
    <row r="2075" spans="1:10" ht="15.75">
      <c r="A2075" s="55">
        <v>2071</v>
      </c>
      <c r="B2075" s="55" t="s">
        <v>446</v>
      </c>
      <c r="C2075" s="329" t="s">
        <v>2481</v>
      </c>
      <c r="D2075" s="329" t="s">
        <v>6144</v>
      </c>
      <c r="E2075" s="55" t="s">
        <v>7802</v>
      </c>
      <c r="F2075" s="55"/>
      <c r="G2075" s="55" t="s">
        <v>7800</v>
      </c>
      <c r="H2075" s="299">
        <v>66894</v>
      </c>
      <c r="I2075" s="59">
        <v>0.5</v>
      </c>
      <c r="J2075" s="448">
        <f t="shared" si="33"/>
        <v>33447</v>
      </c>
    </row>
    <row r="2076" spans="1:10" ht="15.75">
      <c r="A2076" s="55">
        <v>2072</v>
      </c>
      <c r="B2076" s="55" t="s">
        <v>446</v>
      </c>
      <c r="C2076" s="329" t="s">
        <v>2482</v>
      </c>
      <c r="D2076" s="329" t="s">
        <v>6145</v>
      </c>
      <c r="E2076" s="55" t="s">
        <v>7802</v>
      </c>
      <c r="F2076" s="55"/>
      <c r="G2076" s="55" t="s">
        <v>7800</v>
      </c>
      <c r="H2076" s="299">
        <v>67183</v>
      </c>
      <c r="I2076" s="59">
        <v>0.5</v>
      </c>
      <c r="J2076" s="448">
        <f t="shared" si="33"/>
        <v>33591.5</v>
      </c>
    </row>
    <row r="2077" spans="1:10" ht="15.75">
      <c r="A2077" s="55">
        <v>2073</v>
      </c>
      <c r="B2077" s="55" t="s">
        <v>446</v>
      </c>
      <c r="C2077" s="329" t="s">
        <v>2483</v>
      </c>
      <c r="D2077" s="329" t="s">
        <v>6146</v>
      </c>
      <c r="E2077" s="55" t="s">
        <v>7802</v>
      </c>
      <c r="F2077" s="55"/>
      <c r="G2077" s="55" t="s">
        <v>7800</v>
      </c>
      <c r="H2077" s="299">
        <v>67473</v>
      </c>
      <c r="I2077" s="59">
        <v>0.5</v>
      </c>
      <c r="J2077" s="448">
        <f t="shared" si="33"/>
        <v>33736.5</v>
      </c>
    </row>
    <row r="2078" spans="1:10" ht="15.75">
      <c r="A2078" s="55">
        <v>2074</v>
      </c>
      <c r="B2078" s="55" t="s">
        <v>446</v>
      </c>
      <c r="C2078" s="329" t="s">
        <v>2484</v>
      </c>
      <c r="D2078" s="329" t="s">
        <v>6147</v>
      </c>
      <c r="E2078" s="55" t="s">
        <v>7802</v>
      </c>
      <c r="F2078" s="55"/>
      <c r="G2078" s="55" t="s">
        <v>7800</v>
      </c>
      <c r="H2078" s="299">
        <v>67763</v>
      </c>
      <c r="I2078" s="59">
        <v>0.5</v>
      </c>
      <c r="J2078" s="448">
        <f t="shared" si="33"/>
        <v>33881.5</v>
      </c>
    </row>
    <row r="2079" spans="1:10" ht="15.75">
      <c r="A2079" s="55">
        <v>2075</v>
      </c>
      <c r="B2079" s="55" t="s">
        <v>446</v>
      </c>
      <c r="C2079" s="329" t="s">
        <v>2485</v>
      </c>
      <c r="D2079" s="329" t="s">
        <v>6148</v>
      </c>
      <c r="E2079" s="55" t="s">
        <v>7802</v>
      </c>
      <c r="F2079" s="55"/>
      <c r="G2079" s="55" t="s">
        <v>7800</v>
      </c>
      <c r="H2079" s="299">
        <v>68053</v>
      </c>
      <c r="I2079" s="59">
        <v>0.5</v>
      </c>
      <c r="J2079" s="448">
        <f t="shared" si="33"/>
        <v>34026.5</v>
      </c>
    </row>
    <row r="2080" spans="1:10" ht="15.75">
      <c r="A2080" s="55">
        <v>2076</v>
      </c>
      <c r="B2080" s="55" t="s">
        <v>446</v>
      </c>
      <c r="C2080" s="329" t="s">
        <v>2486</v>
      </c>
      <c r="D2080" s="329" t="s">
        <v>6149</v>
      </c>
      <c r="E2080" s="55" t="s">
        <v>7802</v>
      </c>
      <c r="F2080" s="55"/>
      <c r="G2080" s="55" t="s">
        <v>7800</v>
      </c>
      <c r="H2080" s="299">
        <v>68342</v>
      </c>
      <c r="I2080" s="59">
        <v>0.5</v>
      </c>
      <c r="J2080" s="448">
        <f t="shared" si="33"/>
        <v>34171</v>
      </c>
    </row>
    <row r="2081" spans="1:10" ht="15.75">
      <c r="A2081" s="55">
        <v>2077</v>
      </c>
      <c r="B2081" s="55" t="s">
        <v>446</v>
      </c>
      <c r="C2081" s="329" t="s">
        <v>2487</v>
      </c>
      <c r="D2081" s="329" t="s">
        <v>6150</v>
      </c>
      <c r="E2081" s="55" t="s">
        <v>7802</v>
      </c>
      <c r="F2081" s="55"/>
      <c r="G2081" s="55" t="s">
        <v>7800</v>
      </c>
      <c r="H2081" s="299">
        <v>68632</v>
      </c>
      <c r="I2081" s="59">
        <v>0.5</v>
      </c>
      <c r="J2081" s="448">
        <f t="shared" si="33"/>
        <v>34316</v>
      </c>
    </row>
    <row r="2082" spans="1:10" ht="15.75">
      <c r="A2082" s="55">
        <v>2078</v>
      </c>
      <c r="B2082" s="55" t="s">
        <v>446</v>
      </c>
      <c r="C2082" s="329" t="s">
        <v>2488</v>
      </c>
      <c r="D2082" s="329" t="s">
        <v>6151</v>
      </c>
      <c r="E2082" s="55" t="s">
        <v>7802</v>
      </c>
      <c r="F2082" s="55"/>
      <c r="G2082" s="55" t="s">
        <v>7800</v>
      </c>
      <c r="H2082" s="299">
        <v>68922</v>
      </c>
      <c r="I2082" s="59">
        <v>0.5</v>
      </c>
      <c r="J2082" s="448">
        <f t="shared" si="33"/>
        <v>34461</v>
      </c>
    </row>
    <row r="2083" spans="1:10" ht="15.75">
      <c r="A2083" s="55">
        <v>2079</v>
      </c>
      <c r="B2083" s="55" t="s">
        <v>446</v>
      </c>
      <c r="C2083" s="329" t="s">
        <v>2489</v>
      </c>
      <c r="D2083" s="329" t="s">
        <v>6152</v>
      </c>
      <c r="E2083" s="55" t="s">
        <v>7802</v>
      </c>
      <c r="F2083" s="55"/>
      <c r="G2083" s="55" t="s">
        <v>7800</v>
      </c>
      <c r="H2083" s="299">
        <v>69211</v>
      </c>
      <c r="I2083" s="59">
        <v>0.5</v>
      </c>
      <c r="J2083" s="448">
        <f t="shared" si="33"/>
        <v>34605.5</v>
      </c>
    </row>
    <row r="2084" spans="1:10" ht="15.75">
      <c r="A2084" s="55">
        <v>2080</v>
      </c>
      <c r="B2084" s="55" t="s">
        <v>446</v>
      </c>
      <c r="C2084" s="329" t="s">
        <v>2490</v>
      </c>
      <c r="D2084" s="329" t="s">
        <v>6153</v>
      </c>
      <c r="E2084" s="55" t="s">
        <v>7802</v>
      </c>
      <c r="F2084" s="55"/>
      <c r="G2084" s="55" t="s">
        <v>7800</v>
      </c>
      <c r="H2084" s="299">
        <v>69501</v>
      </c>
      <c r="I2084" s="59">
        <v>0.5</v>
      </c>
      <c r="J2084" s="448">
        <f t="shared" si="33"/>
        <v>34750.5</v>
      </c>
    </row>
    <row r="2085" spans="1:10" ht="15.75">
      <c r="A2085" s="55">
        <v>2081</v>
      </c>
      <c r="B2085" s="55" t="s">
        <v>446</v>
      </c>
      <c r="C2085" s="329" t="s">
        <v>2491</v>
      </c>
      <c r="D2085" s="329" t="s">
        <v>6154</v>
      </c>
      <c r="E2085" s="55" t="s">
        <v>7802</v>
      </c>
      <c r="F2085" s="55"/>
      <c r="G2085" s="55" t="s">
        <v>7800</v>
      </c>
      <c r="H2085" s="299">
        <v>69791</v>
      </c>
      <c r="I2085" s="59">
        <v>0.5</v>
      </c>
      <c r="J2085" s="448">
        <f t="shared" si="33"/>
        <v>34895.5</v>
      </c>
    </row>
    <row r="2086" spans="1:10" ht="15.75">
      <c r="A2086" s="55">
        <v>2082</v>
      </c>
      <c r="B2086" s="55" t="s">
        <v>446</v>
      </c>
      <c r="C2086" s="329" t="s">
        <v>2492</v>
      </c>
      <c r="D2086" s="329" t="s">
        <v>6155</v>
      </c>
      <c r="E2086" s="55" t="s">
        <v>7802</v>
      </c>
      <c r="F2086" s="55"/>
      <c r="G2086" s="55" t="s">
        <v>7800</v>
      </c>
      <c r="H2086" s="299">
        <v>70081</v>
      </c>
      <c r="I2086" s="59">
        <v>0.5</v>
      </c>
      <c r="J2086" s="448">
        <f t="shared" si="33"/>
        <v>35040.5</v>
      </c>
    </row>
    <row r="2087" spans="1:10" ht="15.75">
      <c r="A2087" s="55">
        <v>2083</v>
      </c>
      <c r="B2087" s="55" t="s">
        <v>446</v>
      </c>
      <c r="C2087" s="329" t="s">
        <v>2493</v>
      </c>
      <c r="D2087" s="329" t="s">
        <v>6156</v>
      </c>
      <c r="E2087" s="55" t="s">
        <v>7802</v>
      </c>
      <c r="F2087" s="55"/>
      <c r="G2087" s="55" t="s">
        <v>7800</v>
      </c>
      <c r="H2087" s="299">
        <v>70370</v>
      </c>
      <c r="I2087" s="59">
        <v>0.5</v>
      </c>
      <c r="J2087" s="448">
        <f t="shared" si="33"/>
        <v>35185</v>
      </c>
    </row>
    <row r="2088" spans="1:10" ht="15.75">
      <c r="A2088" s="55">
        <v>2084</v>
      </c>
      <c r="B2088" s="55" t="s">
        <v>446</v>
      </c>
      <c r="C2088" s="329" t="s">
        <v>2494</v>
      </c>
      <c r="D2088" s="329" t="s">
        <v>6157</v>
      </c>
      <c r="E2088" s="55" t="s">
        <v>7802</v>
      </c>
      <c r="F2088" s="55"/>
      <c r="G2088" s="55" t="s">
        <v>7800</v>
      </c>
      <c r="H2088" s="299">
        <v>70660</v>
      </c>
      <c r="I2088" s="59">
        <v>0.5</v>
      </c>
      <c r="J2088" s="448">
        <f t="shared" si="33"/>
        <v>35330</v>
      </c>
    </row>
    <row r="2089" spans="1:10" ht="15.75">
      <c r="A2089" s="55">
        <v>2085</v>
      </c>
      <c r="B2089" s="55" t="s">
        <v>446</v>
      </c>
      <c r="C2089" s="329" t="s">
        <v>2495</v>
      </c>
      <c r="D2089" s="329" t="s">
        <v>6158</v>
      </c>
      <c r="E2089" s="55" t="s">
        <v>7802</v>
      </c>
      <c r="F2089" s="55"/>
      <c r="G2089" s="55" t="s">
        <v>7800</v>
      </c>
      <c r="H2089" s="299">
        <v>70950</v>
      </c>
      <c r="I2089" s="59">
        <v>0.5</v>
      </c>
      <c r="J2089" s="448">
        <f t="shared" si="33"/>
        <v>35475</v>
      </c>
    </row>
    <row r="2090" spans="1:10" ht="15.75">
      <c r="A2090" s="55">
        <v>2086</v>
      </c>
      <c r="B2090" s="55" t="s">
        <v>446</v>
      </c>
      <c r="C2090" s="329" t="s">
        <v>2496</v>
      </c>
      <c r="D2090" s="329" t="s">
        <v>6159</v>
      </c>
      <c r="E2090" s="55" t="s">
        <v>7802</v>
      </c>
      <c r="F2090" s="55"/>
      <c r="G2090" s="55" t="s">
        <v>7800</v>
      </c>
      <c r="H2090" s="299">
        <v>71239</v>
      </c>
      <c r="I2090" s="59">
        <v>0.5</v>
      </c>
      <c r="J2090" s="448">
        <f t="shared" si="33"/>
        <v>35619.5</v>
      </c>
    </row>
    <row r="2091" spans="1:10" ht="15.75">
      <c r="A2091" s="55">
        <v>2087</v>
      </c>
      <c r="B2091" s="55" t="s">
        <v>446</v>
      </c>
      <c r="C2091" s="329" t="s">
        <v>2497</v>
      </c>
      <c r="D2091" s="329" t="s">
        <v>6160</v>
      </c>
      <c r="E2091" s="55" t="s">
        <v>7802</v>
      </c>
      <c r="F2091" s="55"/>
      <c r="G2091" s="55" t="s">
        <v>7800</v>
      </c>
      <c r="H2091" s="299">
        <v>71529</v>
      </c>
      <c r="I2091" s="59">
        <v>0.5</v>
      </c>
      <c r="J2091" s="448">
        <f t="shared" si="33"/>
        <v>35764.5</v>
      </c>
    </row>
    <row r="2092" spans="1:10" ht="15.75">
      <c r="A2092" s="55">
        <v>2088</v>
      </c>
      <c r="B2092" s="55" t="s">
        <v>446</v>
      </c>
      <c r="C2092" s="329" t="s">
        <v>2498</v>
      </c>
      <c r="D2092" s="329" t="s">
        <v>6161</v>
      </c>
      <c r="E2092" s="55" t="s">
        <v>7802</v>
      </c>
      <c r="F2092" s="55"/>
      <c r="G2092" s="55" t="s">
        <v>7800</v>
      </c>
      <c r="H2092" s="299">
        <v>71819</v>
      </c>
      <c r="I2092" s="59">
        <v>0.5</v>
      </c>
      <c r="J2092" s="448">
        <f t="shared" si="33"/>
        <v>35909.5</v>
      </c>
    </row>
    <row r="2093" spans="1:10" ht="15.75">
      <c r="A2093" s="55">
        <v>2089</v>
      </c>
      <c r="B2093" s="55" t="s">
        <v>446</v>
      </c>
      <c r="C2093" s="329" t="s">
        <v>2499</v>
      </c>
      <c r="D2093" s="329" t="s">
        <v>6162</v>
      </c>
      <c r="E2093" s="55" t="s">
        <v>7802</v>
      </c>
      <c r="F2093" s="55"/>
      <c r="G2093" s="55" t="s">
        <v>7800</v>
      </c>
      <c r="H2093" s="299">
        <v>72109</v>
      </c>
      <c r="I2093" s="59">
        <v>0.5</v>
      </c>
      <c r="J2093" s="448">
        <f t="shared" si="33"/>
        <v>36054.5</v>
      </c>
    </row>
    <row r="2094" spans="1:10" ht="15.75">
      <c r="A2094" s="55">
        <v>2090</v>
      </c>
      <c r="B2094" s="55" t="s">
        <v>446</v>
      </c>
      <c r="C2094" s="329" t="s">
        <v>2500</v>
      </c>
      <c r="D2094" s="329" t="s">
        <v>6163</v>
      </c>
      <c r="E2094" s="55" t="s">
        <v>7802</v>
      </c>
      <c r="F2094" s="55"/>
      <c r="G2094" s="55" t="s">
        <v>7800</v>
      </c>
      <c r="H2094" s="299">
        <v>72398</v>
      </c>
      <c r="I2094" s="59">
        <v>0.5</v>
      </c>
      <c r="J2094" s="448">
        <f t="shared" si="33"/>
        <v>36199</v>
      </c>
    </row>
    <row r="2095" spans="1:10" ht="15.75">
      <c r="A2095" s="55">
        <v>2091</v>
      </c>
      <c r="B2095" s="55" t="s">
        <v>446</v>
      </c>
      <c r="C2095" s="329" t="s">
        <v>2501</v>
      </c>
      <c r="D2095" s="329" t="s">
        <v>6164</v>
      </c>
      <c r="E2095" s="55" t="s">
        <v>7802</v>
      </c>
      <c r="F2095" s="55"/>
      <c r="G2095" s="55" t="s">
        <v>7800</v>
      </c>
      <c r="H2095" s="299">
        <v>72688</v>
      </c>
      <c r="I2095" s="59">
        <v>0.5</v>
      </c>
      <c r="J2095" s="448">
        <f t="shared" si="33"/>
        <v>36344</v>
      </c>
    </row>
    <row r="2096" spans="1:10" ht="15.75">
      <c r="A2096" s="55">
        <v>2092</v>
      </c>
      <c r="B2096" s="55" t="s">
        <v>446</v>
      </c>
      <c r="C2096" s="329" t="s">
        <v>2502</v>
      </c>
      <c r="D2096" s="329" t="s">
        <v>6165</v>
      </c>
      <c r="E2096" s="55" t="s">
        <v>7802</v>
      </c>
      <c r="F2096" s="55"/>
      <c r="G2096" s="55" t="s">
        <v>7800</v>
      </c>
      <c r="H2096" s="299">
        <v>72978</v>
      </c>
      <c r="I2096" s="59">
        <v>0.5</v>
      </c>
      <c r="J2096" s="448">
        <f t="shared" si="33"/>
        <v>36489</v>
      </c>
    </row>
    <row r="2097" spans="1:10" ht="15.75">
      <c r="A2097" s="55">
        <v>2093</v>
      </c>
      <c r="B2097" s="55" t="s">
        <v>446</v>
      </c>
      <c r="C2097" s="329" t="s">
        <v>2503</v>
      </c>
      <c r="D2097" s="329" t="s">
        <v>6166</v>
      </c>
      <c r="E2097" s="55" t="s">
        <v>7802</v>
      </c>
      <c r="F2097" s="55"/>
      <c r="G2097" s="55" t="s">
        <v>7800</v>
      </c>
      <c r="H2097" s="299">
        <v>73267</v>
      </c>
      <c r="I2097" s="59">
        <v>0.5</v>
      </c>
      <c r="J2097" s="448">
        <f t="shared" si="33"/>
        <v>36633.5</v>
      </c>
    </row>
    <row r="2098" spans="1:10" ht="15.75">
      <c r="A2098" s="55">
        <v>2094</v>
      </c>
      <c r="B2098" s="55" t="s">
        <v>446</v>
      </c>
      <c r="C2098" s="329" t="s">
        <v>2504</v>
      </c>
      <c r="D2098" s="329" t="s">
        <v>6167</v>
      </c>
      <c r="E2098" s="55" t="s">
        <v>7802</v>
      </c>
      <c r="F2098" s="55"/>
      <c r="G2098" s="55" t="s">
        <v>7800</v>
      </c>
      <c r="H2098" s="299">
        <v>73557</v>
      </c>
      <c r="I2098" s="59">
        <v>0.5</v>
      </c>
      <c r="J2098" s="448">
        <f t="shared" si="33"/>
        <v>36778.5</v>
      </c>
    </row>
    <row r="2099" spans="1:10" ht="15.75">
      <c r="A2099" s="55">
        <v>2095</v>
      </c>
      <c r="B2099" s="55" t="s">
        <v>446</v>
      </c>
      <c r="C2099" s="329" t="s">
        <v>2505</v>
      </c>
      <c r="D2099" s="329" t="s">
        <v>6168</v>
      </c>
      <c r="E2099" s="55" t="s">
        <v>7802</v>
      </c>
      <c r="F2099" s="55"/>
      <c r="G2099" s="55" t="s">
        <v>7800</v>
      </c>
      <c r="H2099" s="299">
        <v>73847</v>
      </c>
      <c r="I2099" s="59">
        <v>0.5</v>
      </c>
      <c r="J2099" s="448">
        <f t="shared" si="33"/>
        <v>36923.5</v>
      </c>
    </row>
    <row r="2100" spans="1:10" ht="15.75">
      <c r="A2100" s="55">
        <v>2096</v>
      </c>
      <c r="B2100" s="55" t="s">
        <v>446</v>
      </c>
      <c r="C2100" s="329" t="s">
        <v>2506</v>
      </c>
      <c r="D2100" s="329" t="s">
        <v>6169</v>
      </c>
      <c r="E2100" s="55" t="s">
        <v>7802</v>
      </c>
      <c r="F2100" s="55"/>
      <c r="G2100" s="55" t="s">
        <v>7800</v>
      </c>
      <c r="H2100" s="299">
        <v>74137</v>
      </c>
      <c r="I2100" s="59">
        <v>0.5</v>
      </c>
      <c r="J2100" s="448">
        <f t="shared" si="33"/>
        <v>37068.5</v>
      </c>
    </row>
    <row r="2101" spans="1:10" ht="15.75">
      <c r="A2101" s="55">
        <v>2097</v>
      </c>
      <c r="B2101" s="55" t="s">
        <v>446</v>
      </c>
      <c r="C2101" s="329" t="s">
        <v>2507</v>
      </c>
      <c r="D2101" s="329" t="s">
        <v>6170</v>
      </c>
      <c r="E2101" s="55" t="s">
        <v>7802</v>
      </c>
      <c r="F2101" s="55"/>
      <c r="G2101" s="55" t="s">
        <v>7800</v>
      </c>
      <c r="H2101" s="299">
        <v>74426</v>
      </c>
      <c r="I2101" s="59">
        <v>0.5</v>
      </c>
      <c r="J2101" s="448">
        <f t="shared" si="33"/>
        <v>37213</v>
      </c>
    </row>
    <row r="2102" spans="1:10" ht="15.75">
      <c r="A2102" s="55">
        <v>2098</v>
      </c>
      <c r="B2102" s="55" t="s">
        <v>446</v>
      </c>
      <c r="C2102" s="329" t="s">
        <v>2508</v>
      </c>
      <c r="D2102" s="329" t="s">
        <v>6171</v>
      </c>
      <c r="E2102" s="55" t="s">
        <v>7802</v>
      </c>
      <c r="F2102" s="55"/>
      <c r="G2102" s="55" t="s">
        <v>7800</v>
      </c>
      <c r="H2102" s="299">
        <v>74716</v>
      </c>
      <c r="I2102" s="59">
        <v>0.5</v>
      </c>
      <c r="J2102" s="448">
        <f t="shared" si="33"/>
        <v>37358</v>
      </c>
    </row>
    <row r="2103" spans="1:10" ht="15.75">
      <c r="A2103" s="55">
        <v>2099</v>
      </c>
      <c r="B2103" s="55" t="s">
        <v>446</v>
      </c>
      <c r="C2103" s="329" t="s">
        <v>2509</v>
      </c>
      <c r="D2103" s="329" t="s">
        <v>6172</v>
      </c>
      <c r="E2103" s="55" t="s">
        <v>7802</v>
      </c>
      <c r="F2103" s="55"/>
      <c r="G2103" s="55" t="s">
        <v>7800</v>
      </c>
      <c r="H2103" s="299">
        <v>75006</v>
      </c>
      <c r="I2103" s="59">
        <v>0.5</v>
      </c>
      <c r="J2103" s="448">
        <f t="shared" si="33"/>
        <v>37503</v>
      </c>
    </row>
    <row r="2104" spans="1:10" ht="15.75">
      <c r="A2104" s="55">
        <v>2100</v>
      </c>
      <c r="B2104" s="55" t="s">
        <v>446</v>
      </c>
      <c r="C2104" s="329" t="s">
        <v>2510</v>
      </c>
      <c r="D2104" s="329" t="s">
        <v>6173</v>
      </c>
      <c r="E2104" s="55" t="s">
        <v>7802</v>
      </c>
      <c r="F2104" s="55"/>
      <c r="G2104" s="55" t="s">
        <v>7800</v>
      </c>
      <c r="H2104" s="299">
        <v>75295</v>
      </c>
      <c r="I2104" s="59">
        <v>0.5</v>
      </c>
      <c r="J2104" s="448">
        <f t="shared" si="33"/>
        <v>37647.5</v>
      </c>
    </row>
    <row r="2105" spans="1:10" ht="15.75">
      <c r="A2105" s="55">
        <v>2101</v>
      </c>
      <c r="B2105" s="55" t="s">
        <v>446</v>
      </c>
      <c r="C2105" s="329" t="s">
        <v>2511</v>
      </c>
      <c r="D2105" s="329" t="s">
        <v>6174</v>
      </c>
      <c r="E2105" s="55" t="s">
        <v>7802</v>
      </c>
      <c r="F2105" s="55"/>
      <c r="G2105" s="55" t="s">
        <v>7800</v>
      </c>
      <c r="H2105" s="299">
        <v>75585</v>
      </c>
      <c r="I2105" s="59">
        <v>0.5</v>
      </c>
      <c r="J2105" s="448">
        <f t="shared" si="33"/>
        <v>37792.5</v>
      </c>
    </row>
    <row r="2106" spans="1:10" ht="15.75">
      <c r="A2106" s="55">
        <v>2102</v>
      </c>
      <c r="B2106" s="55" t="s">
        <v>446</v>
      </c>
      <c r="C2106" s="329" t="s">
        <v>2512</v>
      </c>
      <c r="D2106" s="329" t="s">
        <v>6175</v>
      </c>
      <c r="E2106" s="55" t="s">
        <v>7802</v>
      </c>
      <c r="F2106" s="55"/>
      <c r="G2106" s="55" t="s">
        <v>7800</v>
      </c>
      <c r="H2106" s="299">
        <v>75875</v>
      </c>
      <c r="I2106" s="59">
        <v>0.5</v>
      </c>
      <c r="J2106" s="448">
        <f t="shared" si="33"/>
        <v>37937.5</v>
      </c>
    </row>
    <row r="2107" spans="1:10" ht="15.75">
      <c r="A2107" s="55">
        <v>2103</v>
      </c>
      <c r="B2107" s="55" t="s">
        <v>446</v>
      </c>
      <c r="C2107" s="329" t="s">
        <v>2513</v>
      </c>
      <c r="D2107" s="329" t="s">
        <v>6176</v>
      </c>
      <c r="E2107" s="55" t="s">
        <v>7802</v>
      </c>
      <c r="F2107" s="55"/>
      <c r="G2107" s="55" t="s">
        <v>7800</v>
      </c>
      <c r="H2107" s="299">
        <v>76165</v>
      </c>
      <c r="I2107" s="59">
        <v>0.5</v>
      </c>
      <c r="J2107" s="448">
        <f t="shared" si="33"/>
        <v>38082.5</v>
      </c>
    </row>
    <row r="2108" spans="1:10" ht="15.75">
      <c r="A2108" s="55">
        <v>2104</v>
      </c>
      <c r="B2108" s="55" t="s">
        <v>446</v>
      </c>
      <c r="C2108" s="329" t="s">
        <v>2514</v>
      </c>
      <c r="D2108" s="329" t="s">
        <v>6177</v>
      </c>
      <c r="E2108" s="55" t="s">
        <v>7802</v>
      </c>
      <c r="F2108" s="55"/>
      <c r="G2108" s="55" t="s">
        <v>7800</v>
      </c>
      <c r="H2108" s="299">
        <v>76454</v>
      </c>
      <c r="I2108" s="59">
        <v>0.5</v>
      </c>
      <c r="J2108" s="448">
        <f t="shared" si="33"/>
        <v>38227</v>
      </c>
    </row>
    <row r="2109" spans="1:10" ht="15.75">
      <c r="A2109" s="55">
        <v>2105</v>
      </c>
      <c r="B2109" s="55" t="s">
        <v>446</v>
      </c>
      <c r="C2109" s="329" t="s">
        <v>2515</v>
      </c>
      <c r="D2109" s="329" t="s">
        <v>6178</v>
      </c>
      <c r="E2109" s="55" t="s">
        <v>7802</v>
      </c>
      <c r="F2109" s="55"/>
      <c r="G2109" s="55" t="s">
        <v>7800</v>
      </c>
      <c r="H2109" s="299">
        <v>76744</v>
      </c>
      <c r="I2109" s="59">
        <v>0.5</v>
      </c>
      <c r="J2109" s="448">
        <f t="shared" si="33"/>
        <v>38372</v>
      </c>
    </row>
    <row r="2110" spans="1:10" ht="15.75">
      <c r="A2110" s="55">
        <v>2106</v>
      </c>
      <c r="B2110" s="55" t="s">
        <v>446</v>
      </c>
      <c r="C2110" s="329" t="s">
        <v>2516</v>
      </c>
      <c r="D2110" s="329" t="s">
        <v>6179</v>
      </c>
      <c r="E2110" s="55" t="s">
        <v>7802</v>
      </c>
      <c r="F2110" s="55"/>
      <c r="G2110" s="55" t="s">
        <v>7800</v>
      </c>
      <c r="H2110" s="299">
        <v>77034</v>
      </c>
      <c r="I2110" s="59">
        <v>0.5</v>
      </c>
      <c r="J2110" s="448">
        <f t="shared" si="33"/>
        <v>38517</v>
      </c>
    </row>
    <row r="2111" spans="1:10" ht="15.75">
      <c r="A2111" s="55">
        <v>2107</v>
      </c>
      <c r="B2111" s="55" t="s">
        <v>446</v>
      </c>
      <c r="C2111" s="329" t="s">
        <v>2517</v>
      </c>
      <c r="D2111" s="329" t="s">
        <v>6180</v>
      </c>
      <c r="E2111" s="55" t="s">
        <v>7802</v>
      </c>
      <c r="F2111" s="55"/>
      <c r="G2111" s="55" t="s">
        <v>7800</v>
      </c>
      <c r="H2111" s="299">
        <v>77323</v>
      </c>
      <c r="I2111" s="59">
        <v>0.5</v>
      </c>
      <c r="J2111" s="448">
        <f t="shared" si="33"/>
        <v>38661.5</v>
      </c>
    </row>
    <row r="2112" spans="1:10" ht="15.75">
      <c r="A2112" s="55">
        <v>2108</v>
      </c>
      <c r="B2112" s="55" t="s">
        <v>446</v>
      </c>
      <c r="C2112" s="329" t="s">
        <v>2518</v>
      </c>
      <c r="D2112" s="329" t="s">
        <v>6181</v>
      </c>
      <c r="E2112" s="55" t="s">
        <v>7802</v>
      </c>
      <c r="F2112" s="55"/>
      <c r="G2112" s="55" t="s">
        <v>7800</v>
      </c>
      <c r="H2112" s="299">
        <v>77613</v>
      </c>
      <c r="I2112" s="59">
        <v>0.5</v>
      </c>
      <c r="J2112" s="448">
        <f t="shared" si="33"/>
        <v>38806.5</v>
      </c>
    </row>
    <row r="2113" spans="1:10" ht="15.75">
      <c r="A2113" s="55">
        <v>2109</v>
      </c>
      <c r="B2113" s="55" t="s">
        <v>446</v>
      </c>
      <c r="C2113" s="329" t="s">
        <v>2519</v>
      </c>
      <c r="D2113" s="329" t="s">
        <v>6182</v>
      </c>
      <c r="E2113" s="55" t="s">
        <v>7802</v>
      </c>
      <c r="F2113" s="55"/>
      <c r="G2113" s="55" t="s">
        <v>7800</v>
      </c>
      <c r="H2113" s="299">
        <v>77903</v>
      </c>
      <c r="I2113" s="59">
        <v>0.5</v>
      </c>
      <c r="J2113" s="448">
        <f t="shared" si="33"/>
        <v>38951.5</v>
      </c>
    </row>
    <row r="2114" spans="1:10" ht="15.75">
      <c r="A2114" s="55">
        <v>2110</v>
      </c>
      <c r="B2114" s="55" t="s">
        <v>446</v>
      </c>
      <c r="C2114" s="329" t="s">
        <v>2520</v>
      </c>
      <c r="D2114" s="329" t="s">
        <v>6183</v>
      </c>
      <c r="E2114" s="55" t="s">
        <v>7802</v>
      </c>
      <c r="F2114" s="55"/>
      <c r="G2114" s="55" t="s">
        <v>7800</v>
      </c>
      <c r="H2114" s="299">
        <v>78193</v>
      </c>
      <c r="I2114" s="59">
        <v>0.5</v>
      </c>
      <c r="J2114" s="448">
        <f t="shared" si="33"/>
        <v>39096.5</v>
      </c>
    </row>
    <row r="2115" spans="1:10" ht="15.75">
      <c r="A2115" s="55">
        <v>2111</v>
      </c>
      <c r="B2115" s="55" t="s">
        <v>446</v>
      </c>
      <c r="C2115" s="329" t="s">
        <v>2521</v>
      </c>
      <c r="D2115" s="329" t="s">
        <v>6184</v>
      </c>
      <c r="E2115" s="55" t="s">
        <v>7802</v>
      </c>
      <c r="F2115" s="55"/>
      <c r="G2115" s="55" t="s">
        <v>7800</v>
      </c>
      <c r="H2115" s="299">
        <v>78482</v>
      </c>
      <c r="I2115" s="59">
        <v>0.5</v>
      </c>
      <c r="J2115" s="448">
        <f t="shared" si="33"/>
        <v>39241</v>
      </c>
    </row>
    <row r="2116" spans="1:10" ht="15.75">
      <c r="A2116" s="55">
        <v>2112</v>
      </c>
      <c r="B2116" s="55" t="s">
        <v>446</v>
      </c>
      <c r="C2116" s="329" t="s">
        <v>2522</v>
      </c>
      <c r="D2116" s="329" t="s">
        <v>6185</v>
      </c>
      <c r="E2116" s="55" t="s">
        <v>7802</v>
      </c>
      <c r="F2116" s="55"/>
      <c r="G2116" s="55" t="s">
        <v>7800</v>
      </c>
      <c r="H2116" s="299">
        <v>78772</v>
      </c>
      <c r="I2116" s="59">
        <v>0.5</v>
      </c>
      <c r="J2116" s="448">
        <f t="shared" si="33"/>
        <v>39386</v>
      </c>
    </row>
    <row r="2117" spans="1:10" ht="15.75">
      <c r="A2117" s="55">
        <v>2113</v>
      </c>
      <c r="B2117" s="55" t="s">
        <v>446</v>
      </c>
      <c r="C2117" s="329" t="s">
        <v>2523</v>
      </c>
      <c r="D2117" s="329" t="s">
        <v>6186</v>
      </c>
      <c r="E2117" s="55" t="s">
        <v>7802</v>
      </c>
      <c r="F2117" s="55"/>
      <c r="G2117" s="55" t="s">
        <v>7800</v>
      </c>
      <c r="H2117" s="299">
        <v>79062</v>
      </c>
      <c r="I2117" s="59">
        <v>0.5</v>
      </c>
      <c r="J2117" s="448">
        <f t="shared" si="33"/>
        <v>39531</v>
      </c>
    </row>
    <row r="2118" spans="1:10" ht="15.75">
      <c r="A2118" s="55">
        <v>2114</v>
      </c>
      <c r="B2118" s="55" t="s">
        <v>446</v>
      </c>
      <c r="C2118" s="329" t="s">
        <v>2524</v>
      </c>
      <c r="D2118" s="329" t="s">
        <v>6187</v>
      </c>
      <c r="E2118" s="55" t="s">
        <v>7802</v>
      </c>
      <c r="F2118" s="55"/>
      <c r="G2118" s="55" t="s">
        <v>7800</v>
      </c>
      <c r="H2118" s="299">
        <v>79351</v>
      </c>
      <c r="I2118" s="59">
        <v>0.5</v>
      </c>
      <c r="J2118" s="448">
        <f t="shared" si="33"/>
        <v>39675.5</v>
      </c>
    </row>
    <row r="2119" spans="1:10" ht="15.75">
      <c r="A2119" s="55">
        <v>2115</v>
      </c>
      <c r="B2119" s="55" t="s">
        <v>446</v>
      </c>
      <c r="C2119" s="329" t="s">
        <v>2525</v>
      </c>
      <c r="D2119" s="329" t="s">
        <v>6188</v>
      </c>
      <c r="E2119" s="55" t="s">
        <v>7802</v>
      </c>
      <c r="F2119" s="55"/>
      <c r="G2119" s="55" t="s">
        <v>7800</v>
      </c>
      <c r="H2119" s="299">
        <v>79641</v>
      </c>
      <c r="I2119" s="59">
        <v>0.5</v>
      </c>
      <c r="J2119" s="448">
        <f t="shared" si="33"/>
        <v>39820.5</v>
      </c>
    </row>
    <row r="2120" spans="1:10" ht="15.75">
      <c r="A2120" s="55">
        <v>2116</v>
      </c>
      <c r="B2120" s="55" t="s">
        <v>446</v>
      </c>
      <c r="C2120" s="329" t="s">
        <v>2526</v>
      </c>
      <c r="D2120" s="329" t="s">
        <v>6189</v>
      </c>
      <c r="E2120" s="55" t="s">
        <v>7802</v>
      </c>
      <c r="F2120" s="55"/>
      <c r="G2120" s="55" t="s">
        <v>7800</v>
      </c>
      <c r="H2120" s="299">
        <v>79931</v>
      </c>
      <c r="I2120" s="59">
        <v>0.5</v>
      </c>
      <c r="J2120" s="448">
        <f t="shared" si="33"/>
        <v>39965.5</v>
      </c>
    </row>
    <row r="2121" spans="1:10" ht="15.75">
      <c r="A2121" s="55">
        <v>2117</v>
      </c>
      <c r="B2121" s="55" t="s">
        <v>446</v>
      </c>
      <c r="C2121" s="329" t="s">
        <v>2527</v>
      </c>
      <c r="D2121" s="329" t="s">
        <v>6190</v>
      </c>
      <c r="E2121" s="55" t="s">
        <v>7802</v>
      </c>
      <c r="F2121" s="55"/>
      <c r="G2121" s="55" t="s">
        <v>7800</v>
      </c>
      <c r="H2121" s="299">
        <v>80221</v>
      </c>
      <c r="I2121" s="59">
        <v>0.5</v>
      </c>
      <c r="J2121" s="448">
        <f t="shared" si="33"/>
        <v>40110.5</v>
      </c>
    </row>
    <row r="2122" spans="1:10" ht="15.75">
      <c r="A2122" s="55">
        <v>2118</v>
      </c>
      <c r="B2122" s="55" t="s">
        <v>446</v>
      </c>
      <c r="C2122" s="329" t="s">
        <v>2528</v>
      </c>
      <c r="D2122" s="329" t="s">
        <v>6191</v>
      </c>
      <c r="E2122" s="55" t="s">
        <v>7802</v>
      </c>
      <c r="F2122" s="55"/>
      <c r="G2122" s="55" t="s">
        <v>7800</v>
      </c>
      <c r="H2122" s="299">
        <v>80510</v>
      </c>
      <c r="I2122" s="59">
        <v>0.5</v>
      </c>
      <c r="J2122" s="448">
        <f t="shared" si="33"/>
        <v>40255</v>
      </c>
    </row>
    <row r="2123" spans="1:10" ht="15.75">
      <c r="A2123" s="55">
        <v>2119</v>
      </c>
      <c r="B2123" s="55" t="s">
        <v>446</v>
      </c>
      <c r="C2123" s="329" t="s">
        <v>2529</v>
      </c>
      <c r="D2123" s="329" t="s">
        <v>6192</v>
      </c>
      <c r="E2123" s="55" t="s">
        <v>7802</v>
      </c>
      <c r="F2123" s="55"/>
      <c r="G2123" s="55" t="s">
        <v>7800</v>
      </c>
      <c r="H2123" s="299">
        <v>80800</v>
      </c>
      <c r="I2123" s="59">
        <v>0.5</v>
      </c>
      <c r="J2123" s="448">
        <f t="shared" si="33"/>
        <v>40400</v>
      </c>
    </row>
    <row r="2124" spans="1:10" ht="15.75">
      <c r="A2124" s="55">
        <v>2120</v>
      </c>
      <c r="B2124" s="55" t="s">
        <v>446</v>
      </c>
      <c r="C2124" s="329" t="s">
        <v>2530</v>
      </c>
      <c r="D2124" s="329" t="s">
        <v>6193</v>
      </c>
      <c r="E2124" s="55" t="s">
        <v>7802</v>
      </c>
      <c r="F2124" s="55"/>
      <c r="G2124" s="55" t="s">
        <v>7800</v>
      </c>
      <c r="H2124" s="299">
        <v>81090</v>
      </c>
      <c r="I2124" s="59">
        <v>0.5</v>
      </c>
      <c r="J2124" s="448">
        <f t="shared" si="33"/>
        <v>40545</v>
      </c>
    </row>
    <row r="2125" spans="1:10" ht="15.75">
      <c r="A2125" s="55">
        <v>2121</v>
      </c>
      <c r="B2125" s="55" t="s">
        <v>446</v>
      </c>
      <c r="C2125" s="329" t="s">
        <v>2531</v>
      </c>
      <c r="D2125" s="329" t="s">
        <v>6194</v>
      </c>
      <c r="E2125" s="55" t="s">
        <v>7802</v>
      </c>
      <c r="F2125" s="55"/>
      <c r="G2125" s="55" t="s">
        <v>7800</v>
      </c>
      <c r="H2125" s="299">
        <v>81379</v>
      </c>
      <c r="I2125" s="59">
        <v>0.5</v>
      </c>
      <c r="J2125" s="448">
        <f t="shared" si="33"/>
        <v>40689.5</v>
      </c>
    </row>
    <row r="2126" spans="1:10" ht="15.75">
      <c r="A2126" s="55">
        <v>2122</v>
      </c>
      <c r="B2126" s="55" t="s">
        <v>446</v>
      </c>
      <c r="C2126" s="329" t="s">
        <v>2532</v>
      </c>
      <c r="D2126" s="329" t="s">
        <v>6195</v>
      </c>
      <c r="E2126" s="55" t="s">
        <v>7802</v>
      </c>
      <c r="F2126" s="55"/>
      <c r="G2126" s="55" t="s">
        <v>7800</v>
      </c>
      <c r="H2126" s="299">
        <v>81669</v>
      </c>
      <c r="I2126" s="59">
        <v>0.5</v>
      </c>
      <c r="J2126" s="448">
        <f t="shared" si="33"/>
        <v>40834.5</v>
      </c>
    </row>
    <row r="2127" spans="1:10" ht="15.75">
      <c r="A2127" s="55">
        <v>2123</v>
      </c>
      <c r="B2127" s="55" t="s">
        <v>446</v>
      </c>
      <c r="C2127" s="329" t="s">
        <v>2533</v>
      </c>
      <c r="D2127" s="329" t="s">
        <v>6196</v>
      </c>
      <c r="E2127" s="55" t="s">
        <v>7802</v>
      </c>
      <c r="F2127" s="55"/>
      <c r="G2127" s="55" t="s">
        <v>7800</v>
      </c>
      <c r="H2127" s="299">
        <v>81959</v>
      </c>
      <c r="I2127" s="59">
        <v>0.5</v>
      </c>
      <c r="J2127" s="448">
        <f t="shared" si="33"/>
        <v>40979.5</v>
      </c>
    </row>
    <row r="2128" spans="1:10" ht="15.75">
      <c r="A2128" s="55">
        <v>2124</v>
      </c>
      <c r="B2128" s="55" t="s">
        <v>446</v>
      </c>
      <c r="C2128" s="329" t="s">
        <v>2534</v>
      </c>
      <c r="D2128" s="329" t="s">
        <v>6197</v>
      </c>
      <c r="E2128" s="55" t="s">
        <v>7802</v>
      </c>
      <c r="F2128" s="55"/>
      <c r="G2128" s="55" t="s">
        <v>7800</v>
      </c>
      <c r="H2128" s="299">
        <v>82249</v>
      </c>
      <c r="I2128" s="59">
        <v>0.5</v>
      </c>
      <c r="J2128" s="448">
        <f t="shared" si="33"/>
        <v>41124.5</v>
      </c>
    </row>
    <row r="2129" spans="1:10" ht="15.75">
      <c r="A2129" s="55">
        <v>2125</v>
      </c>
      <c r="B2129" s="55" t="s">
        <v>446</v>
      </c>
      <c r="C2129" s="329" t="s">
        <v>2535</v>
      </c>
      <c r="D2129" s="329" t="s">
        <v>6198</v>
      </c>
      <c r="E2129" s="55" t="s">
        <v>7802</v>
      </c>
      <c r="F2129" s="55"/>
      <c r="G2129" s="55" t="s">
        <v>7800</v>
      </c>
      <c r="H2129" s="299">
        <v>82538</v>
      </c>
      <c r="I2129" s="59">
        <v>0.5</v>
      </c>
      <c r="J2129" s="448">
        <f t="shared" si="33"/>
        <v>41269</v>
      </c>
    </row>
    <row r="2130" spans="1:10" ht="15.75">
      <c r="A2130" s="55">
        <v>2126</v>
      </c>
      <c r="B2130" s="55" t="s">
        <v>446</v>
      </c>
      <c r="C2130" s="329" t="s">
        <v>2536</v>
      </c>
      <c r="D2130" s="329" t="s">
        <v>6199</v>
      </c>
      <c r="E2130" s="55" t="s">
        <v>7802</v>
      </c>
      <c r="F2130" s="55"/>
      <c r="G2130" s="55" t="s">
        <v>7800</v>
      </c>
      <c r="H2130" s="299">
        <v>82828</v>
      </c>
      <c r="I2130" s="59">
        <v>0.5</v>
      </c>
      <c r="J2130" s="448">
        <f t="shared" ref="J2130:J2193" si="34">H2130*(1-I2130)</f>
        <v>41414</v>
      </c>
    </row>
    <row r="2131" spans="1:10" ht="15.75">
      <c r="A2131" s="55">
        <v>2127</v>
      </c>
      <c r="B2131" s="55" t="s">
        <v>446</v>
      </c>
      <c r="C2131" s="329" t="s">
        <v>2537</v>
      </c>
      <c r="D2131" s="329" t="s">
        <v>6200</v>
      </c>
      <c r="E2131" s="55" t="s">
        <v>7802</v>
      </c>
      <c r="F2131" s="55"/>
      <c r="G2131" s="55" t="s">
        <v>7800</v>
      </c>
      <c r="H2131" s="299">
        <v>83118</v>
      </c>
      <c r="I2131" s="59">
        <v>0.5</v>
      </c>
      <c r="J2131" s="448">
        <f t="shared" si="34"/>
        <v>41559</v>
      </c>
    </row>
    <row r="2132" spans="1:10" ht="15.75">
      <c r="A2132" s="55">
        <v>2128</v>
      </c>
      <c r="B2132" s="55" t="s">
        <v>446</v>
      </c>
      <c r="C2132" s="329" t="s">
        <v>2538</v>
      </c>
      <c r="D2132" s="329" t="s">
        <v>6201</v>
      </c>
      <c r="E2132" s="55" t="s">
        <v>7802</v>
      </c>
      <c r="F2132" s="55"/>
      <c r="G2132" s="55" t="s">
        <v>7800</v>
      </c>
      <c r="H2132" s="299">
        <v>83407</v>
      </c>
      <c r="I2132" s="59">
        <v>0.5</v>
      </c>
      <c r="J2132" s="448">
        <f t="shared" si="34"/>
        <v>41703.5</v>
      </c>
    </row>
    <row r="2133" spans="1:10" ht="15.75">
      <c r="A2133" s="55">
        <v>2129</v>
      </c>
      <c r="B2133" s="55" t="s">
        <v>446</v>
      </c>
      <c r="C2133" s="329" t="s">
        <v>2539</v>
      </c>
      <c r="D2133" s="329" t="s">
        <v>6202</v>
      </c>
      <c r="E2133" s="55" t="s">
        <v>7802</v>
      </c>
      <c r="F2133" s="55"/>
      <c r="G2133" s="55" t="s">
        <v>7800</v>
      </c>
      <c r="H2133" s="299">
        <v>83697</v>
      </c>
      <c r="I2133" s="59">
        <v>0.5</v>
      </c>
      <c r="J2133" s="448">
        <f t="shared" si="34"/>
        <v>41848.5</v>
      </c>
    </row>
    <row r="2134" spans="1:10" ht="15.75">
      <c r="A2134" s="55">
        <v>2130</v>
      </c>
      <c r="B2134" s="55" t="s">
        <v>446</v>
      </c>
      <c r="C2134" s="329" t="s">
        <v>2540</v>
      </c>
      <c r="D2134" s="329" t="s">
        <v>6203</v>
      </c>
      <c r="E2134" s="55" t="s">
        <v>7802</v>
      </c>
      <c r="F2134" s="55"/>
      <c r="G2134" s="55" t="s">
        <v>7800</v>
      </c>
      <c r="H2134" s="299">
        <v>83987</v>
      </c>
      <c r="I2134" s="59">
        <v>0.5</v>
      </c>
      <c r="J2134" s="448">
        <f t="shared" si="34"/>
        <v>41993.5</v>
      </c>
    </row>
    <row r="2135" spans="1:10" ht="15.75">
      <c r="A2135" s="55">
        <v>2131</v>
      </c>
      <c r="B2135" s="55" t="s">
        <v>446</v>
      </c>
      <c r="C2135" s="329" t="s">
        <v>2541</v>
      </c>
      <c r="D2135" s="329" t="s">
        <v>6204</v>
      </c>
      <c r="E2135" s="55" t="s">
        <v>7802</v>
      </c>
      <c r="F2135" s="55"/>
      <c r="G2135" s="55" t="s">
        <v>7800</v>
      </c>
      <c r="H2135" s="299">
        <v>84277</v>
      </c>
      <c r="I2135" s="59">
        <v>0.5</v>
      </c>
      <c r="J2135" s="448">
        <f t="shared" si="34"/>
        <v>42138.5</v>
      </c>
    </row>
    <row r="2136" spans="1:10" ht="15.75">
      <c r="A2136" s="55">
        <v>2132</v>
      </c>
      <c r="B2136" s="55" t="s">
        <v>446</v>
      </c>
      <c r="C2136" s="329" t="s">
        <v>2542</v>
      </c>
      <c r="D2136" s="329" t="s">
        <v>6205</v>
      </c>
      <c r="E2136" s="55" t="s">
        <v>7802</v>
      </c>
      <c r="F2136" s="55"/>
      <c r="G2136" s="55" t="s">
        <v>7800</v>
      </c>
      <c r="H2136" s="299">
        <v>84566</v>
      </c>
      <c r="I2136" s="59">
        <v>0.5</v>
      </c>
      <c r="J2136" s="448">
        <f t="shared" si="34"/>
        <v>42283</v>
      </c>
    </row>
    <row r="2137" spans="1:10" ht="15.75">
      <c r="A2137" s="55">
        <v>2133</v>
      </c>
      <c r="B2137" s="55" t="s">
        <v>446</v>
      </c>
      <c r="C2137" s="329" t="s">
        <v>2543</v>
      </c>
      <c r="D2137" s="329" t="s">
        <v>6206</v>
      </c>
      <c r="E2137" s="55" t="s">
        <v>7802</v>
      </c>
      <c r="F2137" s="55"/>
      <c r="G2137" s="55" t="s">
        <v>7800</v>
      </c>
      <c r="H2137" s="299">
        <v>84856</v>
      </c>
      <c r="I2137" s="59">
        <v>0.5</v>
      </c>
      <c r="J2137" s="448">
        <f t="shared" si="34"/>
        <v>42428</v>
      </c>
    </row>
    <row r="2138" spans="1:10" ht="15.75">
      <c r="A2138" s="55">
        <v>2134</v>
      </c>
      <c r="B2138" s="55" t="s">
        <v>446</v>
      </c>
      <c r="C2138" s="329" t="s">
        <v>2544</v>
      </c>
      <c r="D2138" s="329" t="s">
        <v>6207</v>
      </c>
      <c r="E2138" s="55" t="s">
        <v>7802</v>
      </c>
      <c r="F2138" s="55"/>
      <c r="G2138" s="55" t="s">
        <v>7800</v>
      </c>
      <c r="H2138" s="299">
        <v>85146</v>
      </c>
      <c r="I2138" s="59">
        <v>0.5</v>
      </c>
      <c r="J2138" s="448">
        <f t="shared" si="34"/>
        <v>42573</v>
      </c>
    </row>
    <row r="2139" spans="1:10" ht="15.75">
      <c r="A2139" s="55">
        <v>2135</v>
      </c>
      <c r="B2139" s="55" t="s">
        <v>446</v>
      </c>
      <c r="C2139" s="329" t="s">
        <v>2545</v>
      </c>
      <c r="D2139" s="329" t="s">
        <v>6208</v>
      </c>
      <c r="E2139" s="55" t="s">
        <v>7802</v>
      </c>
      <c r="F2139" s="55"/>
      <c r="G2139" s="55" t="s">
        <v>7800</v>
      </c>
      <c r="H2139" s="299">
        <v>85435</v>
      </c>
      <c r="I2139" s="59">
        <v>0.5</v>
      </c>
      <c r="J2139" s="448">
        <f t="shared" si="34"/>
        <v>42717.5</v>
      </c>
    </row>
    <row r="2140" spans="1:10" ht="15.75">
      <c r="A2140" s="55">
        <v>2136</v>
      </c>
      <c r="B2140" s="55" t="s">
        <v>446</v>
      </c>
      <c r="C2140" s="329" t="s">
        <v>2546</v>
      </c>
      <c r="D2140" s="329" t="s">
        <v>6209</v>
      </c>
      <c r="E2140" s="55" t="s">
        <v>7802</v>
      </c>
      <c r="F2140" s="55"/>
      <c r="G2140" s="55" t="s">
        <v>7800</v>
      </c>
      <c r="H2140" s="299">
        <v>85725</v>
      </c>
      <c r="I2140" s="59">
        <v>0.5</v>
      </c>
      <c r="J2140" s="448">
        <f t="shared" si="34"/>
        <v>42862.5</v>
      </c>
    </row>
    <row r="2141" spans="1:10" ht="15.75">
      <c r="A2141" s="55">
        <v>2137</v>
      </c>
      <c r="B2141" s="55" t="s">
        <v>446</v>
      </c>
      <c r="C2141" s="329" t="s">
        <v>2547</v>
      </c>
      <c r="D2141" s="329" t="s">
        <v>6210</v>
      </c>
      <c r="E2141" s="55" t="s">
        <v>7802</v>
      </c>
      <c r="F2141" s="55"/>
      <c r="G2141" s="55" t="s">
        <v>7800</v>
      </c>
      <c r="H2141" s="299">
        <v>86015</v>
      </c>
      <c r="I2141" s="59">
        <v>0.5</v>
      </c>
      <c r="J2141" s="448">
        <f t="shared" si="34"/>
        <v>43007.5</v>
      </c>
    </row>
    <row r="2142" spans="1:10" ht="15.75">
      <c r="A2142" s="55">
        <v>2138</v>
      </c>
      <c r="B2142" s="55" t="s">
        <v>446</v>
      </c>
      <c r="C2142" s="329" t="s">
        <v>2548</v>
      </c>
      <c r="D2142" s="329" t="s">
        <v>6211</v>
      </c>
      <c r="E2142" s="55" t="s">
        <v>7802</v>
      </c>
      <c r="F2142" s="55"/>
      <c r="G2142" s="55" t="s">
        <v>7800</v>
      </c>
      <c r="H2142" s="299">
        <v>86305</v>
      </c>
      <c r="I2142" s="59">
        <v>0.5</v>
      </c>
      <c r="J2142" s="448">
        <f t="shared" si="34"/>
        <v>43152.5</v>
      </c>
    </row>
    <row r="2143" spans="1:10" ht="15.75">
      <c r="A2143" s="55">
        <v>2139</v>
      </c>
      <c r="B2143" s="55" t="s">
        <v>446</v>
      </c>
      <c r="C2143" s="329" t="s">
        <v>2549</v>
      </c>
      <c r="D2143" s="329" t="s">
        <v>6212</v>
      </c>
      <c r="E2143" s="55" t="s">
        <v>7802</v>
      </c>
      <c r="F2143" s="55"/>
      <c r="G2143" s="55" t="s">
        <v>7800</v>
      </c>
      <c r="H2143" s="299">
        <v>86594</v>
      </c>
      <c r="I2143" s="59">
        <v>0.5</v>
      </c>
      <c r="J2143" s="448">
        <f t="shared" si="34"/>
        <v>43297</v>
      </c>
    </row>
    <row r="2144" spans="1:10" ht="15.75">
      <c r="A2144" s="55">
        <v>2140</v>
      </c>
      <c r="B2144" s="55" t="s">
        <v>446</v>
      </c>
      <c r="C2144" s="329" t="s">
        <v>2550</v>
      </c>
      <c r="D2144" s="329" t="s">
        <v>6213</v>
      </c>
      <c r="E2144" s="55" t="s">
        <v>7802</v>
      </c>
      <c r="F2144" s="55"/>
      <c r="G2144" s="55" t="s">
        <v>7800</v>
      </c>
      <c r="H2144" s="299">
        <v>86884</v>
      </c>
      <c r="I2144" s="59">
        <v>0.5</v>
      </c>
      <c r="J2144" s="448">
        <f t="shared" si="34"/>
        <v>43442</v>
      </c>
    </row>
    <row r="2145" spans="1:10" ht="15.75">
      <c r="A2145" s="55">
        <v>2141</v>
      </c>
      <c r="B2145" s="55" t="s">
        <v>446</v>
      </c>
      <c r="C2145" s="329" t="s">
        <v>2551</v>
      </c>
      <c r="D2145" s="329" t="s">
        <v>6214</v>
      </c>
      <c r="E2145" s="55" t="s">
        <v>7802</v>
      </c>
      <c r="F2145" s="55"/>
      <c r="G2145" s="55" t="s">
        <v>7800</v>
      </c>
      <c r="H2145" s="299">
        <v>87174</v>
      </c>
      <c r="I2145" s="59">
        <v>0.5</v>
      </c>
      <c r="J2145" s="448">
        <f t="shared" si="34"/>
        <v>43587</v>
      </c>
    </row>
    <row r="2146" spans="1:10" ht="15.75">
      <c r="A2146" s="55">
        <v>2142</v>
      </c>
      <c r="B2146" s="55" t="s">
        <v>446</v>
      </c>
      <c r="C2146" s="329" t="s">
        <v>2552</v>
      </c>
      <c r="D2146" s="329" t="s">
        <v>6215</v>
      </c>
      <c r="E2146" s="55" t="s">
        <v>7802</v>
      </c>
      <c r="F2146" s="55"/>
      <c r="G2146" s="55" t="s">
        <v>7800</v>
      </c>
      <c r="H2146" s="299">
        <v>87463</v>
      </c>
      <c r="I2146" s="59">
        <v>0.5</v>
      </c>
      <c r="J2146" s="448">
        <f t="shared" si="34"/>
        <v>43731.5</v>
      </c>
    </row>
    <row r="2147" spans="1:10" ht="15.75">
      <c r="A2147" s="55">
        <v>2143</v>
      </c>
      <c r="B2147" s="55" t="s">
        <v>446</v>
      </c>
      <c r="C2147" s="329" t="s">
        <v>2553</v>
      </c>
      <c r="D2147" s="329" t="s">
        <v>6216</v>
      </c>
      <c r="E2147" s="55" t="s">
        <v>7802</v>
      </c>
      <c r="F2147" s="55"/>
      <c r="G2147" s="55" t="s">
        <v>7800</v>
      </c>
      <c r="H2147" s="299">
        <v>87753</v>
      </c>
      <c r="I2147" s="59">
        <v>0.5</v>
      </c>
      <c r="J2147" s="448">
        <f t="shared" si="34"/>
        <v>43876.5</v>
      </c>
    </row>
    <row r="2148" spans="1:10" ht="15.75">
      <c r="A2148" s="55">
        <v>2144</v>
      </c>
      <c r="B2148" s="55" t="s">
        <v>446</v>
      </c>
      <c r="C2148" s="329" t="s">
        <v>2554</v>
      </c>
      <c r="D2148" s="329" t="s">
        <v>6217</v>
      </c>
      <c r="E2148" s="55" t="s">
        <v>7802</v>
      </c>
      <c r="F2148" s="55"/>
      <c r="G2148" s="55" t="s">
        <v>7800</v>
      </c>
      <c r="H2148" s="299">
        <v>88043</v>
      </c>
      <c r="I2148" s="59">
        <v>0.5</v>
      </c>
      <c r="J2148" s="448">
        <f t="shared" si="34"/>
        <v>44021.5</v>
      </c>
    </row>
    <row r="2149" spans="1:10" ht="15.75">
      <c r="A2149" s="55">
        <v>2145</v>
      </c>
      <c r="B2149" s="55" t="s">
        <v>446</v>
      </c>
      <c r="C2149" s="329" t="s">
        <v>2555</v>
      </c>
      <c r="D2149" s="329" t="s">
        <v>6218</v>
      </c>
      <c r="E2149" s="55" t="s">
        <v>7802</v>
      </c>
      <c r="F2149" s="55"/>
      <c r="G2149" s="55" t="s">
        <v>7800</v>
      </c>
      <c r="H2149" s="299">
        <v>88333</v>
      </c>
      <c r="I2149" s="59">
        <v>0.5</v>
      </c>
      <c r="J2149" s="448">
        <f t="shared" si="34"/>
        <v>44166.5</v>
      </c>
    </row>
    <row r="2150" spans="1:10" ht="15.75">
      <c r="A2150" s="55">
        <v>2146</v>
      </c>
      <c r="B2150" s="55" t="s">
        <v>446</v>
      </c>
      <c r="C2150" s="329" t="s">
        <v>2556</v>
      </c>
      <c r="D2150" s="329" t="s">
        <v>6219</v>
      </c>
      <c r="E2150" s="55" t="s">
        <v>7802</v>
      </c>
      <c r="F2150" s="55"/>
      <c r="G2150" s="55" t="s">
        <v>7800</v>
      </c>
      <c r="H2150" s="299">
        <v>88622</v>
      </c>
      <c r="I2150" s="59">
        <v>0.5</v>
      </c>
      <c r="J2150" s="448">
        <f t="shared" si="34"/>
        <v>44311</v>
      </c>
    </row>
    <row r="2151" spans="1:10" ht="15.75">
      <c r="A2151" s="55">
        <v>2147</v>
      </c>
      <c r="B2151" s="55" t="s">
        <v>446</v>
      </c>
      <c r="C2151" s="329" t="s">
        <v>2557</v>
      </c>
      <c r="D2151" s="329" t="s">
        <v>6220</v>
      </c>
      <c r="E2151" s="55" t="s">
        <v>7802</v>
      </c>
      <c r="F2151" s="55"/>
      <c r="G2151" s="55" t="s">
        <v>7800</v>
      </c>
      <c r="H2151" s="299">
        <v>88912</v>
      </c>
      <c r="I2151" s="59">
        <v>0.5</v>
      </c>
      <c r="J2151" s="448">
        <f t="shared" si="34"/>
        <v>44456</v>
      </c>
    </row>
    <row r="2152" spans="1:10" ht="15.75">
      <c r="A2152" s="55">
        <v>2148</v>
      </c>
      <c r="B2152" s="55" t="s">
        <v>446</v>
      </c>
      <c r="C2152" s="329" t="s">
        <v>2558</v>
      </c>
      <c r="D2152" s="329" t="s">
        <v>6221</v>
      </c>
      <c r="E2152" s="55" t="s">
        <v>7802</v>
      </c>
      <c r="F2152" s="55"/>
      <c r="G2152" s="55" t="s">
        <v>7800</v>
      </c>
      <c r="H2152" s="299">
        <v>89202</v>
      </c>
      <c r="I2152" s="59">
        <v>0.5</v>
      </c>
      <c r="J2152" s="448">
        <f t="shared" si="34"/>
        <v>44601</v>
      </c>
    </row>
    <row r="2153" spans="1:10" ht="15.75">
      <c r="A2153" s="55">
        <v>2149</v>
      </c>
      <c r="B2153" s="55" t="s">
        <v>446</v>
      </c>
      <c r="C2153" s="329" t="s">
        <v>2559</v>
      </c>
      <c r="D2153" s="329" t="s">
        <v>6222</v>
      </c>
      <c r="E2153" s="55" t="s">
        <v>7802</v>
      </c>
      <c r="F2153" s="55"/>
      <c r="G2153" s="55" t="s">
        <v>7800</v>
      </c>
      <c r="H2153" s="299">
        <v>243</v>
      </c>
      <c r="I2153" s="59">
        <v>0.5</v>
      </c>
      <c r="J2153" s="448">
        <f t="shared" si="34"/>
        <v>121.5</v>
      </c>
    </row>
    <row r="2154" spans="1:10" ht="15.75">
      <c r="A2154" s="55">
        <v>2150</v>
      </c>
      <c r="B2154" s="55" t="s">
        <v>446</v>
      </c>
      <c r="C2154" s="329" t="s">
        <v>2560</v>
      </c>
      <c r="D2154" s="329" t="s">
        <v>6223</v>
      </c>
      <c r="E2154" s="55" t="s">
        <v>7802</v>
      </c>
      <c r="F2154" s="55"/>
      <c r="G2154" s="55" t="s">
        <v>7800</v>
      </c>
      <c r="H2154" s="299">
        <v>243</v>
      </c>
      <c r="I2154" s="59">
        <v>0.5</v>
      </c>
      <c r="J2154" s="448">
        <f t="shared" si="34"/>
        <v>121.5</v>
      </c>
    </row>
    <row r="2155" spans="1:10" ht="15.75">
      <c r="A2155" s="55">
        <v>2151</v>
      </c>
      <c r="B2155" s="55" t="s">
        <v>446</v>
      </c>
      <c r="C2155" s="329" t="s">
        <v>2561</v>
      </c>
      <c r="D2155" s="329" t="s">
        <v>6224</v>
      </c>
      <c r="E2155" s="55" t="s">
        <v>7802</v>
      </c>
      <c r="F2155" s="55"/>
      <c r="G2155" s="55" t="s">
        <v>7800</v>
      </c>
      <c r="H2155" s="299">
        <v>243</v>
      </c>
      <c r="I2155" s="59">
        <v>0.5</v>
      </c>
      <c r="J2155" s="448">
        <f t="shared" si="34"/>
        <v>121.5</v>
      </c>
    </row>
    <row r="2156" spans="1:10" ht="15.75">
      <c r="A2156" s="55">
        <v>2152</v>
      </c>
      <c r="B2156" s="55" t="s">
        <v>446</v>
      </c>
      <c r="C2156" s="329" t="s">
        <v>2562</v>
      </c>
      <c r="D2156" s="329" t="s">
        <v>6225</v>
      </c>
      <c r="E2156" s="55" t="s">
        <v>7802</v>
      </c>
      <c r="F2156" s="55"/>
      <c r="G2156" s="55" t="s">
        <v>7800</v>
      </c>
      <c r="H2156" s="299">
        <v>243</v>
      </c>
      <c r="I2156" s="59">
        <v>0.5</v>
      </c>
      <c r="J2156" s="448">
        <f t="shared" si="34"/>
        <v>121.5</v>
      </c>
    </row>
    <row r="2157" spans="1:10" ht="15.75">
      <c r="A2157" s="55">
        <v>2153</v>
      </c>
      <c r="B2157" s="55" t="s">
        <v>446</v>
      </c>
      <c r="C2157" s="329" t="s">
        <v>2563</v>
      </c>
      <c r="D2157" s="329" t="s">
        <v>6226</v>
      </c>
      <c r="E2157" s="55" t="s">
        <v>7802</v>
      </c>
      <c r="F2157" s="55"/>
      <c r="G2157" s="55" t="s">
        <v>7800</v>
      </c>
      <c r="H2157" s="299">
        <v>243</v>
      </c>
      <c r="I2157" s="59">
        <v>0.5</v>
      </c>
      <c r="J2157" s="448">
        <f t="shared" si="34"/>
        <v>121.5</v>
      </c>
    </row>
    <row r="2158" spans="1:10" ht="15.75">
      <c r="A2158" s="55">
        <v>2154</v>
      </c>
      <c r="B2158" s="55" t="s">
        <v>446</v>
      </c>
      <c r="C2158" s="329" t="s">
        <v>2564</v>
      </c>
      <c r="D2158" s="329" t="s">
        <v>6227</v>
      </c>
      <c r="E2158" s="55" t="s">
        <v>7802</v>
      </c>
      <c r="F2158" s="55"/>
      <c r="G2158" s="55" t="s">
        <v>7800</v>
      </c>
      <c r="H2158" s="299">
        <v>243</v>
      </c>
      <c r="I2158" s="59">
        <v>0.5</v>
      </c>
      <c r="J2158" s="448">
        <f t="shared" si="34"/>
        <v>121.5</v>
      </c>
    </row>
    <row r="2159" spans="1:10" ht="15.75">
      <c r="A2159" s="55">
        <v>2155</v>
      </c>
      <c r="B2159" s="55" t="s">
        <v>446</v>
      </c>
      <c r="C2159" s="329" t="s">
        <v>2565</v>
      </c>
      <c r="D2159" s="329" t="s">
        <v>6228</v>
      </c>
      <c r="E2159" s="55" t="s">
        <v>7802</v>
      </c>
      <c r="F2159" s="55"/>
      <c r="G2159" s="55" t="s">
        <v>7800</v>
      </c>
      <c r="H2159" s="299">
        <v>243</v>
      </c>
      <c r="I2159" s="59">
        <v>0.5</v>
      </c>
      <c r="J2159" s="448">
        <f t="shared" si="34"/>
        <v>121.5</v>
      </c>
    </row>
    <row r="2160" spans="1:10" ht="15.75">
      <c r="A2160" s="55">
        <v>2156</v>
      </c>
      <c r="B2160" s="55" t="s">
        <v>446</v>
      </c>
      <c r="C2160" s="329" t="s">
        <v>2566</v>
      </c>
      <c r="D2160" s="329" t="s">
        <v>6229</v>
      </c>
      <c r="E2160" s="55" t="s">
        <v>7802</v>
      </c>
      <c r="F2160" s="55"/>
      <c r="G2160" s="55" t="s">
        <v>7800</v>
      </c>
      <c r="H2160" s="299">
        <v>243</v>
      </c>
      <c r="I2160" s="59">
        <v>0.5</v>
      </c>
      <c r="J2160" s="448">
        <f t="shared" si="34"/>
        <v>121.5</v>
      </c>
    </row>
    <row r="2161" spans="1:10" ht="15.75">
      <c r="A2161" s="55">
        <v>2157</v>
      </c>
      <c r="B2161" s="55" t="s">
        <v>446</v>
      </c>
      <c r="C2161" s="329" t="s">
        <v>2567</v>
      </c>
      <c r="D2161" s="329" t="s">
        <v>6230</v>
      </c>
      <c r="E2161" s="55" t="s">
        <v>7802</v>
      </c>
      <c r="F2161" s="55"/>
      <c r="G2161" s="55" t="s">
        <v>7800</v>
      </c>
      <c r="H2161" s="299">
        <v>243</v>
      </c>
      <c r="I2161" s="59">
        <v>0.5</v>
      </c>
      <c r="J2161" s="448">
        <f t="shared" si="34"/>
        <v>121.5</v>
      </c>
    </row>
    <row r="2162" spans="1:10" ht="15.75">
      <c r="A2162" s="55">
        <v>2158</v>
      </c>
      <c r="B2162" s="55" t="s">
        <v>446</v>
      </c>
      <c r="C2162" s="329" t="s">
        <v>2568</v>
      </c>
      <c r="D2162" s="329" t="s">
        <v>6231</v>
      </c>
      <c r="E2162" s="55" t="s">
        <v>7802</v>
      </c>
      <c r="F2162" s="55"/>
      <c r="G2162" s="55" t="s">
        <v>7800</v>
      </c>
      <c r="H2162" s="299">
        <v>243</v>
      </c>
      <c r="I2162" s="59">
        <v>0.5</v>
      </c>
      <c r="J2162" s="448">
        <f t="shared" si="34"/>
        <v>121.5</v>
      </c>
    </row>
    <row r="2163" spans="1:10" ht="15.75">
      <c r="A2163" s="55">
        <v>2159</v>
      </c>
      <c r="B2163" s="55" t="s">
        <v>446</v>
      </c>
      <c r="C2163" s="329" t="s">
        <v>2569</v>
      </c>
      <c r="D2163" s="329" t="s">
        <v>6232</v>
      </c>
      <c r="E2163" s="55" t="s">
        <v>7802</v>
      </c>
      <c r="F2163" s="55"/>
      <c r="G2163" s="55" t="s">
        <v>7800</v>
      </c>
      <c r="H2163" s="299">
        <v>243</v>
      </c>
      <c r="I2163" s="59">
        <v>0.5</v>
      </c>
      <c r="J2163" s="448">
        <f t="shared" si="34"/>
        <v>121.5</v>
      </c>
    </row>
    <row r="2164" spans="1:10" ht="15.75">
      <c r="A2164" s="55">
        <v>2160</v>
      </c>
      <c r="B2164" s="55" t="s">
        <v>446</v>
      </c>
      <c r="C2164" s="329" t="s">
        <v>2570</v>
      </c>
      <c r="D2164" s="329" t="s">
        <v>6233</v>
      </c>
      <c r="E2164" s="55" t="s">
        <v>7802</v>
      </c>
      <c r="F2164" s="55"/>
      <c r="G2164" s="55" t="s">
        <v>7800</v>
      </c>
      <c r="H2164" s="299">
        <v>243</v>
      </c>
      <c r="I2164" s="59">
        <v>0.5</v>
      </c>
      <c r="J2164" s="448">
        <f t="shared" si="34"/>
        <v>121.5</v>
      </c>
    </row>
    <row r="2165" spans="1:10" ht="15.75">
      <c r="A2165" s="55">
        <v>2161</v>
      </c>
      <c r="B2165" s="55" t="s">
        <v>446</v>
      </c>
      <c r="C2165" s="329" t="s">
        <v>2571</v>
      </c>
      <c r="D2165" s="329" t="s">
        <v>6234</v>
      </c>
      <c r="E2165" s="55" t="s">
        <v>7802</v>
      </c>
      <c r="F2165" s="55"/>
      <c r="G2165" s="55" t="s">
        <v>7800</v>
      </c>
      <c r="H2165" s="299">
        <v>243</v>
      </c>
      <c r="I2165" s="59">
        <v>0.5</v>
      </c>
      <c r="J2165" s="448">
        <f t="shared" si="34"/>
        <v>121.5</v>
      </c>
    </row>
    <row r="2166" spans="1:10" ht="15.75">
      <c r="A2166" s="55">
        <v>2162</v>
      </c>
      <c r="B2166" s="55" t="s">
        <v>446</v>
      </c>
      <c r="C2166" s="329" t="s">
        <v>2572</v>
      </c>
      <c r="D2166" s="329" t="s">
        <v>6235</v>
      </c>
      <c r="E2166" s="55" t="s">
        <v>7802</v>
      </c>
      <c r="F2166" s="55"/>
      <c r="G2166" s="55" t="s">
        <v>7800</v>
      </c>
      <c r="H2166" s="299">
        <v>243</v>
      </c>
      <c r="I2166" s="59">
        <v>0.5</v>
      </c>
      <c r="J2166" s="448">
        <f t="shared" si="34"/>
        <v>121.5</v>
      </c>
    </row>
    <row r="2167" spans="1:10" ht="15.75">
      <c r="A2167" s="55">
        <v>2163</v>
      </c>
      <c r="B2167" s="55" t="s">
        <v>446</v>
      </c>
      <c r="C2167" s="329" t="s">
        <v>2573</v>
      </c>
      <c r="D2167" s="329" t="s">
        <v>6236</v>
      </c>
      <c r="E2167" s="55" t="s">
        <v>7802</v>
      </c>
      <c r="F2167" s="55"/>
      <c r="G2167" s="55" t="s">
        <v>7800</v>
      </c>
      <c r="H2167" s="299">
        <v>243</v>
      </c>
      <c r="I2167" s="59">
        <v>0.5</v>
      </c>
      <c r="J2167" s="448">
        <f t="shared" si="34"/>
        <v>121.5</v>
      </c>
    </row>
    <row r="2168" spans="1:10" ht="15.75">
      <c r="A2168" s="55">
        <v>2164</v>
      </c>
      <c r="B2168" s="55" t="s">
        <v>446</v>
      </c>
      <c r="C2168" s="329" t="s">
        <v>2574</v>
      </c>
      <c r="D2168" s="329" t="s">
        <v>6237</v>
      </c>
      <c r="E2168" s="55" t="s">
        <v>7802</v>
      </c>
      <c r="F2168" s="55"/>
      <c r="G2168" s="55" t="s">
        <v>7800</v>
      </c>
      <c r="H2168" s="299">
        <v>243</v>
      </c>
      <c r="I2168" s="59">
        <v>0.5</v>
      </c>
      <c r="J2168" s="448">
        <f t="shared" si="34"/>
        <v>121.5</v>
      </c>
    </row>
    <row r="2169" spans="1:10" ht="15.75">
      <c r="A2169" s="55">
        <v>2165</v>
      </c>
      <c r="B2169" s="55" t="s">
        <v>446</v>
      </c>
      <c r="C2169" s="329" t="s">
        <v>2575</v>
      </c>
      <c r="D2169" s="329" t="s">
        <v>6238</v>
      </c>
      <c r="E2169" s="55" t="s">
        <v>7802</v>
      </c>
      <c r="F2169" s="55"/>
      <c r="G2169" s="55" t="s">
        <v>7800</v>
      </c>
      <c r="H2169" s="299">
        <v>243</v>
      </c>
      <c r="I2169" s="59">
        <v>0.5</v>
      </c>
      <c r="J2169" s="448">
        <f t="shared" si="34"/>
        <v>121.5</v>
      </c>
    </row>
    <row r="2170" spans="1:10" ht="15.75">
      <c r="A2170" s="55">
        <v>2166</v>
      </c>
      <c r="B2170" s="55" t="s">
        <v>446</v>
      </c>
      <c r="C2170" s="329" t="s">
        <v>2576</v>
      </c>
      <c r="D2170" s="329" t="s">
        <v>6239</v>
      </c>
      <c r="E2170" s="55" t="s">
        <v>7802</v>
      </c>
      <c r="F2170" s="55"/>
      <c r="G2170" s="55" t="s">
        <v>7800</v>
      </c>
      <c r="H2170" s="299">
        <v>243</v>
      </c>
      <c r="I2170" s="59">
        <v>0.5</v>
      </c>
      <c r="J2170" s="448">
        <f t="shared" si="34"/>
        <v>121.5</v>
      </c>
    </row>
    <row r="2171" spans="1:10" ht="15.75">
      <c r="A2171" s="55">
        <v>2167</v>
      </c>
      <c r="B2171" s="55" t="s">
        <v>446</v>
      </c>
      <c r="C2171" s="329" t="s">
        <v>2577</v>
      </c>
      <c r="D2171" s="329" t="s">
        <v>6240</v>
      </c>
      <c r="E2171" s="55" t="s">
        <v>7802</v>
      </c>
      <c r="F2171" s="55"/>
      <c r="G2171" s="55" t="s">
        <v>7800</v>
      </c>
      <c r="H2171" s="299">
        <v>243</v>
      </c>
      <c r="I2171" s="59">
        <v>0.5</v>
      </c>
      <c r="J2171" s="448">
        <f t="shared" si="34"/>
        <v>121.5</v>
      </c>
    </row>
    <row r="2172" spans="1:10" ht="15.75">
      <c r="A2172" s="55">
        <v>2168</v>
      </c>
      <c r="B2172" s="55" t="s">
        <v>446</v>
      </c>
      <c r="C2172" s="329" t="s">
        <v>2578</v>
      </c>
      <c r="D2172" s="329" t="s">
        <v>6241</v>
      </c>
      <c r="E2172" s="55" t="s">
        <v>7802</v>
      </c>
      <c r="F2172" s="55"/>
      <c r="G2172" s="55" t="s">
        <v>7800</v>
      </c>
      <c r="H2172" s="299">
        <v>243</v>
      </c>
      <c r="I2172" s="59">
        <v>0.5</v>
      </c>
      <c r="J2172" s="448">
        <f t="shared" si="34"/>
        <v>121.5</v>
      </c>
    </row>
    <row r="2173" spans="1:10" ht="15.75">
      <c r="A2173" s="55">
        <v>2169</v>
      </c>
      <c r="B2173" s="55" t="s">
        <v>446</v>
      </c>
      <c r="C2173" s="329" t="s">
        <v>2579</v>
      </c>
      <c r="D2173" s="329" t="s">
        <v>6242</v>
      </c>
      <c r="E2173" s="55" t="s">
        <v>7802</v>
      </c>
      <c r="F2173" s="55"/>
      <c r="G2173" s="55" t="s">
        <v>7800</v>
      </c>
      <c r="H2173" s="299">
        <v>243</v>
      </c>
      <c r="I2173" s="59">
        <v>0.5</v>
      </c>
      <c r="J2173" s="448">
        <f t="shared" si="34"/>
        <v>121.5</v>
      </c>
    </row>
    <row r="2174" spans="1:10" ht="15.75">
      <c r="A2174" s="55">
        <v>2170</v>
      </c>
      <c r="B2174" s="55" t="s">
        <v>446</v>
      </c>
      <c r="C2174" s="329" t="s">
        <v>2580</v>
      </c>
      <c r="D2174" s="329" t="s">
        <v>6243</v>
      </c>
      <c r="E2174" s="55" t="s">
        <v>7802</v>
      </c>
      <c r="F2174" s="55"/>
      <c r="G2174" s="55" t="s">
        <v>7800</v>
      </c>
      <c r="H2174" s="299">
        <v>243</v>
      </c>
      <c r="I2174" s="59">
        <v>0.5</v>
      </c>
      <c r="J2174" s="448">
        <f t="shared" si="34"/>
        <v>121.5</v>
      </c>
    </row>
    <row r="2175" spans="1:10" ht="15.75">
      <c r="A2175" s="55">
        <v>2171</v>
      </c>
      <c r="B2175" s="55" t="s">
        <v>446</v>
      </c>
      <c r="C2175" s="329" t="s">
        <v>2581</v>
      </c>
      <c r="D2175" s="329" t="s">
        <v>6244</v>
      </c>
      <c r="E2175" s="55" t="s">
        <v>7802</v>
      </c>
      <c r="F2175" s="55"/>
      <c r="G2175" s="55" t="s">
        <v>7800</v>
      </c>
      <c r="H2175" s="299">
        <v>243</v>
      </c>
      <c r="I2175" s="59">
        <v>0.5</v>
      </c>
      <c r="J2175" s="448">
        <f t="shared" si="34"/>
        <v>121.5</v>
      </c>
    </row>
    <row r="2176" spans="1:10" ht="15.75">
      <c r="A2176" s="55">
        <v>2172</v>
      </c>
      <c r="B2176" s="55" t="s">
        <v>446</v>
      </c>
      <c r="C2176" s="329" t="s">
        <v>2582</v>
      </c>
      <c r="D2176" s="329" t="s">
        <v>6245</v>
      </c>
      <c r="E2176" s="55" t="s">
        <v>7802</v>
      </c>
      <c r="F2176" s="55"/>
      <c r="G2176" s="55" t="s">
        <v>7800</v>
      </c>
      <c r="H2176" s="299">
        <v>243</v>
      </c>
      <c r="I2176" s="59">
        <v>0.5</v>
      </c>
      <c r="J2176" s="448">
        <f t="shared" si="34"/>
        <v>121.5</v>
      </c>
    </row>
    <row r="2177" spans="1:10" ht="15.75">
      <c r="A2177" s="55">
        <v>2173</v>
      </c>
      <c r="B2177" s="55" t="s">
        <v>446</v>
      </c>
      <c r="C2177" s="329" t="s">
        <v>2583</v>
      </c>
      <c r="D2177" s="329" t="s">
        <v>6246</v>
      </c>
      <c r="E2177" s="55" t="s">
        <v>7802</v>
      </c>
      <c r="F2177" s="55"/>
      <c r="G2177" s="55" t="s">
        <v>7800</v>
      </c>
      <c r="H2177" s="299">
        <v>243</v>
      </c>
      <c r="I2177" s="59">
        <v>0.5</v>
      </c>
      <c r="J2177" s="448">
        <f t="shared" si="34"/>
        <v>121.5</v>
      </c>
    </row>
    <row r="2178" spans="1:10" ht="15.75">
      <c r="A2178" s="55">
        <v>2174</v>
      </c>
      <c r="B2178" s="55" t="s">
        <v>446</v>
      </c>
      <c r="C2178" s="329" t="s">
        <v>2584</v>
      </c>
      <c r="D2178" s="329" t="s">
        <v>6247</v>
      </c>
      <c r="E2178" s="55" t="s">
        <v>7802</v>
      </c>
      <c r="F2178" s="55"/>
      <c r="G2178" s="55" t="s">
        <v>7800</v>
      </c>
      <c r="H2178" s="299">
        <v>243</v>
      </c>
      <c r="I2178" s="59">
        <v>0.5</v>
      </c>
      <c r="J2178" s="448">
        <f t="shared" si="34"/>
        <v>121.5</v>
      </c>
    </row>
    <row r="2179" spans="1:10" ht="15.75">
      <c r="A2179" s="55">
        <v>2175</v>
      </c>
      <c r="B2179" s="55" t="s">
        <v>446</v>
      </c>
      <c r="C2179" s="329" t="s">
        <v>2585</v>
      </c>
      <c r="D2179" s="329" t="s">
        <v>6248</v>
      </c>
      <c r="E2179" s="55" t="s">
        <v>7802</v>
      </c>
      <c r="F2179" s="55"/>
      <c r="G2179" s="55" t="s">
        <v>7800</v>
      </c>
      <c r="H2179" s="299">
        <v>243</v>
      </c>
      <c r="I2179" s="59">
        <v>0.5</v>
      </c>
      <c r="J2179" s="448">
        <f t="shared" si="34"/>
        <v>121.5</v>
      </c>
    </row>
    <row r="2180" spans="1:10" ht="15.75">
      <c r="A2180" s="55">
        <v>2176</v>
      </c>
      <c r="B2180" s="55" t="s">
        <v>446</v>
      </c>
      <c r="C2180" s="329" t="s">
        <v>2586</v>
      </c>
      <c r="D2180" s="329" t="s">
        <v>6249</v>
      </c>
      <c r="E2180" s="55" t="s">
        <v>7802</v>
      </c>
      <c r="F2180" s="55"/>
      <c r="G2180" s="55" t="s">
        <v>7800</v>
      </c>
      <c r="H2180" s="299">
        <v>243</v>
      </c>
      <c r="I2180" s="59">
        <v>0.5</v>
      </c>
      <c r="J2180" s="448">
        <f t="shared" si="34"/>
        <v>121.5</v>
      </c>
    </row>
    <row r="2181" spans="1:10" ht="15.75">
      <c r="A2181" s="55">
        <v>2177</v>
      </c>
      <c r="B2181" s="55" t="s">
        <v>446</v>
      </c>
      <c r="C2181" s="329" t="s">
        <v>2587</v>
      </c>
      <c r="D2181" s="329" t="s">
        <v>6250</v>
      </c>
      <c r="E2181" s="55" t="s">
        <v>7802</v>
      </c>
      <c r="F2181" s="55"/>
      <c r="G2181" s="55" t="s">
        <v>7800</v>
      </c>
      <c r="H2181" s="299">
        <v>243</v>
      </c>
      <c r="I2181" s="59">
        <v>0.5</v>
      </c>
      <c r="J2181" s="448">
        <f t="shared" si="34"/>
        <v>121.5</v>
      </c>
    </row>
    <row r="2182" spans="1:10" ht="15.75">
      <c r="A2182" s="55">
        <v>2178</v>
      </c>
      <c r="B2182" s="55" t="s">
        <v>446</v>
      </c>
      <c r="C2182" s="329" t="s">
        <v>2588</v>
      </c>
      <c r="D2182" s="329" t="s">
        <v>6251</v>
      </c>
      <c r="E2182" s="55" t="s">
        <v>7802</v>
      </c>
      <c r="F2182" s="55"/>
      <c r="G2182" s="55" t="s">
        <v>7800</v>
      </c>
      <c r="H2182" s="299">
        <v>243</v>
      </c>
      <c r="I2182" s="59">
        <v>0.5</v>
      </c>
      <c r="J2182" s="448">
        <f t="shared" si="34"/>
        <v>121.5</v>
      </c>
    </row>
    <row r="2183" spans="1:10" ht="15.75">
      <c r="A2183" s="55">
        <v>2179</v>
      </c>
      <c r="B2183" s="55" t="s">
        <v>446</v>
      </c>
      <c r="C2183" s="329" t="s">
        <v>2589</v>
      </c>
      <c r="D2183" s="329" t="s">
        <v>6252</v>
      </c>
      <c r="E2183" s="55" t="s">
        <v>7802</v>
      </c>
      <c r="F2183" s="55"/>
      <c r="G2183" s="55" t="s">
        <v>7800</v>
      </c>
      <c r="H2183" s="299">
        <v>243</v>
      </c>
      <c r="I2183" s="59">
        <v>0.5</v>
      </c>
      <c r="J2183" s="448">
        <f t="shared" si="34"/>
        <v>121.5</v>
      </c>
    </row>
    <row r="2184" spans="1:10" ht="15.75">
      <c r="A2184" s="55">
        <v>2180</v>
      </c>
      <c r="B2184" s="55" t="s">
        <v>446</v>
      </c>
      <c r="C2184" s="329" t="s">
        <v>2590</v>
      </c>
      <c r="D2184" s="329" t="s">
        <v>6253</v>
      </c>
      <c r="E2184" s="55" t="s">
        <v>7802</v>
      </c>
      <c r="F2184" s="55"/>
      <c r="G2184" s="55" t="s">
        <v>7800</v>
      </c>
      <c r="H2184" s="299">
        <v>243</v>
      </c>
      <c r="I2184" s="59">
        <v>0.5</v>
      </c>
      <c r="J2184" s="448">
        <f t="shared" si="34"/>
        <v>121.5</v>
      </c>
    </row>
    <row r="2185" spans="1:10" ht="15.75">
      <c r="A2185" s="55">
        <v>2181</v>
      </c>
      <c r="B2185" s="55" t="s">
        <v>446</v>
      </c>
      <c r="C2185" s="329" t="s">
        <v>2591</v>
      </c>
      <c r="D2185" s="329" t="s">
        <v>6254</v>
      </c>
      <c r="E2185" s="55" t="s">
        <v>7802</v>
      </c>
      <c r="F2185" s="55"/>
      <c r="G2185" s="55" t="s">
        <v>7800</v>
      </c>
      <c r="H2185" s="299">
        <v>243</v>
      </c>
      <c r="I2185" s="59">
        <v>0.5</v>
      </c>
      <c r="J2185" s="448">
        <f t="shared" si="34"/>
        <v>121.5</v>
      </c>
    </row>
    <row r="2186" spans="1:10" ht="15.75">
      <c r="A2186" s="55">
        <v>2182</v>
      </c>
      <c r="B2186" s="55" t="s">
        <v>446</v>
      </c>
      <c r="C2186" s="329" t="s">
        <v>2592</v>
      </c>
      <c r="D2186" s="329" t="s">
        <v>6255</v>
      </c>
      <c r="E2186" s="55" t="s">
        <v>7802</v>
      </c>
      <c r="F2186" s="55"/>
      <c r="G2186" s="55" t="s">
        <v>7800</v>
      </c>
      <c r="H2186" s="299">
        <v>243</v>
      </c>
      <c r="I2186" s="59">
        <v>0.5</v>
      </c>
      <c r="J2186" s="448">
        <f t="shared" si="34"/>
        <v>121.5</v>
      </c>
    </row>
    <row r="2187" spans="1:10" ht="15.75">
      <c r="A2187" s="55">
        <v>2183</v>
      </c>
      <c r="B2187" s="55" t="s">
        <v>446</v>
      </c>
      <c r="C2187" s="329" t="s">
        <v>2593</v>
      </c>
      <c r="D2187" s="329" t="s">
        <v>6256</v>
      </c>
      <c r="E2187" s="55" t="s">
        <v>7802</v>
      </c>
      <c r="F2187" s="55"/>
      <c r="G2187" s="55" t="s">
        <v>7800</v>
      </c>
      <c r="H2187" s="299">
        <v>243</v>
      </c>
      <c r="I2187" s="59">
        <v>0.5</v>
      </c>
      <c r="J2187" s="448">
        <f t="shared" si="34"/>
        <v>121.5</v>
      </c>
    </row>
    <row r="2188" spans="1:10" ht="15.75">
      <c r="A2188" s="55">
        <v>2184</v>
      </c>
      <c r="B2188" s="55" t="s">
        <v>446</v>
      </c>
      <c r="C2188" s="329" t="s">
        <v>2594</v>
      </c>
      <c r="D2188" s="329" t="s">
        <v>6257</v>
      </c>
      <c r="E2188" s="55" t="s">
        <v>7802</v>
      </c>
      <c r="F2188" s="55"/>
      <c r="G2188" s="55" t="s">
        <v>7800</v>
      </c>
      <c r="H2188" s="299">
        <v>243</v>
      </c>
      <c r="I2188" s="59">
        <v>0.5</v>
      </c>
      <c r="J2188" s="448">
        <f t="shared" si="34"/>
        <v>121.5</v>
      </c>
    </row>
    <row r="2189" spans="1:10" ht="15.75">
      <c r="A2189" s="55">
        <v>2185</v>
      </c>
      <c r="B2189" s="55" t="s">
        <v>446</v>
      </c>
      <c r="C2189" s="329" t="s">
        <v>2595</v>
      </c>
      <c r="D2189" s="329" t="s">
        <v>6258</v>
      </c>
      <c r="E2189" s="55" t="s">
        <v>7802</v>
      </c>
      <c r="F2189" s="55"/>
      <c r="G2189" s="55" t="s">
        <v>7800</v>
      </c>
      <c r="H2189" s="299">
        <v>243</v>
      </c>
      <c r="I2189" s="59">
        <v>0.5</v>
      </c>
      <c r="J2189" s="448">
        <f t="shared" si="34"/>
        <v>121.5</v>
      </c>
    </row>
    <row r="2190" spans="1:10" ht="15.75">
      <c r="A2190" s="55">
        <v>2186</v>
      </c>
      <c r="B2190" s="55" t="s">
        <v>446</v>
      </c>
      <c r="C2190" s="329" t="s">
        <v>2596</v>
      </c>
      <c r="D2190" s="329" t="s">
        <v>6259</v>
      </c>
      <c r="E2190" s="55" t="s">
        <v>7802</v>
      </c>
      <c r="F2190" s="55"/>
      <c r="G2190" s="55" t="s">
        <v>7800</v>
      </c>
      <c r="H2190" s="299">
        <v>243</v>
      </c>
      <c r="I2190" s="59">
        <v>0.5</v>
      </c>
      <c r="J2190" s="448">
        <f t="shared" si="34"/>
        <v>121.5</v>
      </c>
    </row>
    <row r="2191" spans="1:10" ht="15.75">
      <c r="A2191" s="55">
        <v>2187</v>
      </c>
      <c r="B2191" s="55" t="s">
        <v>446</v>
      </c>
      <c r="C2191" s="329" t="s">
        <v>2597</v>
      </c>
      <c r="D2191" s="329" t="s">
        <v>6260</v>
      </c>
      <c r="E2191" s="55" t="s">
        <v>7802</v>
      </c>
      <c r="F2191" s="55"/>
      <c r="G2191" s="55" t="s">
        <v>7800</v>
      </c>
      <c r="H2191" s="299">
        <v>243</v>
      </c>
      <c r="I2191" s="59">
        <v>0.5</v>
      </c>
      <c r="J2191" s="448">
        <f t="shared" si="34"/>
        <v>121.5</v>
      </c>
    </row>
    <row r="2192" spans="1:10" ht="15.75">
      <c r="A2192" s="55">
        <v>2188</v>
      </c>
      <c r="B2192" s="55" t="s">
        <v>446</v>
      </c>
      <c r="C2192" s="329" t="s">
        <v>2598</v>
      </c>
      <c r="D2192" s="329" t="s">
        <v>6261</v>
      </c>
      <c r="E2192" s="55" t="s">
        <v>7802</v>
      </c>
      <c r="F2192" s="55"/>
      <c r="G2192" s="55" t="s">
        <v>7800</v>
      </c>
      <c r="H2192" s="299">
        <v>243</v>
      </c>
      <c r="I2192" s="59">
        <v>0.5</v>
      </c>
      <c r="J2192" s="448">
        <f t="shared" si="34"/>
        <v>121.5</v>
      </c>
    </row>
    <row r="2193" spans="1:10" ht="15.75">
      <c r="A2193" s="55">
        <v>2189</v>
      </c>
      <c r="B2193" s="55" t="s">
        <v>446</v>
      </c>
      <c r="C2193" s="329" t="s">
        <v>2599</v>
      </c>
      <c r="D2193" s="329" t="s">
        <v>6262</v>
      </c>
      <c r="E2193" s="55" t="s">
        <v>7802</v>
      </c>
      <c r="F2193" s="55"/>
      <c r="G2193" s="55" t="s">
        <v>7800</v>
      </c>
      <c r="H2193" s="299">
        <v>243</v>
      </c>
      <c r="I2193" s="59">
        <v>0.5</v>
      </c>
      <c r="J2193" s="448">
        <f t="shared" si="34"/>
        <v>121.5</v>
      </c>
    </row>
    <row r="2194" spans="1:10" ht="15.75">
      <c r="A2194" s="55">
        <v>2190</v>
      </c>
      <c r="B2194" s="55" t="s">
        <v>446</v>
      </c>
      <c r="C2194" s="329" t="s">
        <v>2600</v>
      </c>
      <c r="D2194" s="329" t="s">
        <v>6263</v>
      </c>
      <c r="E2194" s="55" t="s">
        <v>7802</v>
      </c>
      <c r="F2194" s="55"/>
      <c r="G2194" s="55" t="s">
        <v>7800</v>
      </c>
      <c r="H2194" s="299">
        <v>243</v>
      </c>
      <c r="I2194" s="59">
        <v>0.5</v>
      </c>
      <c r="J2194" s="448">
        <f t="shared" ref="J2194:J2257" si="35">H2194*(1-I2194)</f>
        <v>121.5</v>
      </c>
    </row>
    <row r="2195" spans="1:10" ht="15.75">
      <c r="A2195" s="55">
        <v>2191</v>
      </c>
      <c r="B2195" s="55" t="s">
        <v>446</v>
      </c>
      <c r="C2195" s="329" t="s">
        <v>2601</v>
      </c>
      <c r="D2195" s="329" t="s">
        <v>6264</v>
      </c>
      <c r="E2195" s="55" t="s">
        <v>7802</v>
      </c>
      <c r="F2195" s="55"/>
      <c r="G2195" s="55" t="s">
        <v>7800</v>
      </c>
      <c r="H2195" s="299">
        <v>243</v>
      </c>
      <c r="I2195" s="59">
        <v>0.5</v>
      </c>
      <c r="J2195" s="448">
        <f t="shared" si="35"/>
        <v>121.5</v>
      </c>
    </row>
    <row r="2196" spans="1:10" ht="15.75">
      <c r="A2196" s="55">
        <v>2192</v>
      </c>
      <c r="B2196" s="55" t="s">
        <v>446</v>
      </c>
      <c r="C2196" s="329" t="s">
        <v>2602</v>
      </c>
      <c r="D2196" s="329" t="s">
        <v>6265</v>
      </c>
      <c r="E2196" s="55" t="s">
        <v>7802</v>
      </c>
      <c r="F2196" s="55"/>
      <c r="G2196" s="55" t="s">
        <v>7800</v>
      </c>
      <c r="H2196" s="299">
        <v>243</v>
      </c>
      <c r="I2196" s="59">
        <v>0.5</v>
      </c>
      <c r="J2196" s="448">
        <f t="shared" si="35"/>
        <v>121.5</v>
      </c>
    </row>
    <row r="2197" spans="1:10" ht="15.75">
      <c r="A2197" s="55">
        <v>2193</v>
      </c>
      <c r="B2197" s="55" t="s">
        <v>446</v>
      </c>
      <c r="C2197" s="329" t="s">
        <v>2603</v>
      </c>
      <c r="D2197" s="329" t="s">
        <v>6266</v>
      </c>
      <c r="E2197" s="55" t="s">
        <v>7802</v>
      </c>
      <c r="F2197" s="55"/>
      <c r="G2197" s="55" t="s">
        <v>7800</v>
      </c>
      <c r="H2197" s="299">
        <v>243</v>
      </c>
      <c r="I2197" s="59">
        <v>0.5</v>
      </c>
      <c r="J2197" s="448">
        <f t="shared" si="35"/>
        <v>121.5</v>
      </c>
    </row>
    <row r="2198" spans="1:10" ht="15.75">
      <c r="A2198" s="55">
        <v>2194</v>
      </c>
      <c r="B2198" s="55" t="s">
        <v>446</v>
      </c>
      <c r="C2198" s="329" t="s">
        <v>2604</v>
      </c>
      <c r="D2198" s="329" t="s">
        <v>6267</v>
      </c>
      <c r="E2198" s="55" t="s">
        <v>7802</v>
      </c>
      <c r="F2198" s="55"/>
      <c r="G2198" s="55" t="s">
        <v>7800</v>
      </c>
      <c r="H2198" s="299">
        <v>243</v>
      </c>
      <c r="I2198" s="59">
        <v>0.5</v>
      </c>
      <c r="J2198" s="448">
        <f t="shared" si="35"/>
        <v>121.5</v>
      </c>
    </row>
    <row r="2199" spans="1:10" ht="15.75">
      <c r="A2199" s="55">
        <v>2195</v>
      </c>
      <c r="B2199" s="55" t="s">
        <v>446</v>
      </c>
      <c r="C2199" s="329" t="s">
        <v>2605</v>
      </c>
      <c r="D2199" s="329" t="s">
        <v>6268</v>
      </c>
      <c r="E2199" s="55" t="s">
        <v>7802</v>
      </c>
      <c r="F2199" s="55"/>
      <c r="G2199" s="55" t="s">
        <v>7800</v>
      </c>
      <c r="H2199" s="299">
        <v>243</v>
      </c>
      <c r="I2199" s="59">
        <v>0.5</v>
      </c>
      <c r="J2199" s="448">
        <f t="shared" si="35"/>
        <v>121.5</v>
      </c>
    </row>
    <row r="2200" spans="1:10" ht="15.75">
      <c r="A2200" s="55">
        <v>2196</v>
      </c>
      <c r="B2200" s="55" t="s">
        <v>446</v>
      </c>
      <c r="C2200" s="329" t="s">
        <v>2606</v>
      </c>
      <c r="D2200" s="329" t="s">
        <v>6269</v>
      </c>
      <c r="E2200" s="55" t="s">
        <v>7802</v>
      </c>
      <c r="F2200" s="55"/>
      <c r="G2200" s="55" t="s">
        <v>7800</v>
      </c>
      <c r="H2200" s="299">
        <v>243</v>
      </c>
      <c r="I2200" s="59">
        <v>0.5</v>
      </c>
      <c r="J2200" s="448">
        <f t="shared" si="35"/>
        <v>121.5</v>
      </c>
    </row>
    <row r="2201" spans="1:10" ht="15.75">
      <c r="A2201" s="55">
        <v>2197</v>
      </c>
      <c r="B2201" s="55" t="s">
        <v>446</v>
      </c>
      <c r="C2201" s="329" t="s">
        <v>2607</v>
      </c>
      <c r="D2201" s="329" t="s">
        <v>6270</v>
      </c>
      <c r="E2201" s="55" t="s">
        <v>7802</v>
      </c>
      <c r="F2201" s="55"/>
      <c r="G2201" s="55" t="s">
        <v>7800</v>
      </c>
      <c r="H2201" s="299">
        <v>243</v>
      </c>
      <c r="I2201" s="59">
        <v>0.5</v>
      </c>
      <c r="J2201" s="448">
        <f t="shared" si="35"/>
        <v>121.5</v>
      </c>
    </row>
    <row r="2202" spans="1:10" ht="15.75">
      <c r="A2202" s="55">
        <v>2198</v>
      </c>
      <c r="B2202" s="55" t="s">
        <v>446</v>
      </c>
      <c r="C2202" s="329" t="s">
        <v>2608</v>
      </c>
      <c r="D2202" s="329" t="s">
        <v>6271</v>
      </c>
      <c r="E2202" s="55" t="s">
        <v>7802</v>
      </c>
      <c r="F2202" s="55"/>
      <c r="G2202" s="55" t="s">
        <v>7800</v>
      </c>
      <c r="H2202" s="299">
        <v>243</v>
      </c>
      <c r="I2202" s="59">
        <v>0.5</v>
      </c>
      <c r="J2202" s="448">
        <f t="shared" si="35"/>
        <v>121.5</v>
      </c>
    </row>
    <row r="2203" spans="1:10" ht="15.75">
      <c r="A2203" s="55">
        <v>2199</v>
      </c>
      <c r="B2203" s="55" t="s">
        <v>446</v>
      </c>
      <c r="C2203" s="329" t="s">
        <v>2609</v>
      </c>
      <c r="D2203" s="329" t="s">
        <v>6272</v>
      </c>
      <c r="E2203" s="55" t="s">
        <v>7802</v>
      </c>
      <c r="F2203" s="55"/>
      <c r="G2203" s="55" t="s">
        <v>7800</v>
      </c>
      <c r="H2203" s="299">
        <v>243</v>
      </c>
      <c r="I2203" s="59">
        <v>0.5</v>
      </c>
      <c r="J2203" s="448">
        <f t="shared" si="35"/>
        <v>121.5</v>
      </c>
    </row>
    <row r="2204" spans="1:10" ht="15.75">
      <c r="A2204" s="55">
        <v>2200</v>
      </c>
      <c r="B2204" s="55" t="s">
        <v>446</v>
      </c>
      <c r="C2204" s="329" t="s">
        <v>2610</v>
      </c>
      <c r="D2204" s="329" t="s">
        <v>6273</v>
      </c>
      <c r="E2204" s="55" t="s">
        <v>7802</v>
      </c>
      <c r="F2204" s="55"/>
      <c r="G2204" s="55" t="s">
        <v>7800</v>
      </c>
      <c r="H2204" s="299">
        <v>243</v>
      </c>
      <c r="I2204" s="59">
        <v>0.5</v>
      </c>
      <c r="J2204" s="448">
        <f t="shared" si="35"/>
        <v>121.5</v>
      </c>
    </row>
    <row r="2205" spans="1:10" ht="15.75">
      <c r="A2205" s="55">
        <v>2201</v>
      </c>
      <c r="B2205" s="55" t="s">
        <v>446</v>
      </c>
      <c r="C2205" s="329" t="s">
        <v>2611</v>
      </c>
      <c r="D2205" s="329" t="s">
        <v>6274</v>
      </c>
      <c r="E2205" s="55" t="s">
        <v>7802</v>
      </c>
      <c r="F2205" s="55"/>
      <c r="G2205" s="55" t="s">
        <v>7800</v>
      </c>
      <c r="H2205" s="299">
        <v>243</v>
      </c>
      <c r="I2205" s="59">
        <v>0.5</v>
      </c>
      <c r="J2205" s="448">
        <f t="shared" si="35"/>
        <v>121.5</v>
      </c>
    </row>
    <row r="2206" spans="1:10" ht="15.75">
      <c r="A2206" s="55">
        <v>2202</v>
      </c>
      <c r="B2206" s="55" t="s">
        <v>446</v>
      </c>
      <c r="C2206" s="329" t="s">
        <v>2612</v>
      </c>
      <c r="D2206" s="329" t="s">
        <v>6275</v>
      </c>
      <c r="E2206" s="55" t="s">
        <v>7802</v>
      </c>
      <c r="F2206" s="55"/>
      <c r="G2206" s="55" t="s">
        <v>7800</v>
      </c>
      <c r="H2206" s="299">
        <v>243</v>
      </c>
      <c r="I2206" s="59">
        <v>0.5</v>
      </c>
      <c r="J2206" s="448">
        <f t="shared" si="35"/>
        <v>121.5</v>
      </c>
    </row>
    <row r="2207" spans="1:10" ht="15.75">
      <c r="A2207" s="55">
        <v>2203</v>
      </c>
      <c r="B2207" s="55" t="s">
        <v>446</v>
      </c>
      <c r="C2207" s="329" t="s">
        <v>2613</v>
      </c>
      <c r="D2207" s="329" t="s">
        <v>6276</v>
      </c>
      <c r="E2207" s="55" t="s">
        <v>7802</v>
      </c>
      <c r="F2207" s="55"/>
      <c r="G2207" s="55" t="s">
        <v>7800</v>
      </c>
      <c r="H2207" s="299">
        <v>243</v>
      </c>
      <c r="I2207" s="59">
        <v>0.5</v>
      </c>
      <c r="J2207" s="448">
        <f t="shared" si="35"/>
        <v>121.5</v>
      </c>
    </row>
    <row r="2208" spans="1:10" ht="15.75">
      <c r="A2208" s="55">
        <v>2204</v>
      </c>
      <c r="B2208" s="55" t="s">
        <v>446</v>
      </c>
      <c r="C2208" s="329" t="s">
        <v>2614</v>
      </c>
      <c r="D2208" s="329" t="s">
        <v>6277</v>
      </c>
      <c r="E2208" s="55" t="s">
        <v>7802</v>
      </c>
      <c r="F2208" s="55"/>
      <c r="G2208" s="55" t="s">
        <v>7800</v>
      </c>
      <c r="H2208" s="299">
        <v>243</v>
      </c>
      <c r="I2208" s="59">
        <v>0.5</v>
      </c>
      <c r="J2208" s="448">
        <f t="shared" si="35"/>
        <v>121.5</v>
      </c>
    </row>
    <row r="2209" spans="1:10" ht="15.75">
      <c r="A2209" s="55">
        <v>2205</v>
      </c>
      <c r="B2209" s="55" t="s">
        <v>446</v>
      </c>
      <c r="C2209" s="329" t="s">
        <v>2615</v>
      </c>
      <c r="D2209" s="329" t="s">
        <v>6278</v>
      </c>
      <c r="E2209" s="55" t="s">
        <v>7802</v>
      </c>
      <c r="F2209" s="55"/>
      <c r="G2209" s="55" t="s">
        <v>7800</v>
      </c>
      <c r="H2209" s="299">
        <v>243</v>
      </c>
      <c r="I2209" s="59">
        <v>0.5</v>
      </c>
      <c r="J2209" s="448">
        <f t="shared" si="35"/>
        <v>121.5</v>
      </c>
    </row>
    <row r="2210" spans="1:10" ht="15.75">
      <c r="A2210" s="55">
        <v>2206</v>
      </c>
      <c r="B2210" s="55" t="s">
        <v>446</v>
      </c>
      <c r="C2210" s="329" t="s">
        <v>2616</v>
      </c>
      <c r="D2210" s="329" t="s">
        <v>6279</v>
      </c>
      <c r="E2210" s="55" t="s">
        <v>7802</v>
      </c>
      <c r="F2210" s="55"/>
      <c r="G2210" s="55" t="s">
        <v>7800</v>
      </c>
      <c r="H2210" s="299">
        <v>243</v>
      </c>
      <c r="I2210" s="59">
        <v>0.5</v>
      </c>
      <c r="J2210" s="448">
        <f t="shared" si="35"/>
        <v>121.5</v>
      </c>
    </row>
    <row r="2211" spans="1:10" ht="15.75">
      <c r="A2211" s="55">
        <v>2207</v>
      </c>
      <c r="B2211" s="55" t="s">
        <v>446</v>
      </c>
      <c r="C2211" s="329" t="s">
        <v>2617</v>
      </c>
      <c r="D2211" s="329" t="s">
        <v>6280</v>
      </c>
      <c r="E2211" s="55" t="s">
        <v>7802</v>
      </c>
      <c r="F2211" s="55"/>
      <c r="G2211" s="55" t="s">
        <v>7800</v>
      </c>
      <c r="H2211" s="299">
        <v>243</v>
      </c>
      <c r="I2211" s="59">
        <v>0.5</v>
      </c>
      <c r="J2211" s="448">
        <f t="shared" si="35"/>
        <v>121.5</v>
      </c>
    </row>
    <row r="2212" spans="1:10" ht="15.75">
      <c r="A2212" s="55">
        <v>2208</v>
      </c>
      <c r="B2212" s="55" t="s">
        <v>446</v>
      </c>
      <c r="C2212" s="329" t="s">
        <v>2618</v>
      </c>
      <c r="D2212" s="329" t="s">
        <v>6281</v>
      </c>
      <c r="E2212" s="55" t="s">
        <v>7802</v>
      </c>
      <c r="F2212" s="55"/>
      <c r="G2212" s="55" t="s">
        <v>7800</v>
      </c>
      <c r="H2212" s="299">
        <v>243</v>
      </c>
      <c r="I2212" s="59">
        <v>0.5</v>
      </c>
      <c r="J2212" s="448">
        <f t="shared" si="35"/>
        <v>121.5</v>
      </c>
    </row>
    <row r="2213" spans="1:10" ht="15.75">
      <c r="A2213" s="55">
        <v>2209</v>
      </c>
      <c r="B2213" s="55" t="s">
        <v>446</v>
      </c>
      <c r="C2213" s="329" t="s">
        <v>2619</v>
      </c>
      <c r="D2213" s="329" t="s">
        <v>6282</v>
      </c>
      <c r="E2213" s="55" t="s">
        <v>7802</v>
      </c>
      <c r="F2213" s="55"/>
      <c r="G2213" s="55" t="s">
        <v>7800</v>
      </c>
      <c r="H2213" s="299">
        <v>243</v>
      </c>
      <c r="I2213" s="59">
        <v>0.5</v>
      </c>
      <c r="J2213" s="448">
        <f t="shared" si="35"/>
        <v>121.5</v>
      </c>
    </row>
    <row r="2214" spans="1:10" ht="15.75">
      <c r="A2214" s="55">
        <v>2210</v>
      </c>
      <c r="B2214" s="55" t="s">
        <v>446</v>
      </c>
      <c r="C2214" s="329" t="s">
        <v>2620</v>
      </c>
      <c r="D2214" s="329" t="s">
        <v>6283</v>
      </c>
      <c r="E2214" s="55" t="s">
        <v>7802</v>
      </c>
      <c r="F2214" s="55"/>
      <c r="G2214" s="55" t="s">
        <v>7800</v>
      </c>
      <c r="H2214" s="299">
        <v>243</v>
      </c>
      <c r="I2214" s="59">
        <v>0.5</v>
      </c>
      <c r="J2214" s="448">
        <f t="shared" si="35"/>
        <v>121.5</v>
      </c>
    </row>
    <row r="2215" spans="1:10" ht="15.75">
      <c r="A2215" s="55">
        <v>2211</v>
      </c>
      <c r="B2215" s="55" t="s">
        <v>446</v>
      </c>
      <c r="C2215" s="329" t="s">
        <v>2621</v>
      </c>
      <c r="D2215" s="329" t="s">
        <v>6284</v>
      </c>
      <c r="E2215" s="55" t="s">
        <v>7802</v>
      </c>
      <c r="F2215" s="55"/>
      <c r="G2215" s="55" t="s">
        <v>7800</v>
      </c>
      <c r="H2215" s="299">
        <v>243</v>
      </c>
      <c r="I2215" s="59">
        <v>0.5</v>
      </c>
      <c r="J2215" s="448">
        <f t="shared" si="35"/>
        <v>121.5</v>
      </c>
    </row>
    <row r="2216" spans="1:10" ht="15.75">
      <c r="A2216" s="55">
        <v>2212</v>
      </c>
      <c r="B2216" s="55" t="s">
        <v>446</v>
      </c>
      <c r="C2216" s="329" t="s">
        <v>2622</v>
      </c>
      <c r="D2216" s="329" t="s">
        <v>6285</v>
      </c>
      <c r="E2216" s="55" t="s">
        <v>7802</v>
      </c>
      <c r="F2216" s="55"/>
      <c r="G2216" s="55" t="s">
        <v>7800</v>
      </c>
      <c r="H2216" s="299">
        <v>243</v>
      </c>
      <c r="I2216" s="59">
        <v>0.5</v>
      </c>
      <c r="J2216" s="448">
        <f t="shared" si="35"/>
        <v>121.5</v>
      </c>
    </row>
    <row r="2217" spans="1:10" ht="15.75">
      <c r="A2217" s="55">
        <v>2213</v>
      </c>
      <c r="B2217" s="55" t="s">
        <v>446</v>
      </c>
      <c r="C2217" s="329" t="s">
        <v>2623</v>
      </c>
      <c r="D2217" s="329" t="s">
        <v>6286</v>
      </c>
      <c r="E2217" s="55" t="s">
        <v>7802</v>
      </c>
      <c r="F2217" s="55"/>
      <c r="G2217" s="55" t="s">
        <v>7800</v>
      </c>
      <c r="H2217" s="299">
        <v>243</v>
      </c>
      <c r="I2217" s="59">
        <v>0.5</v>
      </c>
      <c r="J2217" s="448">
        <f t="shared" si="35"/>
        <v>121.5</v>
      </c>
    </row>
    <row r="2218" spans="1:10" ht="15.75">
      <c r="A2218" s="55">
        <v>2214</v>
      </c>
      <c r="B2218" s="55" t="s">
        <v>446</v>
      </c>
      <c r="C2218" s="329" t="s">
        <v>2624</v>
      </c>
      <c r="D2218" s="329" t="s">
        <v>6287</v>
      </c>
      <c r="E2218" s="55" t="s">
        <v>7802</v>
      </c>
      <c r="F2218" s="55"/>
      <c r="G2218" s="55" t="s">
        <v>7800</v>
      </c>
      <c r="H2218" s="299">
        <v>243</v>
      </c>
      <c r="I2218" s="59">
        <v>0.5</v>
      </c>
      <c r="J2218" s="448">
        <f t="shared" si="35"/>
        <v>121.5</v>
      </c>
    </row>
    <row r="2219" spans="1:10" ht="15.75">
      <c r="A2219" s="55">
        <v>2215</v>
      </c>
      <c r="B2219" s="55" t="s">
        <v>446</v>
      </c>
      <c r="C2219" s="329" t="s">
        <v>2625</v>
      </c>
      <c r="D2219" s="329" t="s">
        <v>6288</v>
      </c>
      <c r="E2219" s="55" t="s">
        <v>7802</v>
      </c>
      <c r="F2219" s="55"/>
      <c r="G2219" s="55" t="s">
        <v>7800</v>
      </c>
      <c r="H2219" s="299">
        <v>243</v>
      </c>
      <c r="I2219" s="59">
        <v>0.5</v>
      </c>
      <c r="J2219" s="448">
        <f t="shared" si="35"/>
        <v>121.5</v>
      </c>
    </row>
    <row r="2220" spans="1:10" ht="15.75">
      <c r="A2220" s="55">
        <v>2216</v>
      </c>
      <c r="B2220" s="55" t="s">
        <v>446</v>
      </c>
      <c r="C2220" s="329" t="s">
        <v>2626</v>
      </c>
      <c r="D2220" s="329" t="s">
        <v>6289</v>
      </c>
      <c r="E2220" s="55" t="s">
        <v>7802</v>
      </c>
      <c r="F2220" s="55"/>
      <c r="G2220" s="55" t="s">
        <v>7800</v>
      </c>
      <c r="H2220" s="299">
        <v>243</v>
      </c>
      <c r="I2220" s="59">
        <v>0.5</v>
      </c>
      <c r="J2220" s="448">
        <f t="shared" si="35"/>
        <v>121.5</v>
      </c>
    </row>
    <row r="2221" spans="1:10" ht="15.75">
      <c r="A2221" s="55">
        <v>2217</v>
      </c>
      <c r="B2221" s="55" t="s">
        <v>446</v>
      </c>
      <c r="C2221" s="329" t="s">
        <v>2627</v>
      </c>
      <c r="D2221" s="329" t="s">
        <v>6290</v>
      </c>
      <c r="E2221" s="55" t="s">
        <v>7802</v>
      </c>
      <c r="F2221" s="55"/>
      <c r="G2221" s="55" t="s">
        <v>7800</v>
      </c>
      <c r="H2221" s="299">
        <v>243</v>
      </c>
      <c r="I2221" s="59">
        <v>0.5</v>
      </c>
      <c r="J2221" s="448">
        <f t="shared" si="35"/>
        <v>121.5</v>
      </c>
    </row>
    <row r="2222" spans="1:10" ht="15.75">
      <c r="A2222" s="55">
        <v>2218</v>
      </c>
      <c r="B2222" s="55" t="s">
        <v>446</v>
      </c>
      <c r="C2222" s="329" t="s">
        <v>2628</v>
      </c>
      <c r="D2222" s="329" t="s">
        <v>6291</v>
      </c>
      <c r="E2222" s="55" t="s">
        <v>7802</v>
      </c>
      <c r="F2222" s="55"/>
      <c r="G2222" s="55" t="s">
        <v>7800</v>
      </c>
      <c r="H2222" s="299">
        <v>243</v>
      </c>
      <c r="I2222" s="59">
        <v>0.5</v>
      </c>
      <c r="J2222" s="448">
        <f t="shared" si="35"/>
        <v>121.5</v>
      </c>
    </row>
    <row r="2223" spans="1:10" ht="15.75">
      <c r="A2223" s="55">
        <v>2219</v>
      </c>
      <c r="B2223" s="55" t="s">
        <v>446</v>
      </c>
      <c r="C2223" s="329" t="s">
        <v>2629</v>
      </c>
      <c r="D2223" s="329" t="s">
        <v>6292</v>
      </c>
      <c r="E2223" s="55" t="s">
        <v>7802</v>
      </c>
      <c r="F2223" s="55"/>
      <c r="G2223" s="55" t="s">
        <v>7800</v>
      </c>
      <c r="H2223" s="299">
        <v>243</v>
      </c>
      <c r="I2223" s="59">
        <v>0.5</v>
      </c>
      <c r="J2223" s="448">
        <f t="shared" si="35"/>
        <v>121.5</v>
      </c>
    </row>
    <row r="2224" spans="1:10" ht="15.75">
      <c r="A2224" s="55">
        <v>2220</v>
      </c>
      <c r="B2224" s="55" t="s">
        <v>446</v>
      </c>
      <c r="C2224" s="329" t="s">
        <v>2630</v>
      </c>
      <c r="D2224" s="329" t="s">
        <v>6293</v>
      </c>
      <c r="E2224" s="55" t="s">
        <v>7802</v>
      </c>
      <c r="F2224" s="55"/>
      <c r="G2224" s="55" t="s">
        <v>7800</v>
      </c>
      <c r="H2224" s="299">
        <v>243</v>
      </c>
      <c r="I2224" s="59">
        <v>0.5</v>
      </c>
      <c r="J2224" s="448">
        <f t="shared" si="35"/>
        <v>121.5</v>
      </c>
    </row>
    <row r="2225" spans="1:10" ht="15.75">
      <c r="A2225" s="55">
        <v>2221</v>
      </c>
      <c r="B2225" s="55" t="s">
        <v>446</v>
      </c>
      <c r="C2225" s="329" t="s">
        <v>2631</v>
      </c>
      <c r="D2225" s="329" t="s">
        <v>6294</v>
      </c>
      <c r="E2225" s="55" t="s">
        <v>7802</v>
      </c>
      <c r="F2225" s="55"/>
      <c r="G2225" s="55" t="s">
        <v>7800</v>
      </c>
      <c r="H2225" s="299">
        <v>243</v>
      </c>
      <c r="I2225" s="59">
        <v>0.5</v>
      </c>
      <c r="J2225" s="448">
        <f t="shared" si="35"/>
        <v>121.5</v>
      </c>
    </row>
    <row r="2226" spans="1:10" ht="15.75">
      <c r="A2226" s="55">
        <v>2222</v>
      </c>
      <c r="B2226" s="55" t="s">
        <v>446</v>
      </c>
      <c r="C2226" s="329" t="s">
        <v>2632</v>
      </c>
      <c r="D2226" s="329" t="s">
        <v>6295</v>
      </c>
      <c r="E2226" s="55" t="s">
        <v>7802</v>
      </c>
      <c r="F2226" s="55"/>
      <c r="G2226" s="55" t="s">
        <v>7800</v>
      </c>
      <c r="H2226" s="299">
        <v>243</v>
      </c>
      <c r="I2226" s="59">
        <v>0.5</v>
      </c>
      <c r="J2226" s="448">
        <f t="shared" si="35"/>
        <v>121.5</v>
      </c>
    </row>
    <row r="2227" spans="1:10" ht="15.75">
      <c r="A2227" s="55">
        <v>2223</v>
      </c>
      <c r="B2227" s="55" t="s">
        <v>446</v>
      </c>
      <c r="C2227" s="329" t="s">
        <v>2633</v>
      </c>
      <c r="D2227" s="329" t="s">
        <v>6296</v>
      </c>
      <c r="E2227" s="55" t="s">
        <v>7802</v>
      </c>
      <c r="F2227" s="55"/>
      <c r="G2227" s="55" t="s">
        <v>7800</v>
      </c>
      <c r="H2227" s="299">
        <v>243</v>
      </c>
      <c r="I2227" s="59">
        <v>0.5</v>
      </c>
      <c r="J2227" s="448">
        <f t="shared" si="35"/>
        <v>121.5</v>
      </c>
    </row>
    <row r="2228" spans="1:10" ht="15.75">
      <c r="A2228" s="55">
        <v>2224</v>
      </c>
      <c r="B2228" s="55" t="s">
        <v>446</v>
      </c>
      <c r="C2228" s="329" t="s">
        <v>2634</v>
      </c>
      <c r="D2228" s="329" t="s">
        <v>6297</v>
      </c>
      <c r="E2228" s="55" t="s">
        <v>7802</v>
      </c>
      <c r="F2228" s="55"/>
      <c r="G2228" s="55" t="s">
        <v>7800</v>
      </c>
      <c r="H2228" s="299">
        <v>243</v>
      </c>
      <c r="I2228" s="59">
        <v>0.5</v>
      </c>
      <c r="J2228" s="448">
        <f t="shared" si="35"/>
        <v>121.5</v>
      </c>
    </row>
    <row r="2229" spans="1:10" ht="15.75">
      <c r="A2229" s="55">
        <v>2225</v>
      </c>
      <c r="B2229" s="55" t="s">
        <v>446</v>
      </c>
      <c r="C2229" s="329" t="s">
        <v>2635</v>
      </c>
      <c r="D2229" s="329" t="s">
        <v>6298</v>
      </c>
      <c r="E2229" s="55" t="s">
        <v>7802</v>
      </c>
      <c r="F2229" s="55"/>
      <c r="G2229" s="55" t="s">
        <v>7800</v>
      </c>
      <c r="H2229" s="299">
        <v>243</v>
      </c>
      <c r="I2229" s="59">
        <v>0.5</v>
      </c>
      <c r="J2229" s="448">
        <f t="shared" si="35"/>
        <v>121.5</v>
      </c>
    </row>
    <row r="2230" spans="1:10" ht="15.75">
      <c r="A2230" s="55">
        <v>2226</v>
      </c>
      <c r="B2230" s="55" t="s">
        <v>446</v>
      </c>
      <c r="C2230" s="329" t="s">
        <v>2636</v>
      </c>
      <c r="D2230" s="329" t="s">
        <v>6299</v>
      </c>
      <c r="E2230" s="55" t="s">
        <v>7802</v>
      </c>
      <c r="F2230" s="55"/>
      <c r="G2230" s="55" t="s">
        <v>7800</v>
      </c>
      <c r="H2230" s="299">
        <v>243</v>
      </c>
      <c r="I2230" s="59">
        <v>0.5</v>
      </c>
      <c r="J2230" s="448">
        <f t="shared" si="35"/>
        <v>121.5</v>
      </c>
    </row>
    <row r="2231" spans="1:10" ht="15.75">
      <c r="A2231" s="55">
        <v>2227</v>
      </c>
      <c r="B2231" s="55" t="s">
        <v>446</v>
      </c>
      <c r="C2231" s="329" t="s">
        <v>2637</v>
      </c>
      <c r="D2231" s="329" t="s">
        <v>6300</v>
      </c>
      <c r="E2231" s="55" t="s">
        <v>7802</v>
      </c>
      <c r="F2231" s="55"/>
      <c r="G2231" s="55" t="s">
        <v>7800</v>
      </c>
      <c r="H2231" s="299">
        <v>243</v>
      </c>
      <c r="I2231" s="59">
        <v>0.5</v>
      </c>
      <c r="J2231" s="448">
        <f t="shared" si="35"/>
        <v>121.5</v>
      </c>
    </row>
    <row r="2232" spans="1:10" ht="15.75">
      <c r="A2232" s="55">
        <v>2228</v>
      </c>
      <c r="B2232" s="55" t="s">
        <v>446</v>
      </c>
      <c r="C2232" s="329" t="s">
        <v>2638</v>
      </c>
      <c r="D2232" s="329" t="s">
        <v>6301</v>
      </c>
      <c r="E2232" s="55" t="s">
        <v>7802</v>
      </c>
      <c r="F2232" s="55"/>
      <c r="G2232" s="55" t="s">
        <v>7800</v>
      </c>
      <c r="H2232" s="299">
        <v>243</v>
      </c>
      <c r="I2232" s="59">
        <v>0.5</v>
      </c>
      <c r="J2232" s="448">
        <f t="shared" si="35"/>
        <v>121.5</v>
      </c>
    </row>
    <row r="2233" spans="1:10" ht="15.75">
      <c r="A2233" s="55">
        <v>2229</v>
      </c>
      <c r="B2233" s="55" t="s">
        <v>446</v>
      </c>
      <c r="C2233" s="329" t="s">
        <v>2639</v>
      </c>
      <c r="D2233" s="329" t="s">
        <v>6302</v>
      </c>
      <c r="E2233" s="55" t="s">
        <v>7802</v>
      </c>
      <c r="F2233" s="55"/>
      <c r="G2233" s="55" t="s">
        <v>7800</v>
      </c>
      <c r="H2233" s="299">
        <v>243</v>
      </c>
      <c r="I2233" s="59">
        <v>0.5</v>
      </c>
      <c r="J2233" s="448">
        <f t="shared" si="35"/>
        <v>121.5</v>
      </c>
    </row>
    <row r="2234" spans="1:10" ht="15.75">
      <c r="A2234" s="55">
        <v>2230</v>
      </c>
      <c r="B2234" s="55" t="s">
        <v>446</v>
      </c>
      <c r="C2234" s="329" t="s">
        <v>2640</v>
      </c>
      <c r="D2234" s="329" t="s">
        <v>6303</v>
      </c>
      <c r="E2234" s="55" t="s">
        <v>7802</v>
      </c>
      <c r="F2234" s="55"/>
      <c r="G2234" s="55" t="s">
        <v>7800</v>
      </c>
      <c r="H2234" s="299">
        <v>243</v>
      </c>
      <c r="I2234" s="59">
        <v>0.5</v>
      </c>
      <c r="J2234" s="448">
        <f t="shared" si="35"/>
        <v>121.5</v>
      </c>
    </row>
    <row r="2235" spans="1:10" ht="15.75">
      <c r="A2235" s="55">
        <v>2231</v>
      </c>
      <c r="B2235" s="55" t="s">
        <v>446</v>
      </c>
      <c r="C2235" s="329" t="s">
        <v>2641</v>
      </c>
      <c r="D2235" s="329" t="s">
        <v>6304</v>
      </c>
      <c r="E2235" s="55" t="s">
        <v>7802</v>
      </c>
      <c r="F2235" s="55"/>
      <c r="G2235" s="55" t="s">
        <v>7800</v>
      </c>
      <c r="H2235" s="299">
        <v>243</v>
      </c>
      <c r="I2235" s="59">
        <v>0.5</v>
      </c>
      <c r="J2235" s="448">
        <f t="shared" si="35"/>
        <v>121.5</v>
      </c>
    </row>
    <row r="2236" spans="1:10" ht="15.75">
      <c r="A2236" s="55">
        <v>2232</v>
      </c>
      <c r="B2236" s="55" t="s">
        <v>446</v>
      </c>
      <c r="C2236" s="329" t="s">
        <v>2642</v>
      </c>
      <c r="D2236" s="329" t="s">
        <v>6305</v>
      </c>
      <c r="E2236" s="55" t="s">
        <v>7802</v>
      </c>
      <c r="F2236" s="55"/>
      <c r="G2236" s="55" t="s">
        <v>7800</v>
      </c>
      <c r="H2236" s="299">
        <v>243</v>
      </c>
      <c r="I2236" s="59">
        <v>0.5</v>
      </c>
      <c r="J2236" s="448">
        <f t="shared" si="35"/>
        <v>121.5</v>
      </c>
    </row>
    <row r="2237" spans="1:10" ht="15.75">
      <c r="A2237" s="55">
        <v>2233</v>
      </c>
      <c r="B2237" s="55" t="s">
        <v>446</v>
      </c>
      <c r="C2237" s="329" t="s">
        <v>2643</v>
      </c>
      <c r="D2237" s="329" t="s">
        <v>6306</v>
      </c>
      <c r="E2237" s="55" t="s">
        <v>7802</v>
      </c>
      <c r="F2237" s="55"/>
      <c r="G2237" s="55" t="s">
        <v>7800</v>
      </c>
      <c r="H2237" s="299">
        <v>243</v>
      </c>
      <c r="I2237" s="59">
        <v>0.5</v>
      </c>
      <c r="J2237" s="448">
        <f t="shared" si="35"/>
        <v>121.5</v>
      </c>
    </row>
    <row r="2238" spans="1:10" ht="15.75">
      <c r="A2238" s="55">
        <v>2234</v>
      </c>
      <c r="B2238" s="55" t="s">
        <v>446</v>
      </c>
      <c r="C2238" s="329" t="s">
        <v>2644</v>
      </c>
      <c r="D2238" s="329" t="s">
        <v>6307</v>
      </c>
      <c r="E2238" s="55" t="s">
        <v>7802</v>
      </c>
      <c r="F2238" s="55"/>
      <c r="G2238" s="55" t="s">
        <v>7800</v>
      </c>
      <c r="H2238" s="299">
        <v>243</v>
      </c>
      <c r="I2238" s="59">
        <v>0.5</v>
      </c>
      <c r="J2238" s="448">
        <f t="shared" si="35"/>
        <v>121.5</v>
      </c>
    </row>
    <row r="2239" spans="1:10" ht="15.75">
      <c r="A2239" s="55">
        <v>2235</v>
      </c>
      <c r="B2239" s="55" t="s">
        <v>446</v>
      </c>
      <c r="C2239" s="329" t="s">
        <v>2645</v>
      </c>
      <c r="D2239" s="329" t="s">
        <v>6308</v>
      </c>
      <c r="E2239" s="55" t="s">
        <v>7802</v>
      </c>
      <c r="F2239" s="55"/>
      <c r="G2239" s="55" t="s">
        <v>7800</v>
      </c>
      <c r="H2239" s="299">
        <v>243</v>
      </c>
      <c r="I2239" s="59">
        <v>0.5</v>
      </c>
      <c r="J2239" s="448">
        <f t="shared" si="35"/>
        <v>121.5</v>
      </c>
    </row>
    <row r="2240" spans="1:10" ht="15.75">
      <c r="A2240" s="55">
        <v>2236</v>
      </c>
      <c r="B2240" s="55" t="s">
        <v>446</v>
      </c>
      <c r="C2240" s="329" t="s">
        <v>2646</v>
      </c>
      <c r="D2240" s="329" t="s">
        <v>6309</v>
      </c>
      <c r="E2240" s="55" t="s">
        <v>7802</v>
      </c>
      <c r="F2240" s="55"/>
      <c r="G2240" s="55" t="s">
        <v>7800</v>
      </c>
      <c r="H2240" s="299">
        <v>243</v>
      </c>
      <c r="I2240" s="59">
        <v>0.5</v>
      </c>
      <c r="J2240" s="448">
        <f t="shared" si="35"/>
        <v>121.5</v>
      </c>
    </row>
    <row r="2241" spans="1:10" ht="15.75">
      <c r="A2241" s="55">
        <v>2237</v>
      </c>
      <c r="B2241" s="55" t="s">
        <v>446</v>
      </c>
      <c r="C2241" s="329" t="s">
        <v>2647</v>
      </c>
      <c r="D2241" s="329" t="s">
        <v>6310</v>
      </c>
      <c r="E2241" s="55" t="s">
        <v>7802</v>
      </c>
      <c r="F2241" s="55"/>
      <c r="G2241" s="55" t="s">
        <v>7800</v>
      </c>
      <c r="H2241" s="299">
        <v>243</v>
      </c>
      <c r="I2241" s="59">
        <v>0.5</v>
      </c>
      <c r="J2241" s="448">
        <f t="shared" si="35"/>
        <v>121.5</v>
      </c>
    </row>
    <row r="2242" spans="1:10" ht="15.75">
      <c r="A2242" s="55">
        <v>2238</v>
      </c>
      <c r="B2242" s="55" t="s">
        <v>446</v>
      </c>
      <c r="C2242" s="329" t="s">
        <v>2648</v>
      </c>
      <c r="D2242" s="329" t="s">
        <v>6311</v>
      </c>
      <c r="E2242" s="55" t="s">
        <v>7802</v>
      </c>
      <c r="F2242" s="55"/>
      <c r="G2242" s="55" t="s">
        <v>7800</v>
      </c>
      <c r="H2242" s="299">
        <v>243</v>
      </c>
      <c r="I2242" s="59">
        <v>0.5</v>
      </c>
      <c r="J2242" s="448">
        <f t="shared" si="35"/>
        <v>121.5</v>
      </c>
    </row>
    <row r="2243" spans="1:10" ht="15.75">
      <c r="A2243" s="55">
        <v>2239</v>
      </c>
      <c r="B2243" s="55" t="s">
        <v>446</v>
      </c>
      <c r="C2243" s="329" t="s">
        <v>2649</v>
      </c>
      <c r="D2243" s="329" t="s">
        <v>6312</v>
      </c>
      <c r="E2243" s="55" t="s">
        <v>7802</v>
      </c>
      <c r="F2243" s="55"/>
      <c r="G2243" s="55" t="s">
        <v>7800</v>
      </c>
      <c r="H2243" s="299">
        <v>243</v>
      </c>
      <c r="I2243" s="59">
        <v>0.5</v>
      </c>
      <c r="J2243" s="448">
        <f t="shared" si="35"/>
        <v>121.5</v>
      </c>
    </row>
    <row r="2244" spans="1:10" ht="15.75">
      <c r="A2244" s="55">
        <v>2240</v>
      </c>
      <c r="B2244" s="55" t="s">
        <v>446</v>
      </c>
      <c r="C2244" s="329" t="s">
        <v>2650</v>
      </c>
      <c r="D2244" s="329" t="s">
        <v>6313</v>
      </c>
      <c r="E2244" s="55" t="s">
        <v>7802</v>
      </c>
      <c r="F2244" s="55"/>
      <c r="G2244" s="55" t="s">
        <v>7800</v>
      </c>
      <c r="H2244" s="299">
        <v>243</v>
      </c>
      <c r="I2244" s="59">
        <v>0.5</v>
      </c>
      <c r="J2244" s="448">
        <f t="shared" si="35"/>
        <v>121.5</v>
      </c>
    </row>
    <row r="2245" spans="1:10" ht="15.75">
      <c r="A2245" s="55">
        <v>2241</v>
      </c>
      <c r="B2245" s="55" t="s">
        <v>446</v>
      </c>
      <c r="C2245" s="329" t="s">
        <v>2651</v>
      </c>
      <c r="D2245" s="329" t="s">
        <v>6314</v>
      </c>
      <c r="E2245" s="55" t="s">
        <v>7802</v>
      </c>
      <c r="F2245" s="55"/>
      <c r="G2245" s="55" t="s">
        <v>7800</v>
      </c>
      <c r="H2245" s="299">
        <v>243</v>
      </c>
      <c r="I2245" s="59">
        <v>0.5</v>
      </c>
      <c r="J2245" s="448">
        <f t="shared" si="35"/>
        <v>121.5</v>
      </c>
    </row>
    <row r="2246" spans="1:10" ht="15.75">
      <c r="A2246" s="55">
        <v>2242</v>
      </c>
      <c r="B2246" s="55" t="s">
        <v>446</v>
      </c>
      <c r="C2246" s="329" t="s">
        <v>2652</v>
      </c>
      <c r="D2246" s="329" t="s">
        <v>6315</v>
      </c>
      <c r="E2246" s="55" t="s">
        <v>7802</v>
      </c>
      <c r="F2246" s="55"/>
      <c r="G2246" s="55" t="s">
        <v>7800</v>
      </c>
      <c r="H2246" s="299">
        <v>243</v>
      </c>
      <c r="I2246" s="59">
        <v>0.5</v>
      </c>
      <c r="J2246" s="448">
        <f t="shared" si="35"/>
        <v>121.5</v>
      </c>
    </row>
    <row r="2247" spans="1:10" ht="15.75">
      <c r="A2247" s="55">
        <v>2243</v>
      </c>
      <c r="B2247" s="55" t="s">
        <v>446</v>
      </c>
      <c r="C2247" s="329" t="s">
        <v>2653</v>
      </c>
      <c r="D2247" s="329" t="s">
        <v>6316</v>
      </c>
      <c r="E2247" s="55" t="s">
        <v>7802</v>
      </c>
      <c r="F2247" s="55"/>
      <c r="G2247" s="55" t="s">
        <v>7800</v>
      </c>
      <c r="H2247" s="299">
        <v>243</v>
      </c>
      <c r="I2247" s="59">
        <v>0.5</v>
      </c>
      <c r="J2247" s="448">
        <f t="shared" si="35"/>
        <v>121.5</v>
      </c>
    </row>
    <row r="2248" spans="1:10" ht="15.75">
      <c r="A2248" s="55">
        <v>2244</v>
      </c>
      <c r="B2248" s="55" t="s">
        <v>446</v>
      </c>
      <c r="C2248" s="329" t="s">
        <v>2654</v>
      </c>
      <c r="D2248" s="329" t="s">
        <v>6317</v>
      </c>
      <c r="E2248" s="55" t="s">
        <v>7802</v>
      </c>
      <c r="F2248" s="55"/>
      <c r="G2248" s="55" t="s">
        <v>7800</v>
      </c>
      <c r="H2248" s="299">
        <v>243</v>
      </c>
      <c r="I2248" s="59">
        <v>0.5</v>
      </c>
      <c r="J2248" s="448">
        <f t="shared" si="35"/>
        <v>121.5</v>
      </c>
    </row>
    <row r="2249" spans="1:10" ht="15.75">
      <c r="A2249" s="55">
        <v>2245</v>
      </c>
      <c r="B2249" s="55" t="s">
        <v>446</v>
      </c>
      <c r="C2249" s="329" t="s">
        <v>2655</v>
      </c>
      <c r="D2249" s="329" t="s">
        <v>6318</v>
      </c>
      <c r="E2249" s="55" t="s">
        <v>7802</v>
      </c>
      <c r="F2249" s="55"/>
      <c r="G2249" s="55" t="s">
        <v>7800</v>
      </c>
      <c r="H2249" s="299">
        <v>243</v>
      </c>
      <c r="I2249" s="59">
        <v>0.5</v>
      </c>
      <c r="J2249" s="448">
        <f t="shared" si="35"/>
        <v>121.5</v>
      </c>
    </row>
    <row r="2250" spans="1:10" ht="15.75">
      <c r="A2250" s="55">
        <v>2246</v>
      </c>
      <c r="B2250" s="55" t="s">
        <v>446</v>
      </c>
      <c r="C2250" s="329" t="s">
        <v>2656</v>
      </c>
      <c r="D2250" s="329" t="s">
        <v>6319</v>
      </c>
      <c r="E2250" s="55" t="s">
        <v>7802</v>
      </c>
      <c r="F2250" s="55"/>
      <c r="G2250" s="55" t="s">
        <v>7800</v>
      </c>
      <c r="H2250" s="299">
        <v>243</v>
      </c>
      <c r="I2250" s="59">
        <v>0.5</v>
      </c>
      <c r="J2250" s="448">
        <f t="shared" si="35"/>
        <v>121.5</v>
      </c>
    </row>
    <row r="2251" spans="1:10" ht="15.75">
      <c r="A2251" s="55">
        <v>2247</v>
      </c>
      <c r="B2251" s="55" t="s">
        <v>446</v>
      </c>
      <c r="C2251" s="329" t="s">
        <v>2657</v>
      </c>
      <c r="D2251" s="329" t="s">
        <v>6320</v>
      </c>
      <c r="E2251" s="55" t="s">
        <v>7802</v>
      </c>
      <c r="F2251" s="55"/>
      <c r="G2251" s="55" t="s">
        <v>7800</v>
      </c>
      <c r="H2251" s="299">
        <v>243</v>
      </c>
      <c r="I2251" s="59">
        <v>0.5</v>
      </c>
      <c r="J2251" s="448">
        <f t="shared" si="35"/>
        <v>121.5</v>
      </c>
    </row>
    <row r="2252" spans="1:10" ht="15.75">
      <c r="A2252" s="55">
        <v>2248</v>
      </c>
      <c r="B2252" s="55" t="s">
        <v>446</v>
      </c>
      <c r="C2252" s="329" t="s">
        <v>2658</v>
      </c>
      <c r="D2252" s="329" t="s">
        <v>6321</v>
      </c>
      <c r="E2252" s="55" t="s">
        <v>7802</v>
      </c>
      <c r="F2252" s="55"/>
      <c r="G2252" s="55" t="s">
        <v>7800</v>
      </c>
      <c r="H2252" s="299">
        <v>243</v>
      </c>
      <c r="I2252" s="59">
        <v>0.5</v>
      </c>
      <c r="J2252" s="448">
        <f t="shared" si="35"/>
        <v>121.5</v>
      </c>
    </row>
    <row r="2253" spans="1:10" ht="15.75">
      <c r="A2253" s="55">
        <v>2249</v>
      </c>
      <c r="B2253" s="55" t="s">
        <v>446</v>
      </c>
      <c r="C2253" s="329" t="s">
        <v>2659</v>
      </c>
      <c r="D2253" s="329" t="s">
        <v>6322</v>
      </c>
      <c r="E2253" s="55" t="s">
        <v>7802</v>
      </c>
      <c r="F2253" s="55"/>
      <c r="G2253" s="55" t="s">
        <v>7800</v>
      </c>
      <c r="H2253" s="299">
        <v>243</v>
      </c>
      <c r="I2253" s="59">
        <v>0.5</v>
      </c>
      <c r="J2253" s="448">
        <f t="shared" si="35"/>
        <v>121.5</v>
      </c>
    </row>
    <row r="2254" spans="1:10" ht="15.75">
      <c r="A2254" s="55">
        <v>2250</v>
      </c>
      <c r="B2254" s="55" t="s">
        <v>446</v>
      </c>
      <c r="C2254" s="329" t="s">
        <v>2660</v>
      </c>
      <c r="D2254" s="329" t="s">
        <v>6323</v>
      </c>
      <c r="E2254" s="55" t="s">
        <v>7802</v>
      </c>
      <c r="F2254" s="55"/>
      <c r="G2254" s="55" t="s">
        <v>7800</v>
      </c>
      <c r="H2254" s="299">
        <v>243</v>
      </c>
      <c r="I2254" s="59">
        <v>0.5</v>
      </c>
      <c r="J2254" s="448">
        <f t="shared" si="35"/>
        <v>121.5</v>
      </c>
    </row>
    <row r="2255" spans="1:10" ht="15.75">
      <c r="A2255" s="55">
        <v>2251</v>
      </c>
      <c r="B2255" s="55" t="s">
        <v>446</v>
      </c>
      <c r="C2255" s="329" t="s">
        <v>2661</v>
      </c>
      <c r="D2255" s="329" t="s">
        <v>6324</v>
      </c>
      <c r="E2255" s="55" t="s">
        <v>7802</v>
      </c>
      <c r="F2255" s="55"/>
      <c r="G2255" s="55" t="s">
        <v>7800</v>
      </c>
      <c r="H2255" s="299">
        <v>243</v>
      </c>
      <c r="I2255" s="59">
        <v>0.5</v>
      </c>
      <c r="J2255" s="448">
        <f t="shared" si="35"/>
        <v>121.5</v>
      </c>
    </row>
    <row r="2256" spans="1:10" ht="15.75">
      <c r="A2256" s="55">
        <v>2252</v>
      </c>
      <c r="B2256" s="55" t="s">
        <v>446</v>
      </c>
      <c r="C2256" s="329" t="s">
        <v>2662</v>
      </c>
      <c r="D2256" s="329" t="s">
        <v>6325</v>
      </c>
      <c r="E2256" s="55" t="s">
        <v>7802</v>
      </c>
      <c r="F2256" s="55"/>
      <c r="G2256" s="55" t="s">
        <v>7800</v>
      </c>
      <c r="H2256" s="299">
        <v>243</v>
      </c>
      <c r="I2256" s="59">
        <v>0.5</v>
      </c>
      <c r="J2256" s="448">
        <f t="shared" si="35"/>
        <v>121.5</v>
      </c>
    </row>
    <row r="2257" spans="1:10" ht="15.75">
      <c r="A2257" s="55">
        <v>2253</v>
      </c>
      <c r="B2257" s="55" t="s">
        <v>446</v>
      </c>
      <c r="C2257" s="329" t="s">
        <v>2663</v>
      </c>
      <c r="D2257" s="329" t="s">
        <v>6326</v>
      </c>
      <c r="E2257" s="55" t="s">
        <v>7802</v>
      </c>
      <c r="F2257" s="55"/>
      <c r="G2257" s="55" t="s">
        <v>7800</v>
      </c>
      <c r="H2257" s="299">
        <v>243</v>
      </c>
      <c r="I2257" s="59">
        <v>0.5</v>
      </c>
      <c r="J2257" s="448">
        <f t="shared" si="35"/>
        <v>121.5</v>
      </c>
    </row>
    <row r="2258" spans="1:10" ht="15.75">
      <c r="A2258" s="55">
        <v>2254</v>
      </c>
      <c r="B2258" s="55" t="s">
        <v>446</v>
      </c>
      <c r="C2258" s="329" t="s">
        <v>2664</v>
      </c>
      <c r="D2258" s="329" t="s">
        <v>6327</v>
      </c>
      <c r="E2258" s="55" t="s">
        <v>7802</v>
      </c>
      <c r="F2258" s="55"/>
      <c r="G2258" s="55" t="s">
        <v>7800</v>
      </c>
      <c r="H2258" s="299">
        <v>243</v>
      </c>
      <c r="I2258" s="59">
        <v>0.5</v>
      </c>
      <c r="J2258" s="448">
        <f t="shared" ref="J2258:J2321" si="36">H2258*(1-I2258)</f>
        <v>121.5</v>
      </c>
    </row>
    <row r="2259" spans="1:10" ht="15.75">
      <c r="A2259" s="55">
        <v>2255</v>
      </c>
      <c r="B2259" s="55" t="s">
        <v>446</v>
      </c>
      <c r="C2259" s="329" t="s">
        <v>2665</v>
      </c>
      <c r="D2259" s="329" t="s">
        <v>6328</v>
      </c>
      <c r="E2259" s="55" t="s">
        <v>7802</v>
      </c>
      <c r="F2259" s="55"/>
      <c r="G2259" s="55" t="s">
        <v>7800</v>
      </c>
      <c r="H2259" s="299">
        <v>243</v>
      </c>
      <c r="I2259" s="59">
        <v>0.5</v>
      </c>
      <c r="J2259" s="448">
        <f t="shared" si="36"/>
        <v>121.5</v>
      </c>
    </row>
    <row r="2260" spans="1:10" ht="15.75">
      <c r="A2260" s="55">
        <v>2256</v>
      </c>
      <c r="B2260" s="55" t="s">
        <v>446</v>
      </c>
      <c r="C2260" s="329" t="s">
        <v>2666</v>
      </c>
      <c r="D2260" s="329" t="s">
        <v>6329</v>
      </c>
      <c r="E2260" s="55" t="s">
        <v>7802</v>
      </c>
      <c r="F2260" s="55"/>
      <c r="G2260" s="55" t="s">
        <v>7800</v>
      </c>
      <c r="H2260" s="299">
        <v>243</v>
      </c>
      <c r="I2260" s="59">
        <v>0.5</v>
      </c>
      <c r="J2260" s="448">
        <f t="shared" si="36"/>
        <v>121.5</v>
      </c>
    </row>
    <row r="2261" spans="1:10" ht="15.75">
      <c r="A2261" s="55">
        <v>2257</v>
      </c>
      <c r="B2261" s="55" t="s">
        <v>446</v>
      </c>
      <c r="C2261" s="329" t="s">
        <v>2667</v>
      </c>
      <c r="D2261" s="329" t="s">
        <v>6330</v>
      </c>
      <c r="E2261" s="55" t="s">
        <v>7802</v>
      </c>
      <c r="F2261" s="55"/>
      <c r="G2261" s="55" t="s">
        <v>7800</v>
      </c>
      <c r="H2261" s="299">
        <v>243</v>
      </c>
      <c r="I2261" s="59">
        <v>0.5</v>
      </c>
      <c r="J2261" s="448">
        <f t="shared" si="36"/>
        <v>121.5</v>
      </c>
    </row>
    <row r="2262" spans="1:10" ht="15.75">
      <c r="A2262" s="55">
        <v>2258</v>
      </c>
      <c r="B2262" s="55" t="s">
        <v>446</v>
      </c>
      <c r="C2262" s="329" t="s">
        <v>2668</v>
      </c>
      <c r="D2262" s="329" t="s">
        <v>6331</v>
      </c>
      <c r="E2262" s="55" t="s">
        <v>7802</v>
      </c>
      <c r="F2262" s="55"/>
      <c r="G2262" s="55" t="s">
        <v>7800</v>
      </c>
      <c r="H2262" s="299">
        <v>243</v>
      </c>
      <c r="I2262" s="59">
        <v>0.5</v>
      </c>
      <c r="J2262" s="448">
        <f t="shared" si="36"/>
        <v>121.5</v>
      </c>
    </row>
    <row r="2263" spans="1:10" ht="15.75">
      <c r="A2263" s="55">
        <v>2259</v>
      </c>
      <c r="B2263" s="55" t="s">
        <v>446</v>
      </c>
      <c r="C2263" s="329" t="s">
        <v>2669</v>
      </c>
      <c r="D2263" s="329" t="s">
        <v>6332</v>
      </c>
      <c r="E2263" s="55" t="s">
        <v>7802</v>
      </c>
      <c r="F2263" s="55"/>
      <c r="G2263" s="55" t="s">
        <v>7800</v>
      </c>
      <c r="H2263" s="299">
        <v>243</v>
      </c>
      <c r="I2263" s="59">
        <v>0.5</v>
      </c>
      <c r="J2263" s="448">
        <f t="shared" si="36"/>
        <v>121.5</v>
      </c>
    </row>
    <row r="2264" spans="1:10" ht="15.75">
      <c r="A2264" s="55">
        <v>2260</v>
      </c>
      <c r="B2264" s="55" t="s">
        <v>446</v>
      </c>
      <c r="C2264" s="329" t="s">
        <v>2670</v>
      </c>
      <c r="D2264" s="329" t="s">
        <v>6333</v>
      </c>
      <c r="E2264" s="55" t="s">
        <v>7802</v>
      </c>
      <c r="F2264" s="55"/>
      <c r="G2264" s="55" t="s">
        <v>7800</v>
      </c>
      <c r="H2264" s="299">
        <v>243</v>
      </c>
      <c r="I2264" s="59">
        <v>0.5</v>
      </c>
      <c r="J2264" s="448">
        <f t="shared" si="36"/>
        <v>121.5</v>
      </c>
    </row>
    <row r="2265" spans="1:10" ht="15.75">
      <c r="A2265" s="55">
        <v>2261</v>
      </c>
      <c r="B2265" s="55" t="s">
        <v>446</v>
      </c>
      <c r="C2265" s="329" t="s">
        <v>2671</v>
      </c>
      <c r="D2265" s="329" t="s">
        <v>6334</v>
      </c>
      <c r="E2265" s="55" t="s">
        <v>7802</v>
      </c>
      <c r="F2265" s="55"/>
      <c r="G2265" s="55" t="s">
        <v>7800</v>
      </c>
      <c r="H2265" s="299">
        <v>243</v>
      </c>
      <c r="I2265" s="59">
        <v>0.5</v>
      </c>
      <c r="J2265" s="448">
        <f t="shared" si="36"/>
        <v>121.5</v>
      </c>
    </row>
    <row r="2266" spans="1:10" ht="15.75">
      <c r="A2266" s="55">
        <v>2262</v>
      </c>
      <c r="B2266" s="55" t="s">
        <v>446</v>
      </c>
      <c r="C2266" s="329" t="s">
        <v>2672</v>
      </c>
      <c r="D2266" s="329" t="s">
        <v>6335</v>
      </c>
      <c r="E2266" s="55" t="s">
        <v>7802</v>
      </c>
      <c r="F2266" s="55"/>
      <c r="G2266" s="55" t="s">
        <v>7800</v>
      </c>
      <c r="H2266" s="299">
        <v>243</v>
      </c>
      <c r="I2266" s="59">
        <v>0.5</v>
      </c>
      <c r="J2266" s="448">
        <f t="shared" si="36"/>
        <v>121.5</v>
      </c>
    </row>
    <row r="2267" spans="1:10" ht="15.75">
      <c r="A2267" s="55">
        <v>2263</v>
      </c>
      <c r="B2267" s="55" t="s">
        <v>446</v>
      </c>
      <c r="C2267" s="329" t="s">
        <v>2673</v>
      </c>
      <c r="D2267" s="329" t="s">
        <v>6336</v>
      </c>
      <c r="E2267" s="55" t="s">
        <v>7802</v>
      </c>
      <c r="F2267" s="55"/>
      <c r="G2267" s="55" t="s">
        <v>7800</v>
      </c>
      <c r="H2267" s="299">
        <v>243</v>
      </c>
      <c r="I2267" s="59">
        <v>0.5</v>
      </c>
      <c r="J2267" s="448">
        <f t="shared" si="36"/>
        <v>121.5</v>
      </c>
    </row>
    <row r="2268" spans="1:10" ht="15.75">
      <c r="A2268" s="55">
        <v>2264</v>
      </c>
      <c r="B2268" s="55" t="s">
        <v>446</v>
      </c>
      <c r="C2268" s="329" t="s">
        <v>2674</v>
      </c>
      <c r="D2268" s="329" t="s">
        <v>6337</v>
      </c>
      <c r="E2268" s="55" t="s">
        <v>7802</v>
      </c>
      <c r="F2268" s="55"/>
      <c r="G2268" s="55" t="s">
        <v>7800</v>
      </c>
      <c r="H2268" s="299">
        <v>243</v>
      </c>
      <c r="I2268" s="59">
        <v>0.5</v>
      </c>
      <c r="J2268" s="448">
        <f t="shared" si="36"/>
        <v>121.5</v>
      </c>
    </row>
    <row r="2269" spans="1:10" ht="15.75">
      <c r="A2269" s="55">
        <v>2265</v>
      </c>
      <c r="B2269" s="55" t="s">
        <v>446</v>
      </c>
      <c r="C2269" s="329" t="s">
        <v>2675</v>
      </c>
      <c r="D2269" s="329" t="s">
        <v>6338</v>
      </c>
      <c r="E2269" s="55" t="s">
        <v>7802</v>
      </c>
      <c r="F2269" s="55"/>
      <c r="G2269" s="55" t="s">
        <v>7800</v>
      </c>
      <c r="H2269" s="299">
        <v>243</v>
      </c>
      <c r="I2269" s="59">
        <v>0.5</v>
      </c>
      <c r="J2269" s="448">
        <f t="shared" si="36"/>
        <v>121.5</v>
      </c>
    </row>
    <row r="2270" spans="1:10" ht="15.75">
      <c r="A2270" s="55">
        <v>2266</v>
      </c>
      <c r="B2270" s="55" t="s">
        <v>446</v>
      </c>
      <c r="C2270" s="329" t="s">
        <v>2676</v>
      </c>
      <c r="D2270" s="329" t="s">
        <v>6339</v>
      </c>
      <c r="E2270" s="55" t="s">
        <v>7802</v>
      </c>
      <c r="F2270" s="55"/>
      <c r="G2270" s="55" t="s">
        <v>7800</v>
      </c>
      <c r="H2270" s="299">
        <v>243</v>
      </c>
      <c r="I2270" s="59">
        <v>0.5</v>
      </c>
      <c r="J2270" s="448">
        <f t="shared" si="36"/>
        <v>121.5</v>
      </c>
    </row>
    <row r="2271" spans="1:10" ht="15.75">
      <c r="A2271" s="55">
        <v>2267</v>
      </c>
      <c r="B2271" s="55" t="s">
        <v>446</v>
      </c>
      <c r="C2271" s="329" t="s">
        <v>2677</v>
      </c>
      <c r="D2271" s="329" t="s">
        <v>6340</v>
      </c>
      <c r="E2271" s="55" t="s">
        <v>7802</v>
      </c>
      <c r="F2271" s="55"/>
      <c r="G2271" s="55" t="s">
        <v>7800</v>
      </c>
      <c r="H2271" s="299">
        <v>243</v>
      </c>
      <c r="I2271" s="59">
        <v>0.5</v>
      </c>
      <c r="J2271" s="448">
        <f t="shared" si="36"/>
        <v>121.5</v>
      </c>
    </row>
    <row r="2272" spans="1:10" ht="15.75">
      <c r="A2272" s="55">
        <v>2268</v>
      </c>
      <c r="B2272" s="55" t="s">
        <v>446</v>
      </c>
      <c r="C2272" s="329" t="s">
        <v>2678</v>
      </c>
      <c r="D2272" s="329" t="s">
        <v>6341</v>
      </c>
      <c r="E2272" s="55" t="s">
        <v>7802</v>
      </c>
      <c r="F2272" s="55"/>
      <c r="G2272" s="55" t="s">
        <v>7800</v>
      </c>
      <c r="H2272" s="299">
        <v>243</v>
      </c>
      <c r="I2272" s="59">
        <v>0.5</v>
      </c>
      <c r="J2272" s="448">
        <f t="shared" si="36"/>
        <v>121.5</v>
      </c>
    </row>
    <row r="2273" spans="1:10" ht="15.75">
      <c r="A2273" s="55">
        <v>2269</v>
      </c>
      <c r="B2273" s="55" t="s">
        <v>446</v>
      </c>
      <c r="C2273" s="329" t="s">
        <v>2679</v>
      </c>
      <c r="D2273" s="329" t="s">
        <v>6342</v>
      </c>
      <c r="E2273" s="55" t="s">
        <v>7802</v>
      </c>
      <c r="F2273" s="55"/>
      <c r="G2273" s="55" t="s">
        <v>7800</v>
      </c>
      <c r="H2273" s="299">
        <v>243</v>
      </c>
      <c r="I2273" s="59">
        <v>0.5</v>
      </c>
      <c r="J2273" s="448">
        <f t="shared" si="36"/>
        <v>121.5</v>
      </c>
    </row>
    <row r="2274" spans="1:10" ht="15.75">
      <c r="A2274" s="55">
        <v>2270</v>
      </c>
      <c r="B2274" s="55" t="s">
        <v>446</v>
      </c>
      <c r="C2274" s="329" t="s">
        <v>2680</v>
      </c>
      <c r="D2274" s="329" t="s">
        <v>6343</v>
      </c>
      <c r="E2274" s="55" t="s">
        <v>7802</v>
      </c>
      <c r="F2274" s="55"/>
      <c r="G2274" s="55" t="s">
        <v>7800</v>
      </c>
      <c r="H2274" s="299">
        <v>243</v>
      </c>
      <c r="I2274" s="59">
        <v>0.5</v>
      </c>
      <c r="J2274" s="448">
        <f t="shared" si="36"/>
        <v>121.5</v>
      </c>
    </row>
    <row r="2275" spans="1:10" ht="15.75">
      <c r="A2275" s="55">
        <v>2271</v>
      </c>
      <c r="B2275" s="55" t="s">
        <v>446</v>
      </c>
      <c r="C2275" s="329" t="s">
        <v>2681</v>
      </c>
      <c r="D2275" s="329" t="s">
        <v>6344</v>
      </c>
      <c r="E2275" s="55" t="s">
        <v>7802</v>
      </c>
      <c r="F2275" s="55"/>
      <c r="G2275" s="55" t="s">
        <v>7800</v>
      </c>
      <c r="H2275" s="299">
        <v>243</v>
      </c>
      <c r="I2275" s="59">
        <v>0.5</v>
      </c>
      <c r="J2275" s="448">
        <f t="shared" si="36"/>
        <v>121.5</v>
      </c>
    </row>
    <row r="2276" spans="1:10" ht="15.75">
      <c r="A2276" s="55">
        <v>2272</v>
      </c>
      <c r="B2276" s="55" t="s">
        <v>446</v>
      </c>
      <c r="C2276" s="329" t="s">
        <v>2682</v>
      </c>
      <c r="D2276" s="329" t="s">
        <v>6345</v>
      </c>
      <c r="E2276" s="55" t="s">
        <v>7802</v>
      </c>
      <c r="F2276" s="55"/>
      <c r="G2276" s="55" t="s">
        <v>7800</v>
      </c>
      <c r="H2276" s="299">
        <v>243</v>
      </c>
      <c r="I2276" s="59">
        <v>0.5</v>
      </c>
      <c r="J2276" s="448">
        <f t="shared" si="36"/>
        <v>121.5</v>
      </c>
    </row>
    <row r="2277" spans="1:10" ht="15.75">
      <c r="A2277" s="55">
        <v>2273</v>
      </c>
      <c r="B2277" s="55" t="s">
        <v>446</v>
      </c>
      <c r="C2277" s="329" t="s">
        <v>2683</v>
      </c>
      <c r="D2277" s="329" t="s">
        <v>6346</v>
      </c>
      <c r="E2277" s="55" t="s">
        <v>7802</v>
      </c>
      <c r="F2277" s="55"/>
      <c r="G2277" s="55" t="s">
        <v>7800</v>
      </c>
      <c r="H2277" s="299">
        <v>243</v>
      </c>
      <c r="I2277" s="59">
        <v>0.5</v>
      </c>
      <c r="J2277" s="448">
        <f t="shared" si="36"/>
        <v>121.5</v>
      </c>
    </row>
    <row r="2278" spans="1:10" ht="15.75">
      <c r="A2278" s="55">
        <v>2274</v>
      </c>
      <c r="B2278" s="55" t="s">
        <v>446</v>
      </c>
      <c r="C2278" s="329" t="s">
        <v>2684</v>
      </c>
      <c r="D2278" s="329" t="s">
        <v>6347</v>
      </c>
      <c r="E2278" s="55" t="s">
        <v>7802</v>
      </c>
      <c r="F2278" s="55"/>
      <c r="G2278" s="55" t="s">
        <v>7800</v>
      </c>
      <c r="H2278" s="299">
        <v>243</v>
      </c>
      <c r="I2278" s="59">
        <v>0.5</v>
      </c>
      <c r="J2278" s="448">
        <f t="shared" si="36"/>
        <v>121.5</v>
      </c>
    </row>
    <row r="2279" spans="1:10" ht="15.75">
      <c r="A2279" s="55">
        <v>2275</v>
      </c>
      <c r="B2279" s="55" t="s">
        <v>446</v>
      </c>
      <c r="C2279" s="329" t="s">
        <v>2685</v>
      </c>
      <c r="D2279" s="329" t="s">
        <v>6348</v>
      </c>
      <c r="E2279" s="55" t="s">
        <v>7802</v>
      </c>
      <c r="F2279" s="55"/>
      <c r="G2279" s="55" t="s">
        <v>7800</v>
      </c>
      <c r="H2279" s="299">
        <v>243</v>
      </c>
      <c r="I2279" s="59">
        <v>0.5</v>
      </c>
      <c r="J2279" s="448">
        <f t="shared" si="36"/>
        <v>121.5</v>
      </c>
    </row>
    <row r="2280" spans="1:10" ht="15.75">
      <c r="A2280" s="55">
        <v>2276</v>
      </c>
      <c r="B2280" s="55" t="s">
        <v>446</v>
      </c>
      <c r="C2280" s="329" t="s">
        <v>2686</v>
      </c>
      <c r="D2280" s="329" t="s">
        <v>6349</v>
      </c>
      <c r="E2280" s="55" t="s">
        <v>7802</v>
      </c>
      <c r="F2280" s="55"/>
      <c r="G2280" s="55" t="s">
        <v>7800</v>
      </c>
      <c r="H2280" s="299">
        <v>243</v>
      </c>
      <c r="I2280" s="59">
        <v>0.5</v>
      </c>
      <c r="J2280" s="448">
        <f t="shared" si="36"/>
        <v>121.5</v>
      </c>
    </row>
    <row r="2281" spans="1:10" ht="15.75">
      <c r="A2281" s="55">
        <v>2277</v>
      </c>
      <c r="B2281" s="55" t="s">
        <v>446</v>
      </c>
      <c r="C2281" s="329" t="s">
        <v>2687</v>
      </c>
      <c r="D2281" s="329" t="s">
        <v>6350</v>
      </c>
      <c r="E2281" s="55" t="s">
        <v>7802</v>
      </c>
      <c r="F2281" s="55"/>
      <c r="G2281" s="55" t="s">
        <v>7800</v>
      </c>
      <c r="H2281" s="299">
        <v>243</v>
      </c>
      <c r="I2281" s="59">
        <v>0.5</v>
      </c>
      <c r="J2281" s="448">
        <f t="shared" si="36"/>
        <v>121.5</v>
      </c>
    </row>
    <row r="2282" spans="1:10" ht="15.75">
      <c r="A2282" s="55">
        <v>2278</v>
      </c>
      <c r="B2282" s="55" t="s">
        <v>446</v>
      </c>
      <c r="C2282" s="329" t="s">
        <v>2688</v>
      </c>
      <c r="D2282" s="329" t="s">
        <v>6351</v>
      </c>
      <c r="E2282" s="55" t="s">
        <v>7802</v>
      </c>
      <c r="F2282" s="55"/>
      <c r="G2282" s="55" t="s">
        <v>7800</v>
      </c>
      <c r="H2282" s="299">
        <v>243</v>
      </c>
      <c r="I2282" s="59">
        <v>0.5</v>
      </c>
      <c r="J2282" s="448">
        <f t="shared" si="36"/>
        <v>121.5</v>
      </c>
    </row>
    <row r="2283" spans="1:10" ht="15.75">
      <c r="A2283" s="55">
        <v>2279</v>
      </c>
      <c r="B2283" s="55" t="s">
        <v>446</v>
      </c>
      <c r="C2283" s="329" t="s">
        <v>2689</v>
      </c>
      <c r="D2283" s="329" t="s">
        <v>6352</v>
      </c>
      <c r="E2283" s="55" t="s">
        <v>7802</v>
      </c>
      <c r="F2283" s="55"/>
      <c r="G2283" s="55" t="s">
        <v>7800</v>
      </c>
      <c r="H2283" s="299">
        <v>243</v>
      </c>
      <c r="I2283" s="59">
        <v>0.5</v>
      </c>
      <c r="J2283" s="448">
        <f t="shared" si="36"/>
        <v>121.5</v>
      </c>
    </row>
    <row r="2284" spans="1:10" ht="15.75">
      <c r="A2284" s="55">
        <v>2280</v>
      </c>
      <c r="B2284" s="55" t="s">
        <v>446</v>
      </c>
      <c r="C2284" s="329" t="s">
        <v>2690</v>
      </c>
      <c r="D2284" s="329" t="s">
        <v>6353</v>
      </c>
      <c r="E2284" s="55" t="s">
        <v>7802</v>
      </c>
      <c r="F2284" s="55"/>
      <c r="G2284" s="55" t="s">
        <v>7800</v>
      </c>
      <c r="H2284" s="299">
        <v>243</v>
      </c>
      <c r="I2284" s="59">
        <v>0.5</v>
      </c>
      <c r="J2284" s="448">
        <f t="shared" si="36"/>
        <v>121.5</v>
      </c>
    </row>
    <row r="2285" spans="1:10" ht="15.75">
      <c r="A2285" s="55">
        <v>2281</v>
      </c>
      <c r="B2285" s="55" t="s">
        <v>446</v>
      </c>
      <c r="C2285" s="329" t="s">
        <v>2691</v>
      </c>
      <c r="D2285" s="329" t="s">
        <v>6354</v>
      </c>
      <c r="E2285" s="55" t="s">
        <v>7802</v>
      </c>
      <c r="F2285" s="55"/>
      <c r="G2285" s="55" t="s">
        <v>7800</v>
      </c>
      <c r="H2285" s="299">
        <v>243</v>
      </c>
      <c r="I2285" s="59">
        <v>0.5</v>
      </c>
      <c r="J2285" s="448">
        <f t="shared" si="36"/>
        <v>121.5</v>
      </c>
    </row>
    <row r="2286" spans="1:10" ht="15.75">
      <c r="A2286" s="55">
        <v>2282</v>
      </c>
      <c r="B2286" s="55" t="s">
        <v>446</v>
      </c>
      <c r="C2286" s="329" t="s">
        <v>2692</v>
      </c>
      <c r="D2286" s="329" t="s">
        <v>6355</v>
      </c>
      <c r="E2286" s="55" t="s">
        <v>7802</v>
      </c>
      <c r="F2286" s="55"/>
      <c r="G2286" s="55" t="s">
        <v>7800</v>
      </c>
      <c r="H2286" s="299">
        <v>243</v>
      </c>
      <c r="I2286" s="59">
        <v>0.5</v>
      </c>
      <c r="J2286" s="448">
        <f t="shared" si="36"/>
        <v>121.5</v>
      </c>
    </row>
    <row r="2287" spans="1:10" ht="15.75">
      <c r="A2287" s="55">
        <v>2283</v>
      </c>
      <c r="B2287" s="55" t="s">
        <v>446</v>
      </c>
      <c r="C2287" s="329" t="s">
        <v>2693</v>
      </c>
      <c r="D2287" s="329" t="s">
        <v>6356</v>
      </c>
      <c r="E2287" s="55" t="s">
        <v>7802</v>
      </c>
      <c r="F2287" s="55"/>
      <c r="G2287" s="55" t="s">
        <v>7800</v>
      </c>
      <c r="H2287" s="299">
        <v>243</v>
      </c>
      <c r="I2287" s="59">
        <v>0.5</v>
      </c>
      <c r="J2287" s="448">
        <f t="shared" si="36"/>
        <v>121.5</v>
      </c>
    </row>
    <row r="2288" spans="1:10" ht="15.75">
      <c r="A2288" s="55">
        <v>2284</v>
      </c>
      <c r="B2288" s="55" t="s">
        <v>446</v>
      </c>
      <c r="C2288" s="329" t="s">
        <v>2694</v>
      </c>
      <c r="D2288" s="329" t="s">
        <v>6357</v>
      </c>
      <c r="E2288" s="55" t="s">
        <v>7802</v>
      </c>
      <c r="F2288" s="55"/>
      <c r="G2288" s="55" t="s">
        <v>7800</v>
      </c>
      <c r="H2288" s="299">
        <v>243</v>
      </c>
      <c r="I2288" s="59">
        <v>0.5</v>
      </c>
      <c r="J2288" s="448">
        <f t="shared" si="36"/>
        <v>121.5</v>
      </c>
    </row>
    <row r="2289" spans="1:10" ht="15.75">
      <c r="A2289" s="55">
        <v>2285</v>
      </c>
      <c r="B2289" s="55" t="s">
        <v>446</v>
      </c>
      <c r="C2289" s="329" t="s">
        <v>2695</v>
      </c>
      <c r="D2289" s="329" t="s">
        <v>6358</v>
      </c>
      <c r="E2289" s="55" t="s">
        <v>7802</v>
      </c>
      <c r="F2289" s="55"/>
      <c r="G2289" s="55" t="s">
        <v>7800</v>
      </c>
      <c r="H2289" s="299">
        <v>243</v>
      </c>
      <c r="I2289" s="59">
        <v>0.5</v>
      </c>
      <c r="J2289" s="448">
        <f t="shared" si="36"/>
        <v>121.5</v>
      </c>
    </row>
    <row r="2290" spans="1:10" ht="15.75">
      <c r="A2290" s="55">
        <v>2286</v>
      </c>
      <c r="B2290" s="55" t="s">
        <v>446</v>
      </c>
      <c r="C2290" s="329" t="s">
        <v>2696</v>
      </c>
      <c r="D2290" s="329" t="s">
        <v>6359</v>
      </c>
      <c r="E2290" s="55" t="s">
        <v>7802</v>
      </c>
      <c r="F2290" s="55"/>
      <c r="G2290" s="55" t="s">
        <v>7800</v>
      </c>
      <c r="H2290" s="299">
        <v>243</v>
      </c>
      <c r="I2290" s="59">
        <v>0.5</v>
      </c>
      <c r="J2290" s="448">
        <f t="shared" si="36"/>
        <v>121.5</v>
      </c>
    </row>
    <row r="2291" spans="1:10" ht="15.75">
      <c r="A2291" s="55">
        <v>2287</v>
      </c>
      <c r="B2291" s="55" t="s">
        <v>446</v>
      </c>
      <c r="C2291" s="329" t="s">
        <v>2697</v>
      </c>
      <c r="D2291" s="329" t="s">
        <v>6360</v>
      </c>
      <c r="E2291" s="55" t="s">
        <v>7802</v>
      </c>
      <c r="F2291" s="55"/>
      <c r="G2291" s="55" t="s">
        <v>7800</v>
      </c>
      <c r="H2291" s="299">
        <v>243</v>
      </c>
      <c r="I2291" s="59">
        <v>0.5</v>
      </c>
      <c r="J2291" s="448">
        <f t="shared" si="36"/>
        <v>121.5</v>
      </c>
    </row>
    <row r="2292" spans="1:10" ht="15.75">
      <c r="A2292" s="55">
        <v>2288</v>
      </c>
      <c r="B2292" s="55" t="s">
        <v>446</v>
      </c>
      <c r="C2292" s="329" t="s">
        <v>2698</v>
      </c>
      <c r="D2292" s="329" t="s">
        <v>6361</v>
      </c>
      <c r="E2292" s="55" t="s">
        <v>7802</v>
      </c>
      <c r="F2292" s="55"/>
      <c r="G2292" s="55" t="s">
        <v>7800</v>
      </c>
      <c r="H2292" s="299">
        <v>243</v>
      </c>
      <c r="I2292" s="59">
        <v>0.5</v>
      </c>
      <c r="J2292" s="448">
        <f t="shared" si="36"/>
        <v>121.5</v>
      </c>
    </row>
    <row r="2293" spans="1:10" ht="15.75">
      <c r="A2293" s="55">
        <v>2289</v>
      </c>
      <c r="B2293" s="55" t="s">
        <v>446</v>
      </c>
      <c r="C2293" s="329" t="s">
        <v>2699</v>
      </c>
      <c r="D2293" s="329" t="s">
        <v>6362</v>
      </c>
      <c r="E2293" s="55" t="s">
        <v>7802</v>
      </c>
      <c r="F2293" s="55"/>
      <c r="G2293" s="55" t="s">
        <v>7800</v>
      </c>
      <c r="H2293" s="299">
        <v>243</v>
      </c>
      <c r="I2293" s="59">
        <v>0.5</v>
      </c>
      <c r="J2293" s="448">
        <f t="shared" si="36"/>
        <v>121.5</v>
      </c>
    </row>
    <row r="2294" spans="1:10" ht="15.75">
      <c r="A2294" s="55">
        <v>2290</v>
      </c>
      <c r="B2294" s="55" t="s">
        <v>446</v>
      </c>
      <c r="C2294" s="329" t="s">
        <v>2700</v>
      </c>
      <c r="D2294" s="329" t="s">
        <v>6363</v>
      </c>
      <c r="E2294" s="55" t="s">
        <v>7802</v>
      </c>
      <c r="F2294" s="55"/>
      <c r="G2294" s="55" t="s">
        <v>7800</v>
      </c>
      <c r="H2294" s="299">
        <v>243</v>
      </c>
      <c r="I2294" s="59">
        <v>0.5</v>
      </c>
      <c r="J2294" s="448">
        <f t="shared" si="36"/>
        <v>121.5</v>
      </c>
    </row>
    <row r="2295" spans="1:10" ht="15.75">
      <c r="A2295" s="55">
        <v>2291</v>
      </c>
      <c r="B2295" s="55" t="s">
        <v>446</v>
      </c>
      <c r="C2295" s="329" t="s">
        <v>2701</v>
      </c>
      <c r="D2295" s="329" t="s">
        <v>6364</v>
      </c>
      <c r="E2295" s="55" t="s">
        <v>7802</v>
      </c>
      <c r="F2295" s="55"/>
      <c r="G2295" s="55" t="s">
        <v>7800</v>
      </c>
      <c r="H2295" s="299">
        <v>243</v>
      </c>
      <c r="I2295" s="59">
        <v>0.5</v>
      </c>
      <c r="J2295" s="448">
        <f t="shared" si="36"/>
        <v>121.5</v>
      </c>
    </row>
    <row r="2296" spans="1:10" ht="15.75">
      <c r="A2296" s="55">
        <v>2292</v>
      </c>
      <c r="B2296" s="55" t="s">
        <v>446</v>
      </c>
      <c r="C2296" s="329" t="s">
        <v>2702</v>
      </c>
      <c r="D2296" s="329" t="s">
        <v>6365</v>
      </c>
      <c r="E2296" s="55" t="s">
        <v>7802</v>
      </c>
      <c r="F2296" s="55"/>
      <c r="G2296" s="55" t="s">
        <v>7800</v>
      </c>
      <c r="H2296" s="299">
        <v>243</v>
      </c>
      <c r="I2296" s="59">
        <v>0.5</v>
      </c>
      <c r="J2296" s="448">
        <f t="shared" si="36"/>
        <v>121.5</v>
      </c>
    </row>
    <row r="2297" spans="1:10" ht="15.75">
      <c r="A2297" s="55">
        <v>2293</v>
      </c>
      <c r="B2297" s="55" t="s">
        <v>446</v>
      </c>
      <c r="C2297" s="329" t="s">
        <v>2703</v>
      </c>
      <c r="D2297" s="329" t="s">
        <v>6366</v>
      </c>
      <c r="E2297" s="55" t="s">
        <v>7802</v>
      </c>
      <c r="F2297" s="55"/>
      <c r="G2297" s="55" t="s">
        <v>7800</v>
      </c>
      <c r="H2297" s="299">
        <v>243</v>
      </c>
      <c r="I2297" s="59">
        <v>0.5</v>
      </c>
      <c r="J2297" s="448">
        <f t="shared" si="36"/>
        <v>121.5</v>
      </c>
    </row>
    <row r="2298" spans="1:10" ht="15.75">
      <c r="A2298" s="55">
        <v>2294</v>
      </c>
      <c r="B2298" s="55" t="s">
        <v>446</v>
      </c>
      <c r="C2298" s="329" t="s">
        <v>2704</v>
      </c>
      <c r="D2298" s="329" t="s">
        <v>6367</v>
      </c>
      <c r="E2298" s="55" t="s">
        <v>7802</v>
      </c>
      <c r="F2298" s="55"/>
      <c r="G2298" s="55" t="s">
        <v>7800</v>
      </c>
      <c r="H2298" s="299">
        <v>243</v>
      </c>
      <c r="I2298" s="59">
        <v>0.5</v>
      </c>
      <c r="J2298" s="448">
        <f t="shared" si="36"/>
        <v>121.5</v>
      </c>
    </row>
    <row r="2299" spans="1:10" ht="15.75">
      <c r="A2299" s="55">
        <v>2295</v>
      </c>
      <c r="B2299" s="55" t="s">
        <v>446</v>
      </c>
      <c r="C2299" s="329" t="s">
        <v>2705</v>
      </c>
      <c r="D2299" s="329" t="s">
        <v>6368</v>
      </c>
      <c r="E2299" s="55" t="s">
        <v>7802</v>
      </c>
      <c r="F2299" s="55"/>
      <c r="G2299" s="55" t="s">
        <v>7800</v>
      </c>
      <c r="H2299" s="299">
        <v>243</v>
      </c>
      <c r="I2299" s="59">
        <v>0.5</v>
      </c>
      <c r="J2299" s="448">
        <f t="shared" si="36"/>
        <v>121.5</v>
      </c>
    </row>
    <row r="2300" spans="1:10" ht="15.75">
      <c r="A2300" s="55">
        <v>2296</v>
      </c>
      <c r="B2300" s="55" t="s">
        <v>446</v>
      </c>
      <c r="C2300" s="329" t="s">
        <v>2706</v>
      </c>
      <c r="D2300" s="329" t="s">
        <v>6369</v>
      </c>
      <c r="E2300" s="55" t="s">
        <v>7802</v>
      </c>
      <c r="F2300" s="55"/>
      <c r="G2300" s="55" t="s">
        <v>7800</v>
      </c>
      <c r="H2300" s="299">
        <v>243</v>
      </c>
      <c r="I2300" s="59">
        <v>0.5</v>
      </c>
      <c r="J2300" s="448">
        <f t="shared" si="36"/>
        <v>121.5</v>
      </c>
    </row>
    <row r="2301" spans="1:10" ht="15.75">
      <c r="A2301" s="55">
        <v>2297</v>
      </c>
      <c r="B2301" s="55" t="s">
        <v>446</v>
      </c>
      <c r="C2301" s="329" t="s">
        <v>2707</v>
      </c>
      <c r="D2301" s="329" t="s">
        <v>6370</v>
      </c>
      <c r="E2301" s="55" t="s">
        <v>7802</v>
      </c>
      <c r="F2301" s="55"/>
      <c r="G2301" s="55" t="s">
        <v>7800</v>
      </c>
      <c r="H2301" s="299">
        <v>243</v>
      </c>
      <c r="I2301" s="59">
        <v>0.5</v>
      </c>
      <c r="J2301" s="448">
        <f t="shared" si="36"/>
        <v>121.5</v>
      </c>
    </row>
    <row r="2302" spans="1:10" ht="15.75">
      <c r="A2302" s="55">
        <v>2298</v>
      </c>
      <c r="B2302" s="55" t="s">
        <v>446</v>
      </c>
      <c r="C2302" s="329" t="s">
        <v>2708</v>
      </c>
      <c r="D2302" s="329" t="s">
        <v>6371</v>
      </c>
      <c r="E2302" s="55" t="s">
        <v>7802</v>
      </c>
      <c r="F2302" s="55"/>
      <c r="G2302" s="55" t="s">
        <v>7800</v>
      </c>
      <c r="H2302" s="299">
        <v>243</v>
      </c>
      <c r="I2302" s="59">
        <v>0.5</v>
      </c>
      <c r="J2302" s="448">
        <f t="shared" si="36"/>
        <v>121.5</v>
      </c>
    </row>
    <row r="2303" spans="1:10" ht="15.75">
      <c r="A2303" s="55">
        <v>2299</v>
      </c>
      <c r="B2303" s="55" t="s">
        <v>446</v>
      </c>
      <c r="C2303" s="329" t="s">
        <v>2709</v>
      </c>
      <c r="D2303" s="329" t="s">
        <v>6372</v>
      </c>
      <c r="E2303" s="55" t="s">
        <v>7802</v>
      </c>
      <c r="F2303" s="55"/>
      <c r="G2303" s="55" t="s">
        <v>7800</v>
      </c>
      <c r="H2303" s="299">
        <v>243</v>
      </c>
      <c r="I2303" s="59">
        <v>0.5</v>
      </c>
      <c r="J2303" s="448">
        <f t="shared" si="36"/>
        <v>121.5</v>
      </c>
    </row>
    <row r="2304" spans="1:10" ht="15.75">
      <c r="A2304" s="55">
        <v>2300</v>
      </c>
      <c r="B2304" s="55" t="s">
        <v>446</v>
      </c>
      <c r="C2304" s="329" t="s">
        <v>2710</v>
      </c>
      <c r="D2304" s="329" t="s">
        <v>6373</v>
      </c>
      <c r="E2304" s="55" t="s">
        <v>7802</v>
      </c>
      <c r="F2304" s="55"/>
      <c r="G2304" s="55" t="s">
        <v>7800</v>
      </c>
      <c r="H2304" s="299">
        <v>243</v>
      </c>
      <c r="I2304" s="59">
        <v>0.5</v>
      </c>
      <c r="J2304" s="448">
        <f t="shared" si="36"/>
        <v>121.5</v>
      </c>
    </row>
    <row r="2305" spans="1:10" ht="15.75">
      <c r="A2305" s="55">
        <v>2301</v>
      </c>
      <c r="B2305" s="55" t="s">
        <v>446</v>
      </c>
      <c r="C2305" s="329" t="s">
        <v>2711</v>
      </c>
      <c r="D2305" s="329" t="s">
        <v>6374</v>
      </c>
      <c r="E2305" s="55" t="s">
        <v>7802</v>
      </c>
      <c r="F2305" s="55"/>
      <c r="G2305" s="55" t="s">
        <v>7800</v>
      </c>
      <c r="H2305" s="299">
        <v>243</v>
      </c>
      <c r="I2305" s="59">
        <v>0.5</v>
      </c>
      <c r="J2305" s="448">
        <f t="shared" si="36"/>
        <v>121.5</v>
      </c>
    </row>
    <row r="2306" spans="1:10" ht="15.75">
      <c r="A2306" s="55">
        <v>2302</v>
      </c>
      <c r="B2306" s="55" t="s">
        <v>446</v>
      </c>
      <c r="C2306" s="329" t="s">
        <v>2712</v>
      </c>
      <c r="D2306" s="329" t="s">
        <v>6375</v>
      </c>
      <c r="E2306" s="55" t="s">
        <v>7802</v>
      </c>
      <c r="F2306" s="55"/>
      <c r="G2306" s="55" t="s">
        <v>7800</v>
      </c>
      <c r="H2306" s="299">
        <v>243</v>
      </c>
      <c r="I2306" s="59">
        <v>0.5</v>
      </c>
      <c r="J2306" s="448">
        <f t="shared" si="36"/>
        <v>121.5</v>
      </c>
    </row>
    <row r="2307" spans="1:10" ht="15.75">
      <c r="A2307" s="55">
        <v>2303</v>
      </c>
      <c r="B2307" s="55" t="s">
        <v>446</v>
      </c>
      <c r="C2307" s="329" t="s">
        <v>2713</v>
      </c>
      <c r="D2307" s="329" t="s">
        <v>6376</v>
      </c>
      <c r="E2307" s="55" t="s">
        <v>7802</v>
      </c>
      <c r="F2307" s="55"/>
      <c r="G2307" s="55" t="s">
        <v>7800</v>
      </c>
      <c r="H2307" s="299">
        <v>243</v>
      </c>
      <c r="I2307" s="59">
        <v>0.5</v>
      </c>
      <c r="J2307" s="448">
        <f t="shared" si="36"/>
        <v>121.5</v>
      </c>
    </row>
    <row r="2308" spans="1:10" ht="15.75">
      <c r="A2308" s="55">
        <v>2304</v>
      </c>
      <c r="B2308" s="55" t="s">
        <v>446</v>
      </c>
      <c r="C2308" s="329" t="s">
        <v>2714</v>
      </c>
      <c r="D2308" s="329" t="s">
        <v>6377</v>
      </c>
      <c r="E2308" s="55" t="s">
        <v>7802</v>
      </c>
      <c r="F2308" s="55"/>
      <c r="G2308" s="55" t="s">
        <v>7800</v>
      </c>
      <c r="H2308" s="299">
        <v>243</v>
      </c>
      <c r="I2308" s="59">
        <v>0.5</v>
      </c>
      <c r="J2308" s="448">
        <f t="shared" si="36"/>
        <v>121.5</v>
      </c>
    </row>
    <row r="2309" spans="1:10" ht="15.75">
      <c r="A2309" s="55">
        <v>2305</v>
      </c>
      <c r="B2309" s="55" t="s">
        <v>446</v>
      </c>
      <c r="C2309" s="329" t="s">
        <v>2715</v>
      </c>
      <c r="D2309" s="329" t="s">
        <v>6378</v>
      </c>
      <c r="E2309" s="55" t="s">
        <v>7802</v>
      </c>
      <c r="F2309" s="55"/>
      <c r="G2309" s="55" t="s">
        <v>7800</v>
      </c>
      <c r="H2309" s="299">
        <v>243</v>
      </c>
      <c r="I2309" s="59">
        <v>0.5</v>
      </c>
      <c r="J2309" s="448">
        <f t="shared" si="36"/>
        <v>121.5</v>
      </c>
    </row>
    <row r="2310" spans="1:10" ht="15.75">
      <c r="A2310" s="55">
        <v>2306</v>
      </c>
      <c r="B2310" s="55" t="s">
        <v>446</v>
      </c>
      <c r="C2310" s="329" t="s">
        <v>2716</v>
      </c>
      <c r="D2310" s="329" t="s">
        <v>6379</v>
      </c>
      <c r="E2310" s="55" t="s">
        <v>7802</v>
      </c>
      <c r="F2310" s="55"/>
      <c r="G2310" s="55" t="s">
        <v>7800</v>
      </c>
      <c r="H2310" s="299">
        <v>243</v>
      </c>
      <c r="I2310" s="59">
        <v>0.5</v>
      </c>
      <c r="J2310" s="448">
        <f t="shared" si="36"/>
        <v>121.5</v>
      </c>
    </row>
    <row r="2311" spans="1:10" ht="15.75">
      <c r="A2311" s="55">
        <v>2307</v>
      </c>
      <c r="B2311" s="55" t="s">
        <v>446</v>
      </c>
      <c r="C2311" s="329" t="s">
        <v>2717</v>
      </c>
      <c r="D2311" s="329" t="s">
        <v>6380</v>
      </c>
      <c r="E2311" s="55" t="s">
        <v>7802</v>
      </c>
      <c r="F2311" s="55"/>
      <c r="G2311" s="55" t="s">
        <v>7800</v>
      </c>
      <c r="H2311" s="299">
        <v>243</v>
      </c>
      <c r="I2311" s="59">
        <v>0.5</v>
      </c>
      <c r="J2311" s="448">
        <f t="shared" si="36"/>
        <v>121.5</v>
      </c>
    </row>
    <row r="2312" spans="1:10" ht="15.75">
      <c r="A2312" s="55">
        <v>2308</v>
      </c>
      <c r="B2312" s="55" t="s">
        <v>446</v>
      </c>
      <c r="C2312" s="329" t="s">
        <v>2718</v>
      </c>
      <c r="D2312" s="329" t="s">
        <v>6381</v>
      </c>
      <c r="E2312" s="55" t="s">
        <v>7802</v>
      </c>
      <c r="F2312" s="55"/>
      <c r="G2312" s="55" t="s">
        <v>7800</v>
      </c>
      <c r="H2312" s="299">
        <v>243</v>
      </c>
      <c r="I2312" s="59">
        <v>0.5</v>
      </c>
      <c r="J2312" s="448">
        <f t="shared" si="36"/>
        <v>121.5</v>
      </c>
    </row>
    <row r="2313" spans="1:10" ht="15.75">
      <c r="A2313" s="55">
        <v>2309</v>
      </c>
      <c r="B2313" s="55" t="s">
        <v>446</v>
      </c>
      <c r="C2313" s="329" t="s">
        <v>2719</v>
      </c>
      <c r="D2313" s="329" t="s">
        <v>6382</v>
      </c>
      <c r="E2313" s="55" t="s">
        <v>7802</v>
      </c>
      <c r="F2313" s="55"/>
      <c r="G2313" s="55" t="s">
        <v>7800</v>
      </c>
      <c r="H2313" s="299">
        <v>243</v>
      </c>
      <c r="I2313" s="59">
        <v>0.5</v>
      </c>
      <c r="J2313" s="448">
        <f t="shared" si="36"/>
        <v>121.5</v>
      </c>
    </row>
    <row r="2314" spans="1:10" ht="15.75">
      <c r="A2314" s="55">
        <v>2310</v>
      </c>
      <c r="B2314" s="55" t="s">
        <v>446</v>
      </c>
      <c r="C2314" s="329" t="s">
        <v>2720</v>
      </c>
      <c r="D2314" s="329" t="s">
        <v>6383</v>
      </c>
      <c r="E2314" s="55" t="s">
        <v>7802</v>
      </c>
      <c r="F2314" s="55"/>
      <c r="G2314" s="55" t="s">
        <v>7800</v>
      </c>
      <c r="H2314" s="299">
        <v>243</v>
      </c>
      <c r="I2314" s="59">
        <v>0.5</v>
      </c>
      <c r="J2314" s="448">
        <f t="shared" si="36"/>
        <v>121.5</v>
      </c>
    </row>
    <row r="2315" spans="1:10" ht="15.75">
      <c r="A2315" s="55">
        <v>2311</v>
      </c>
      <c r="B2315" s="55" t="s">
        <v>446</v>
      </c>
      <c r="C2315" s="329" t="s">
        <v>2721</v>
      </c>
      <c r="D2315" s="329" t="s">
        <v>6384</v>
      </c>
      <c r="E2315" s="55" t="s">
        <v>7802</v>
      </c>
      <c r="F2315" s="55"/>
      <c r="G2315" s="55" t="s">
        <v>7800</v>
      </c>
      <c r="H2315" s="299">
        <v>243</v>
      </c>
      <c r="I2315" s="59">
        <v>0.5</v>
      </c>
      <c r="J2315" s="448">
        <f t="shared" si="36"/>
        <v>121.5</v>
      </c>
    </row>
    <row r="2316" spans="1:10" ht="15.75">
      <c r="A2316" s="55">
        <v>2312</v>
      </c>
      <c r="B2316" s="55" t="s">
        <v>446</v>
      </c>
      <c r="C2316" s="329" t="s">
        <v>2722</v>
      </c>
      <c r="D2316" s="329" t="s">
        <v>6385</v>
      </c>
      <c r="E2316" s="55" t="s">
        <v>7802</v>
      </c>
      <c r="F2316" s="55"/>
      <c r="G2316" s="55" t="s">
        <v>7800</v>
      </c>
      <c r="H2316" s="299">
        <v>243</v>
      </c>
      <c r="I2316" s="59">
        <v>0.5</v>
      </c>
      <c r="J2316" s="448">
        <f t="shared" si="36"/>
        <v>121.5</v>
      </c>
    </row>
    <row r="2317" spans="1:10" ht="15.75">
      <c r="A2317" s="55">
        <v>2313</v>
      </c>
      <c r="B2317" s="55" t="s">
        <v>446</v>
      </c>
      <c r="C2317" s="329" t="s">
        <v>2723</v>
      </c>
      <c r="D2317" s="329" t="s">
        <v>6386</v>
      </c>
      <c r="E2317" s="55" t="s">
        <v>7802</v>
      </c>
      <c r="F2317" s="55"/>
      <c r="G2317" s="55" t="s">
        <v>7800</v>
      </c>
      <c r="H2317" s="299">
        <v>243</v>
      </c>
      <c r="I2317" s="59">
        <v>0.5</v>
      </c>
      <c r="J2317" s="448">
        <f t="shared" si="36"/>
        <v>121.5</v>
      </c>
    </row>
    <row r="2318" spans="1:10" ht="15.75">
      <c r="A2318" s="55">
        <v>2314</v>
      </c>
      <c r="B2318" s="55" t="s">
        <v>446</v>
      </c>
      <c r="C2318" s="329" t="s">
        <v>2724</v>
      </c>
      <c r="D2318" s="329" t="s">
        <v>6387</v>
      </c>
      <c r="E2318" s="55" t="s">
        <v>7802</v>
      </c>
      <c r="F2318" s="55"/>
      <c r="G2318" s="55" t="s">
        <v>7800</v>
      </c>
      <c r="H2318" s="299">
        <v>243</v>
      </c>
      <c r="I2318" s="59">
        <v>0.5</v>
      </c>
      <c r="J2318" s="448">
        <f t="shared" si="36"/>
        <v>121.5</v>
      </c>
    </row>
    <row r="2319" spans="1:10" ht="15.75">
      <c r="A2319" s="55">
        <v>2315</v>
      </c>
      <c r="B2319" s="55" t="s">
        <v>446</v>
      </c>
      <c r="C2319" s="329" t="s">
        <v>2725</v>
      </c>
      <c r="D2319" s="329" t="s">
        <v>6388</v>
      </c>
      <c r="E2319" s="55" t="s">
        <v>7802</v>
      </c>
      <c r="F2319" s="55"/>
      <c r="G2319" s="55" t="s">
        <v>7800</v>
      </c>
      <c r="H2319" s="299">
        <v>243</v>
      </c>
      <c r="I2319" s="59">
        <v>0.5</v>
      </c>
      <c r="J2319" s="448">
        <f t="shared" si="36"/>
        <v>121.5</v>
      </c>
    </row>
    <row r="2320" spans="1:10" ht="15.75">
      <c r="A2320" s="55">
        <v>2316</v>
      </c>
      <c r="B2320" s="55" t="s">
        <v>446</v>
      </c>
      <c r="C2320" s="329" t="s">
        <v>2726</v>
      </c>
      <c r="D2320" s="329" t="s">
        <v>6389</v>
      </c>
      <c r="E2320" s="55" t="s">
        <v>7802</v>
      </c>
      <c r="F2320" s="55"/>
      <c r="G2320" s="55" t="s">
        <v>7800</v>
      </c>
      <c r="H2320" s="299">
        <v>243</v>
      </c>
      <c r="I2320" s="59">
        <v>0.5</v>
      </c>
      <c r="J2320" s="448">
        <f t="shared" si="36"/>
        <v>121.5</v>
      </c>
    </row>
    <row r="2321" spans="1:10" ht="15.75">
      <c r="A2321" s="55">
        <v>2317</v>
      </c>
      <c r="B2321" s="55" t="s">
        <v>446</v>
      </c>
      <c r="C2321" s="329" t="s">
        <v>2727</v>
      </c>
      <c r="D2321" s="329" t="s">
        <v>6390</v>
      </c>
      <c r="E2321" s="55" t="s">
        <v>7802</v>
      </c>
      <c r="F2321" s="55"/>
      <c r="G2321" s="55" t="s">
        <v>7800</v>
      </c>
      <c r="H2321" s="299">
        <v>243</v>
      </c>
      <c r="I2321" s="59">
        <v>0.5</v>
      </c>
      <c r="J2321" s="448">
        <f t="shared" si="36"/>
        <v>121.5</v>
      </c>
    </row>
    <row r="2322" spans="1:10" ht="15.75">
      <c r="A2322" s="55">
        <v>2318</v>
      </c>
      <c r="B2322" s="55" t="s">
        <v>446</v>
      </c>
      <c r="C2322" s="329" t="s">
        <v>2728</v>
      </c>
      <c r="D2322" s="329" t="s">
        <v>6391</v>
      </c>
      <c r="E2322" s="55" t="s">
        <v>7802</v>
      </c>
      <c r="F2322" s="55"/>
      <c r="G2322" s="55" t="s">
        <v>7800</v>
      </c>
      <c r="H2322" s="299">
        <v>243</v>
      </c>
      <c r="I2322" s="59">
        <v>0.5</v>
      </c>
      <c r="J2322" s="448">
        <f t="shared" ref="J2322:J2385" si="37">H2322*(1-I2322)</f>
        <v>121.5</v>
      </c>
    </row>
    <row r="2323" spans="1:10" ht="15.75">
      <c r="A2323" s="55">
        <v>2319</v>
      </c>
      <c r="B2323" s="55" t="s">
        <v>446</v>
      </c>
      <c r="C2323" s="329" t="s">
        <v>2729</v>
      </c>
      <c r="D2323" s="329" t="s">
        <v>6392</v>
      </c>
      <c r="E2323" s="55" t="s">
        <v>7802</v>
      </c>
      <c r="F2323" s="55"/>
      <c r="G2323" s="55" t="s">
        <v>7800</v>
      </c>
      <c r="H2323" s="299">
        <v>243</v>
      </c>
      <c r="I2323" s="59">
        <v>0.5</v>
      </c>
      <c r="J2323" s="448">
        <f t="shared" si="37"/>
        <v>121.5</v>
      </c>
    </row>
    <row r="2324" spans="1:10" ht="15.75">
      <c r="A2324" s="55">
        <v>2320</v>
      </c>
      <c r="B2324" s="55" t="s">
        <v>446</v>
      </c>
      <c r="C2324" s="329" t="s">
        <v>2730</v>
      </c>
      <c r="D2324" s="329" t="s">
        <v>6393</v>
      </c>
      <c r="E2324" s="55" t="s">
        <v>7802</v>
      </c>
      <c r="F2324" s="55"/>
      <c r="G2324" s="55" t="s">
        <v>7800</v>
      </c>
      <c r="H2324" s="299">
        <v>243</v>
      </c>
      <c r="I2324" s="59">
        <v>0.5</v>
      </c>
      <c r="J2324" s="448">
        <f t="shared" si="37"/>
        <v>121.5</v>
      </c>
    </row>
    <row r="2325" spans="1:10" ht="15.75">
      <c r="A2325" s="55">
        <v>2321</v>
      </c>
      <c r="B2325" s="55" t="s">
        <v>446</v>
      </c>
      <c r="C2325" s="329" t="s">
        <v>2731</v>
      </c>
      <c r="D2325" s="329" t="s">
        <v>6394</v>
      </c>
      <c r="E2325" s="55" t="s">
        <v>7802</v>
      </c>
      <c r="F2325" s="55"/>
      <c r="G2325" s="55" t="s">
        <v>7800</v>
      </c>
      <c r="H2325" s="299">
        <v>243</v>
      </c>
      <c r="I2325" s="59">
        <v>0.5</v>
      </c>
      <c r="J2325" s="448">
        <f t="shared" si="37"/>
        <v>121.5</v>
      </c>
    </row>
    <row r="2326" spans="1:10" ht="15.75">
      <c r="A2326" s="55">
        <v>2322</v>
      </c>
      <c r="B2326" s="55" t="s">
        <v>446</v>
      </c>
      <c r="C2326" s="329" t="s">
        <v>2732</v>
      </c>
      <c r="D2326" s="329" t="s">
        <v>6395</v>
      </c>
      <c r="E2326" s="55" t="s">
        <v>7802</v>
      </c>
      <c r="F2326" s="55"/>
      <c r="G2326" s="55" t="s">
        <v>7800</v>
      </c>
      <c r="H2326" s="299">
        <v>243</v>
      </c>
      <c r="I2326" s="59">
        <v>0.5</v>
      </c>
      <c r="J2326" s="448">
        <f t="shared" si="37"/>
        <v>121.5</v>
      </c>
    </row>
    <row r="2327" spans="1:10" ht="15.75">
      <c r="A2327" s="55">
        <v>2323</v>
      </c>
      <c r="B2327" s="55" t="s">
        <v>446</v>
      </c>
      <c r="C2327" s="329" t="s">
        <v>2733</v>
      </c>
      <c r="D2327" s="329" t="s">
        <v>6396</v>
      </c>
      <c r="E2327" s="55" t="s">
        <v>7802</v>
      </c>
      <c r="F2327" s="55"/>
      <c r="G2327" s="55" t="s">
        <v>7800</v>
      </c>
      <c r="H2327" s="299">
        <v>243</v>
      </c>
      <c r="I2327" s="59">
        <v>0.5</v>
      </c>
      <c r="J2327" s="448">
        <f t="shared" si="37"/>
        <v>121.5</v>
      </c>
    </row>
    <row r="2328" spans="1:10" ht="15.75">
      <c r="A2328" s="55">
        <v>2324</v>
      </c>
      <c r="B2328" s="55" t="s">
        <v>446</v>
      </c>
      <c r="C2328" s="329" t="s">
        <v>2734</v>
      </c>
      <c r="D2328" s="329" t="s">
        <v>6397</v>
      </c>
      <c r="E2328" s="55" t="s">
        <v>7802</v>
      </c>
      <c r="F2328" s="55"/>
      <c r="G2328" s="55" t="s">
        <v>7800</v>
      </c>
      <c r="H2328" s="299">
        <v>243</v>
      </c>
      <c r="I2328" s="59">
        <v>0.5</v>
      </c>
      <c r="J2328" s="448">
        <f t="shared" si="37"/>
        <v>121.5</v>
      </c>
    </row>
    <row r="2329" spans="1:10" ht="15.75">
      <c r="A2329" s="55">
        <v>2325</v>
      </c>
      <c r="B2329" s="55" t="s">
        <v>446</v>
      </c>
      <c r="C2329" s="329" t="s">
        <v>2735</v>
      </c>
      <c r="D2329" s="329" t="s">
        <v>6398</v>
      </c>
      <c r="E2329" s="55" t="s">
        <v>7802</v>
      </c>
      <c r="F2329" s="55"/>
      <c r="G2329" s="55" t="s">
        <v>7800</v>
      </c>
      <c r="H2329" s="299">
        <v>243</v>
      </c>
      <c r="I2329" s="59">
        <v>0.5</v>
      </c>
      <c r="J2329" s="448">
        <f t="shared" si="37"/>
        <v>121.5</v>
      </c>
    </row>
    <row r="2330" spans="1:10" ht="15.75">
      <c r="A2330" s="55">
        <v>2326</v>
      </c>
      <c r="B2330" s="55" t="s">
        <v>446</v>
      </c>
      <c r="C2330" s="329" t="s">
        <v>2736</v>
      </c>
      <c r="D2330" s="329" t="s">
        <v>6399</v>
      </c>
      <c r="E2330" s="55" t="s">
        <v>7802</v>
      </c>
      <c r="F2330" s="55"/>
      <c r="G2330" s="55" t="s">
        <v>7800</v>
      </c>
      <c r="H2330" s="299">
        <v>243</v>
      </c>
      <c r="I2330" s="59">
        <v>0.5</v>
      </c>
      <c r="J2330" s="448">
        <f t="shared" si="37"/>
        <v>121.5</v>
      </c>
    </row>
    <row r="2331" spans="1:10" ht="15.75">
      <c r="A2331" s="55">
        <v>2327</v>
      </c>
      <c r="B2331" s="55" t="s">
        <v>446</v>
      </c>
      <c r="C2331" s="329" t="s">
        <v>2737</v>
      </c>
      <c r="D2331" s="329" t="s">
        <v>6400</v>
      </c>
      <c r="E2331" s="55" t="s">
        <v>7802</v>
      </c>
      <c r="F2331" s="55"/>
      <c r="G2331" s="55" t="s">
        <v>7800</v>
      </c>
      <c r="H2331" s="299">
        <v>243</v>
      </c>
      <c r="I2331" s="59">
        <v>0.5</v>
      </c>
      <c r="J2331" s="448">
        <f t="shared" si="37"/>
        <v>121.5</v>
      </c>
    </row>
    <row r="2332" spans="1:10" ht="15.75">
      <c r="A2332" s="55">
        <v>2328</v>
      </c>
      <c r="B2332" s="55" t="s">
        <v>446</v>
      </c>
      <c r="C2332" s="329" t="s">
        <v>2738</v>
      </c>
      <c r="D2332" s="329" t="s">
        <v>6401</v>
      </c>
      <c r="E2332" s="55" t="s">
        <v>7802</v>
      </c>
      <c r="F2332" s="55"/>
      <c r="G2332" s="55" t="s">
        <v>7800</v>
      </c>
      <c r="H2332" s="299">
        <v>243</v>
      </c>
      <c r="I2332" s="59">
        <v>0.5</v>
      </c>
      <c r="J2332" s="448">
        <f t="shared" si="37"/>
        <v>121.5</v>
      </c>
    </row>
    <row r="2333" spans="1:10" ht="15.75">
      <c r="A2333" s="55">
        <v>2329</v>
      </c>
      <c r="B2333" s="55" t="s">
        <v>446</v>
      </c>
      <c r="C2333" s="329" t="s">
        <v>2739</v>
      </c>
      <c r="D2333" s="329" t="s">
        <v>6402</v>
      </c>
      <c r="E2333" s="55" t="s">
        <v>7802</v>
      </c>
      <c r="F2333" s="55"/>
      <c r="G2333" s="55" t="s">
        <v>7800</v>
      </c>
      <c r="H2333" s="299">
        <v>243</v>
      </c>
      <c r="I2333" s="59">
        <v>0.5</v>
      </c>
      <c r="J2333" s="448">
        <f t="shared" si="37"/>
        <v>121.5</v>
      </c>
    </row>
    <row r="2334" spans="1:10" ht="15.75">
      <c r="A2334" s="55">
        <v>2330</v>
      </c>
      <c r="B2334" s="55" t="s">
        <v>446</v>
      </c>
      <c r="C2334" s="329" t="s">
        <v>2740</v>
      </c>
      <c r="D2334" s="329" t="s">
        <v>6403</v>
      </c>
      <c r="E2334" s="55" t="s">
        <v>7802</v>
      </c>
      <c r="F2334" s="55"/>
      <c r="G2334" s="55" t="s">
        <v>7800</v>
      </c>
      <c r="H2334" s="299">
        <v>243</v>
      </c>
      <c r="I2334" s="59">
        <v>0.5</v>
      </c>
      <c r="J2334" s="448">
        <f t="shared" si="37"/>
        <v>121.5</v>
      </c>
    </row>
    <row r="2335" spans="1:10" ht="15.75">
      <c r="A2335" s="55">
        <v>2331</v>
      </c>
      <c r="B2335" s="55" t="s">
        <v>446</v>
      </c>
      <c r="C2335" s="329" t="s">
        <v>2741</v>
      </c>
      <c r="D2335" s="329" t="s">
        <v>6404</v>
      </c>
      <c r="E2335" s="55" t="s">
        <v>7802</v>
      </c>
      <c r="F2335" s="55"/>
      <c r="G2335" s="55" t="s">
        <v>7800</v>
      </c>
      <c r="H2335" s="299">
        <v>243</v>
      </c>
      <c r="I2335" s="59">
        <v>0.5</v>
      </c>
      <c r="J2335" s="448">
        <f t="shared" si="37"/>
        <v>121.5</v>
      </c>
    </row>
    <row r="2336" spans="1:10" ht="15.75">
      <c r="A2336" s="55">
        <v>2332</v>
      </c>
      <c r="B2336" s="55" t="s">
        <v>446</v>
      </c>
      <c r="C2336" s="329" t="s">
        <v>2742</v>
      </c>
      <c r="D2336" s="329" t="s">
        <v>6405</v>
      </c>
      <c r="E2336" s="55" t="s">
        <v>7802</v>
      </c>
      <c r="F2336" s="55"/>
      <c r="G2336" s="55" t="s">
        <v>7800</v>
      </c>
      <c r="H2336" s="299">
        <v>243</v>
      </c>
      <c r="I2336" s="59">
        <v>0.5</v>
      </c>
      <c r="J2336" s="448">
        <f t="shared" si="37"/>
        <v>121.5</v>
      </c>
    </row>
    <row r="2337" spans="1:10" ht="15.75">
      <c r="A2337" s="55">
        <v>2333</v>
      </c>
      <c r="B2337" s="55" t="s">
        <v>446</v>
      </c>
      <c r="C2337" s="329" t="s">
        <v>2743</v>
      </c>
      <c r="D2337" s="329" t="s">
        <v>6406</v>
      </c>
      <c r="E2337" s="55" t="s">
        <v>7802</v>
      </c>
      <c r="F2337" s="55"/>
      <c r="G2337" s="55" t="s">
        <v>7800</v>
      </c>
      <c r="H2337" s="299">
        <v>243</v>
      </c>
      <c r="I2337" s="59">
        <v>0.5</v>
      </c>
      <c r="J2337" s="448">
        <f t="shared" si="37"/>
        <v>121.5</v>
      </c>
    </row>
    <row r="2338" spans="1:10" ht="15.75">
      <c r="A2338" s="55">
        <v>2334</v>
      </c>
      <c r="B2338" s="55" t="s">
        <v>446</v>
      </c>
      <c r="C2338" s="329" t="s">
        <v>2744</v>
      </c>
      <c r="D2338" s="329" t="s">
        <v>6407</v>
      </c>
      <c r="E2338" s="55" t="s">
        <v>7802</v>
      </c>
      <c r="F2338" s="55"/>
      <c r="G2338" s="55" t="s">
        <v>7800</v>
      </c>
      <c r="H2338" s="299">
        <v>243</v>
      </c>
      <c r="I2338" s="59">
        <v>0.5</v>
      </c>
      <c r="J2338" s="448">
        <f t="shared" si="37"/>
        <v>121.5</v>
      </c>
    </row>
    <row r="2339" spans="1:10" ht="15.75">
      <c r="A2339" s="55">
        <v>2335</v>
      </c>
      <c r="B2339" s="55" t="s">
        <v>446</v>
      </c>
      <c r="C2339" s="329" t="s">
        <v>2745</v>
      </c>
      <c r="D2339" s="329" t="s">
        <v>6408</v>
      </c>
      <c r="E2339" s="55" t="s">
        <v>7802</v>
      </c>
      <c r="F2339" s="55"/>
      <c r="G2339" s="55" t="s">
        <v>7800</v>
      </c>
      <c r="H2339" s="299">
        <v>243</v>
      </c>
      <c r="I2339" s="59">
        <v>0.5</v>
      </c>
      <c r="J2339" s="448">
        <f t="shared" si="37"/>
        <v>121.5</v>
      </c>
    </row>
    <row r="2340" spans="1:10" ht="15.75">
      <c r="A2340" s="55">
        <v>2336</v>
      </c>
      <c r="B2340" s="55" t="s">
        <v>446</v>
      </c>
      <c r="C2340" s="329" t="s">
        <v>2746</v>
      </c>
      <c r="D2340" s="329" t="s">
        <v>6409</v>
      </c>
      <c r="E2340" s="55" t="s">
        <v>7802</v>
      </c>
      <c r="F2340" s="55"/>
      <c r="G2340" s="55" t="s">
        <v>7800</v>
      </c>
      <c r="H2340" s="299">
        <v>243</v>
      </c>
      <c r="I2340" s="59">
        <v>0.5</v>
      </c>
      <c r="J2340" s="448">
        <f t="shared" si="37"/>
        <v>121.5</v>
      </c>
    </row>
    <row r="2341" spans="1:10" ht="15.75">
      <c r="A2341" s="55">
        <v>2337</v>
      </c>
      <c r="B2341" s="55" t="s">
        <v>446</v>
      </c>
      <c r="C2341" s="329" t="s">
        <v>2747</v>
      </c>
      <c r="D2341" s="329" t="s">
        <v>6410</v>
      </c>
      <c r="E2341" s="55" t="s">
        <v>7802</v>
      </c>
      <c r="F2341" s="55"/>
      <c r="G2341" s="55" t="s">
        <v>7800</v>
      </c>
      <c r="H2341" s="299">
        <v>243</v>
      </c>
      <c r="I2341" s="59">
        <v>0.5</v>
      </c>
      <c r="J2341" s="448">
        <f t="shared" si="37"/>
        <v>121.5</v>
      </c>
    </row>
    <row r="2342" spans="1:10" ht="15.75">
      <c r="A2342" s="55">
        <v>2338</v>
      </c>
      <c r="B2342" s="55" t="s">
        <v>446</v>
      </c>
      <c r="C2342" s="329" t="s">
        <v>2748</v>
      </c>
      <c r="D2342" s="329" t="s">
        <v>6411</v>
      </c>
      <c r="E2342" s="55" t="s">
        <v>7802</v>
      </c>
      <c r="F2342" s="55"/>
      <c r="G2342" s="55" t="s">
        <v>7800</v>
      </c>
      <c r="H2342" s="299">
        <v>243</v>
      </c>
      <c r="I2342" s="59">
        <v>0.5</v>
      </c>
      <c r="J2342" s="448">
        <f t="shared" si="37"/>
        <v>121.5</v>
      </c>
    </row>
    <row r="2343" spans="1:10" ht="15.75">
      <c r="A2343" s="55">
        <v>2339</v>
      </c>
      <c r="B2343" s="55" t="s">
        <v>446</v>
      </c>
      <c r="C2343" s="329" t="s">
        <v>2749</v>
      </c>
      <c r="D2343" s="329" t="s">
        <v>6412</v>
      </c>
      <c r="E2343" s="55" t="s">
        <v>7802</v>
      </c>
      <c r="F2343" s="55"/>
      <c r="G2343" s="55" t="s">
        <v>7800</v>
      </c>
      <c r="H2343" s="299">
        <v>243</v>
      </c>
      <c r="I2343" s="59">
        <v>0.5</v>
      </c>
      <c r="J2343" s="448">
        <f t="shared" si="37"/>
        <v>121.5</v>
      </c>
    </row>
    <row r="2344" spans="1:10" ht="15.75">
      <c r="A2344" s="55">
        <v>2340</v>
      </c>
      <c r="B2344" s="55" t="s">
        <v>446</v>
      </c>
      <c r="C2344" s="329" t="s">
        <v>2750</v>
      </c>
      <c r="D2344" s="329" t="s">
        <v>6413</v>
      </c>
      <c r="E2344" s="55" t="s">
        <v>7802</v>
      </c>
      <c r="F2344" s="55"/>
      <c r="G2344" s="55" t="s">
        <v>7800</v>
      </c>
      <c r="H2344" s="299">
        <v>243</v>
      </c>
      <c r="I2344" s="59">
        <v>0.5</v>
      </c>
      <c r="J2344" s="448">
        <f t="shared" si="37"/>
        <v>121.5</v>
      </c>
    </row>
    <row r="2345" spans="1:10" ht="15.75">
      <c r="A2345" s="55">
        <v>2341</v>
      </c>
      <c r="B2345" s="55" t="s">
        <v>446</v>
      </c>
      <c r="C2345" s="329" t="s">
        <v>2751</v>
      </c>
      <c r="D2345" s="329" t="s">
        <v>6414</v>
      </c>
      <c r="E2345" s="55" t="s">
        <v>7802</v>
      </c>
      <c r="F2345" s="55"/>
      <c r="G2345" s="55" t="s">
        <v>7800</v>
      </c>
      <c r="H2345" s="299">
        <v>243</v>
      </c>
      <c r="I2345" s="59">
        <v>0.5</v>
      </c>
      <c r="J2345" s="448">
        <f t="shared" si="37"/>
        <v>121.5</v>
      </c>
    </row>
    <row r="2346" spans="1:10" ht="15.75">
      <c r="A2346" s="55">
        <v>2342</v>
      </c>
      <c r="B2346" s="55" t="s">
        <v>446</v>
      </c>
      <c r="C2346" s="329" t="s">
        <v>2752</v>
      </c>
      <c r="D2346" s="329" t="s">
        <v>6415</v>
      </c>
      <c r="E2346" s="55" t="s">
        <v>7802</v>
      </c>
      <c r="F2346" s="55"/>
      <c r="G2346" s="55" t="s">
        <v>7800</v>
      </c>
      <c r="H2346" s="299">
        <v>243</v>
      </c>
      <c r="I2346" s="59">
        <v>0.5</v>
      </c>
      <c r="J2346" s="448">
        <f t="shared" si="37"/>
        <v>121.5</v>
      </c>
    </row>
    <row r="2347" spans="1:10" ht="15.75">
      <c r="A2347" s="55">
        <v>2343</v>
      </c>
      <c r="B2347" s="55" t="s">
        <v>446</v>
      </c>
      <c r="C2347" s="329" t="s">
        <v>2753</v>
      </c>
      <c r="D2347" s="329" t="s">
        <v>6416</v>
      </c>
      <c r="E2347" s="55" t="s">
        <v>7802</v>
      </c>
      <c r="F2347" s="55"/>
      <c r="G2347" s="55" t="s">
        <v>7800</v>
      </c>
      <c r="H2347" s="299">
        <v>243</v>
      </c>
      <c r="I2347" s="59">
        <v>0.5</v>
      </c>
      <c r="J2347" s="448">
        <f t="shared" si="37"/>
        <v>121.5</v>
      </c>
    </row>
    <row r="2348" spans="1:10" ht="15.75">
      <c r="A2348" s="55">
        <v>2344</v>
      </c>
      <c r="B2348" s="55" t="s">
        <v>446</v>
      </c>
      <c r="C2348" s="329" t="s">
        <v>2754</v>
      </c>
      <c r="D2348" s="329" t="s">
        <v>6417</v>
      </c>
      <c r="E2348" s="55" t="s">
        <v>7802</v>
      </c>
      <c r="F2348" s="55"/>
      <c r="G2348" s="55" t="s">
        <v>7800</v>
      </c>
      <c r="H2348" s="299">
        <v>243</v>
      </c>
      <c r="I2348" s="59">
        <v>0.5</v>
      </c>
      <c r="J2348" s="448">
        <f t="shared" si="37"/>
        <v>121.5</v>
      </c>
    </row>
    <row r="2349" spans="1:10" ht="15.75">
      <c r="A2349" s="55">
        <v>2345</v>
      </c>
      <c r="B2349" s="55" t="s">
        <v>446</v>
      </c>
      <c r="C2349" s="329" t="s">
        <v>2755</v>
      </c>
      <c r="D2349" s="329" t="s">
        <v>6418</v>
      </c>
      <c r="E2349" s="55" t="s">
        <v>7802</v>
      </c>
      <c r="F2349" s="55"/>
      <c r="G2349" s="55" t="s">
        <v>7800</v>
      </c>
      <c r="H2349" s="299">
        <v>243</v>
      </c>
      <c r="I2349" s="59">
        <v>0.5</v>
      </c>
      <c r="J2349" s="448">
        <f t="shared" si="37"/>
        <v>121.5</v>
      </c>
    </row>
    <row r="2350" spans="1:10" ht="15.75">
      <c r="A2350" s="55">
        <v>2346</v>
      </c>
      <c r="B2350" s="55" t="s">
        <v>446</v>
      </c>
      <c r="C2350" s="329" t="s">
        <v>2756</v>
      </c>
      <c r="D2350" s="329" t="s">
        <v>6419</v>
      </c>
      <c r="E2350" s="55" t="s">
        <v>7802</v>
      </c>
      <c r="F2350" s="55"/>
      <c r="G2350" s="55" t="s">
        <v>7800</v>
      </c>
      <c r="H2350" s="299">
        <v>243</v>
      </c>
      <c r="I2350" s="59">
        <v>0.5</v>
      </c>
      <c r="J2350" s="448">
        <f t="shared" si="37"/>
        <v>121.5</v>
      </c>
    </row>
    <row r="2351" spans="1:10" ht="15.75">
      <c r="A2351" s="55">
        <v>2347</v>
      </c>
      <c r="B2351" s="55" t="s">
        <v>446</v>
      </c>
      <c r="C2351" s="329" t="s">
        <v>2757</v>
      </c>
      <c r="D2351" s="329" t="s">
        <v>6420</v>
      </c>
      <c r="E2351" s="55" t="s">
        <v>7802</v>
      </c>
      <c r="F2351" s="55"/>
      <c r="G2351" s="55" t="s">
        <v>7800</v>
      </c>
      <c r="H2351" s="299">
        <v>243</v>
      </c>
      <c r="I2351" s="59">
        <v>0.5</v>
      </c>
      <c r="J2351" s="448">
        <f t="shared" si="37"/>
        <v>121.5</v>
      </c>
    </row>
    <row r="2352" spans="1:10" ht="15.75">
      <c r="A2352" s="55">
        <v>2348</v>
      </c>
      <c r="B2352" s="55" t="s">
        <v>446</v>
      </c>
      <c r="C2352" s="329" t="s">
        <v>2758</v>
      </c>
      <c r="D2352" s="329" t="s">
        <v>6421</v>
      </c>
      <c r="E2352" s="55" t="s">
        <v>7802</v>
      </c>
      <c r="F2352" s="55"/>
      <c r="G2352" s="55" t="s">
        <v>7800</v>
      </c>
      <c r="H2352" s="299">
        <v>243</v>
      </c>
      <c r="I2352" s="59">
        <v>0.5</v>
      </c>
      <c r="J2352" s="448">
        <f t="shared" si="37"/>
        <v>121.5</v>
      </c>
    </row>
    <row r="2353" spans="1:10" ht="15.75">
      <c r="A2353" s="55">
        <v>2349</v>
      </c>
      <c r="B2353" s="55" t="s">
        <v>446</v>
      </c>
      <c r="C2353" s="329" t="s">
        <v>2759</v>
      </c>
      <c r="D2353" s="329" t="s">
        <v>6422</v>
      </c>
      <c r="E2353" s="55" t="s">
        <v>7802</v>
      </c>
      <c r="F2353" s="55"/>
      <c r="G2353" s="55" t="s">
        <v>7800</v>
      </c>
      <c r="H2353" s="299">
        <v>243</v>
      </c>
      <c r="I2353" s="59">
        <v>0.5</v>
      </c>
      <c r="J2353" s="448">
        <f t="shared" si="37"/>
        <v>121.5</v>
      </c>
    </row>
    <row r="2354" spans="1:10" ht="15.75">
      <c r="A2354" s="55">
        <v>2350</v>
      </c>
      <c r="B2354" s="55" t="s">
        <v>446</v>
      </c>
      <c r="C2354" s="329" t="s">
        <v>2760</v>
      </c>
      <c r="D2354" s="329" t="s">
        <v>6423</v>
      </c>
      <c r="E2354" s="55" t="s">
        <v>7802</v>
      </c>
      <c r="F2354" s="55"/>
      <c r="G2354" s="55" t="s">
        <v>7800</v>
      </c>
      <c r="H2354" s="299">
        <v>243</v>
      </c>
      <c r="I2354" s="59">
        <v>0.5</v>
      </c>
      <c r="J2354" s="448">
        <f t="shared" si="37"/>
        <v>121.5</v>
      </c>
    </row>
    <row r="2355" spans="1:10" ht="15.75">
      <c r="A2355" s="55">
        <v>2351</v>
      </c>
      <c r="B2355" s="55" t="s">
        <v>446</v>
      </c>
      <c r="C2355" s="329" t="s">
        <v>2761</v>
      </c>
      <c r="D2355" s="329" t="s">
        <v>6424</v>
      </c>
      <c r="E2355" s="55" t="s">
        <v>7802</v>
      </c>
      <c r="F2355" s="55"/>
      <c r="G2355" s="55" t="s">
        <v>7800</v>
      </c>
      <c r="H2355" s="299">
        <v>243</v>
      </c>
      <c r="I2355" s="59">
        <v>0.5</v>
      </c>
      <c r="J2355" s="448">
        <f t="shared" si="37"/>
        <v>121.5</v>
      </c>
    </row>
    <row r="2356" spans="1:10" ht="15.75">
      <c r="A2356" s="55">
        <v>2352</v>
      </c>
      <c r="B2356" s="55" t="s">
        <v>446</v>
      </c>
      <c r="C2356" s="329" t="s">
        <v>2762</v>
      </c>
      <c r="D2356" s="329" t="s">
        <v>6425</v>
      </c>
      <c r="E2356" s="55" t="s">
        <v>7802</v>
      </c>
      <c r="F2356" s="55"/>
      <c r="G2356" s="55" t="s">
        <v>7800</v>
      </c>
      <c r="H2356" s="299">
        <v>243</v>
      </c>
      <c r="I2356" s="59">
        <v>0.5</v>
      </c>
      <c r="J2356" s="448">
        <f t="shared" si="37"/>
        <v>121.5</v>
      </c>
    </row>
    <row r="2357" spans="1:10" ht="15.75">
      <c r="A2357" s="55">
        <v>2353</v>
      </c>
      <c r="B2357" s="55" t="s">
        <v>446</v>
      </c>
      <c r="C2357" s="329" t="s">
        <v>2763</v>
      </c>
      <c r="D2357" s="329" t="s">
        <v>6426</v>
      </c>
      <c r="E2357" s="55" t="s">
        <v>7802</v>
      </c>
      <c r="F2357" s="55"/>
      <c r="G2357" s="55" t="s">
        <v>7800</v>
      </c>
      <c r="H2357" s="299">
        <v>243</v>
      </c>
      <c r="I2357" s="59">
        <v>0.5</v>
      </c>
      <c r="J2357" s="448">
        <f t="shared" si="37"/>
        <v>121.5</v>
      </c>
    </row>
    <row r="2358" spans="1:10" ht="15.75">
      <c r="A2358" s="55">
        <v>2354</v>
      </c>
      <c r="B2358" s="55" t="s">
        <v>446</v>
      </c>
      <c r="C2358" s="329" t="s">
        <v>2764</v>
      </c>
      <c r="D2358" s="329" t="s">
        <v>6427</v>
      </c>
      <c r="E2358" s="55" t="s">
        <v>7802</v>
      </c>
      <c r="F2358" s="55"/>
      <c r="G2358" s="55" t="s">
        <v>7800</v>
      </c>
      <c r="H2358" s="299">
        <v>243</v>
      </c>
      <c r="I2358" s="59">
        <v>0.5</v>
      </c>
      <c r="J2358" s="448">
        <f t="shared" si="37"/>
        <v>121.5</v>
      </c>
    </row>
    <row r="2359" spans="1:10" ht="15.75">
      <c r="A2359" s="55">
        <v>2355</v>
      </c>
      <c r="B2359" s="55" t="s">
        <v>446</v>
      </c>
      <c r="C2359" s="329" t="s">
        <v>2765</v>
      </c>
      <c r="D2359" s="329" t="s">
        <v>6428</v>
      </c>
      <c r="E2359" s="55" t="s">
        <v>7802</v>
      </c>
      <c r="F2359" s="55"/>
      <c r="G2359" s="55" t="s">
        <v>7800</v>
      </c>
      <c r="H2359" s="299">
        <v>243</v>
      </c>
      <c r="I2359" s="59">
        <v>0.5</v>
      </c>
      <c r="J2359" s="448">
        <f t="shared" si="37"/>
        <v>121.5</v>
      </c>
    </row>
    <row r="2360" spans="1:10" ht="15.75">
      <c r="A2360" s="55">
        <v>2356</v>
      </c>
      <c r="B2360" s="55" t="s">
        <v>446</v>
      </c>
      <c r="C2360" s="329" t="s">
        <v>2766</v>
      </c>
      <c r="D2360" s="329" t="s">
        <v>6429</v>
      </c>
      <c r="E2360" s="55" t="s">
        <v>7802</v>
      </c>
      <c r="F2360" s="55"/>
      <c r="G2360" s="55" t="s">
        <v>7800</v>
      </c>
      <c r="H2360" s="299">
        <v>243</v>
      </c>
      <c r="I2360" s="59">
        <v>0.5</v>
      </c>
      <c r="J2360" s="448">
        <f t="shared" si="37"/>
        <v>121.5</v>
      </c>
    </row>
    <row r="2361" spans="1:10" ht="15.75">
      <c r="A2361" s="55">
        <v>2357</v>
      </c>
      <c r="B2361" s="55" t="s">
        <v>446</v>
      </c>
      <c r="C2361" s="329" t="s">
        <v>2767</v>
      </c>
      <c r="D2361" s="329" t="s">
        <v>6430</v>
      </c>
      <c r="E2361" s="55" t="s">
        <v>7802</v>
      </c>
      <c r="F2361" s="55"/>
      <c r="G2361" s="55" t="s">
        <v>7800</v>
      </c>
      <c r="H2361" s="299">
        <v>243</v>
      </c>
      <c r="I2361" s="59">
        <v>0.5</v>
      </c>
      <c r="J2361" s="448">
        <f t="shared" si="37"/>
        <v>121.5</v>
      </c>
    </row>
    <row r="2362" spans="1:10" ht="15.75">
      <c r="A2362" s="55">
        <v>2358</v>
      </c>
      <c r="B2362" s="55" t="s">
        <v>446</v>
      </c>
      <c r="C2362" s="329" t="s">
        <v>2768</v>
      </c>
      <c r="D2362" s="329" t="s">
        <v>6431</v>
      </c>
      <c r="E2362" s="55" t="s">
        <v>7802</v>
      </c>
      <c r="F2362" s="55"/>
      <c r="G2362" s="55" t="s">
        <v>7800</v>
      </c>
      <c r="H2362" s="299">
        <v>243</v>
      </c>
      <c r="I2362" s="59">
        <v>0.5</v>
      </c>
      <c r="J2362" s="448">
        <f t="shared" si="37"/>
        <v>121.5</v>
      </c>
    </row>
    <row r="2363" spans="1:10" ht="15.75">
      <c r="A2363" s="55">
        <v>2359</v>
      </c>
      <c r="B2363" s="55" t="s">
        <v>446</v>
      </c>
      <c r="C2363" s="329" t="s">
        <v>2769</v>
      </c>
      <c r="D2363" s="329" t="s">
        <v>6432</v>
      </c>
      <c r="E2363" s="55" t="s">
        <v>7802</v>
      </c>
      <c r="F2363" s="55"/>
      <c r="G2363" s="55" t="s">
        <v>7800</v>
      </c>
      <c r="H2363" s="299">
        <v>243</v>
      </c>
      <c r="I2363" s="59">
        <v>0.5</v>
      </c>
      <c r="J2363" s="448">
        <f t="shared" si="37"/>
        <v>121.5</v>
      </c>
    </row>
    <row r="2364" spans="1:10" ht="15.75">
      <c r="A2364" s="55">
        <v>2360</v>
      </c>
      <c r="B2364" s="55" t="s">
        <v>446</v>
      </c>
      <c r="C2364" s="329" t="s">
        <v>2770</v>
      </c>
      <c r="D2364" s="329" t="s">
        <v>6433</v>
      </c>
      <c r="E2364" s="55" t="s">
        <v>7802</v>
      </c>
      <c r="F2364" s="55"/>
      <c r="G2364" s="55" t="s">
        <v>7800</v>
      </c>
      <c r="H2364" s="299">
        <v>243</v>
      </c>
      <c r="I2364" s="59">
        <v>0.5</v>
      </c>
      <c r="J2364" s="448">
        <f t="shared" si="37"/>
        <v>121.5</v>
      </c>
    </row>
    <row r="2365" spans="1:10" ht="15.75">
      <c r="A2365" s="55">
        <v>2361</v>
      </c>
      <c r="B2365" s="55" t="s">
        <v>446</v>
      </c>
      <c r="C2365" s="329" t="s">
        <v>2771</v>
      </c>
      <c r="D2365" s="329" t="s">
        <v>6434</v>
      </c>
      <c r="E2365" s="55" t="s">
        <v>7802</v>
      </c>
      <c r="F2365" s="55"/>
      <c r="G2365" s="55" t="s">
        <v>7800</v>
      </c>
      <c r="H2365" s="299">
        <v>243</v>
      </c>
      <c r="I2365" s="59">
        <v>0.5</v>
      </c>
      <c r="J2365" s="448">
        <f t="shared" si="37"/>
        <v>121.5</v>
      </c>
    </row>
    <row r="2366" spans="1:10" ht="15.75">
      <c r="A2366" s="55">
        <v>2362</v>
      </c>
      <c r="B2366" s="55" t="s">
        <v>446</v>
      </c>
      <c r="C2366" s="329" t="s">
        <v>2772</v>
      </c>
      <c r="D2366" s="329" t="s">
        <v>6435</v>
      </c>
      <c r="E2366" s="55" t="s">
        <v>7802</v>
      </c>
      <c r="F2366" s="55"/>
      <c r="G2366" s="55" t="s">
        <v>7800</v>
      </c>
      <c r="H2366" s="299">
        <v>243</v>
      </c>
      <c r="I2366" s="59">
        <v>0.5</v>
      </c>
      <c r="J2366" s="448">
        <f t="shared" si="37"/>
        <v>121.5</v>
      </c>
    </row>
    <row r="2367" spans="1:10" ht="15.75">
      <c r="A2367" s="55">
        <v>2363</v>
      </c>
      <c r="B2367" s="55" t="s">
        <v>446</v>
      </c>
      <c r="C2367" s="329" t="s">
        <v>2773</v>
      </c>
      <c r="D2367" s="329" t="s">
        <v>6436</v>
      </c>
      <c r="E2367" s="55" t="s">
        <v>7802</v>
      </c>
      <c r="F2367" s="55"/>
      <c r="G2367" s="55" t="s">
        <v>7800</v>
      </c>
      <c r="H2367" s="299">
        <v>243</v>
      </c>
      <c r="I2367" s="59">
        <v>0.5</v>
      </c>
      <c r="J2367" s="448">
        <f t="shared" si="37"/>
        <v>121.5</v>
      </c>
    </row>
    <row r="2368" spans="1:10" ht="15.75">
      <c r="A2368" s="55">
        <v>2364</v>
      </c>
      <c r="B2368" s="55" t="s">
        <v>446</v>
      </c>
      <c r="C2368" s="329" t="s">
        <v>2774</v>
      </c>
      <c r="D2368" s="329" t="s">
        <v>6437</v>
      </c>
      <c r="E2368" s="55" t="s">
        <v>7802</v>
      </c>
      <c r="F2368" s="55"/>
      <c r="G2368" s="55" t="s">
        <v>7800</v>
      </c>
      <c r="H2368" s="299">
        <v>243</v>
      </c>
      <c r="I2368" s="59">
        <v>0.5</v>
      </c>
      <c r="J2368" s="448">
        <f t="shared" si="37"/>
        <v>121.5</v>
      </c>
    </row>
    <row r="2369" spans="1:10" ht="15.75">
      <c r="A2369" s="55">
        <v>2365</v>
      </c>
      <c r="B2369" s="55" t="s">
        <v>446</v>
      </c>
      <c r="C2369" s="329" t="s">
        <v>2775</v>
      </c>
      <c r="D2369" s="329" t="s">
        <v>6438</v>
      </c>
      <c r="E2369" s="55" t="s">
        <v>7802</v>
      </c>
      <c r="F2369" s="55"/>
      <c r="G2369" s="55" t="s">
        <v>7800</v>
      </c>
      <c r="H2369" s="299">
        <v>243</v>
      </c>
      <c r="I2369" s="59">
        <v>0.5</v>
      </c>
      <c r="J2369" s="448">
        <f t="shared" si="37"/>
        <v>121.5</v>
      </c>
    </row>
    <row r="2370" spans="1:10" ht="15.75">
      <c r="A2370" s="55">
        <v>2366</v>
      </c>
      <c r="B2370" s="55" t="s">
        <v>446</v>
      </c>
      <c r="C2370" s="329" t="s">
        <v>2776</v>
      </c>
      <c r="D2370" s="329" t="s">
        <v>6439</v>
      </c>
      <c r="E2370" s="55" t="s">
        <v>7802</v>
      </c>
      <c r="F2370" s="55"/>
      <c r="G2370" s="55" t="s">
        <v>7800</v>
      </c>
      <c r="H2370" s="299">
        <v>243</v>
      </c>
      <c r="I2370" s="59">
        <v>0.5</v>
      </c>
      <c r="J2370" s="448">
        <f t="shared" si="37"/>
        <v>121.5</v>
      </c>
    </row>
    <row r="2371" spans="1:10" ht="15.75">
      <c r="A2371" s="55">
        <v>2367</v>
      </c>
      <c r="B2371" s="55" t="s">
        <v>446</v>
      </c>
      <c r="C2371" s="329" t="s">
        <v>2777</v>
      </c>
      <c r="D2371" s="329" t="s">
        <v>6440</v>
      </c>
      <c r="E2371" s="55" t="s">
        <v>7802</v>
      </c>
      <c r="F2371" s="55"/>
      <c r="G2371" s="55" t="s">
        <v>7800</v>
      </c>
      <c r="H2371" s="299">
        <v>243</v>
      </c>
      <c r="I2371" s="59">
        <v>0.5</v>
      </c>
      <c r="J2371" s="448">
        <f t="shared" si="37"/>
        <v>121.5</v>
      </c>
    </row>
    <row r="2372" spans="1:10" ht="15.75">
      <c r="A2372" s="55">
        <v>2368</v>
      </c>
      <c r="B2372" s="55" t="s">
        <v>446</v>
      </c>
      <c r="C2372" s="329" t="s">
        <v>2778</v>
      </c>
      <c r="D2372" s="329" t="s">
        <v>6441</v>
      </c>
      <c r="E2372" s="55" t="s">
        <v>7802</v>
      </c>
      <c r="F2372" s="55"/>
      <c r="G2372" s="55" t="s">
        <v>7800</v>
      </c>
      <c r="H2372" s="299">
        <v>243</v>
      </c>
      <c r="I2372" s="59">
        <v>0.5</v>
      </c>
      <c r="J2372" s="448">
        <f t="shared" si="37"/>
        <v>121.5</v>
      </c>
    </row>
    <row r="2373" spans="1:10" ht="15.75">
      <c r="A2373" s="55">
        <v>2369</v>
      </c>
      <c r="B2373" s="55" t="s">
        <v>446</v>
      </c>
      <c r="C2373" s="329" t="s">
        <v>2779</v>
      </c>
      <c r="D2373" s="329" t="s">
        <v>6442</v>
      </c>
      <c r="E2373" s="55" t="s">
        <v>7802</v>
      </c>
      <c r="F2373" s="55"/>
      <c r="G2373" s="55" t="s">
        <v>7800</v>
      </c>
      <c r="H2373" s="299">
        <v>243</v>
      </c>
      <c r="I2373" s="59">
        <v>0.5</v>
      </c>
      <c r="J2373" s="448">
        <f t="shared" si="37"/>
        <v>121.5</v>
      </c>
    </row>
    <row r="2374" spans="1:10" ht="15.75">
      <c r="A2374" s="55">
        <v>2370</v>
      </c>
      <c r="B2374" s="55" t="s">
        <v>446</v>
      </c>
      <c r="C2374" s="329" t="s">
        <v>2780</v>
      </c>
      <c r="D2374" s="329" t="s">
        <v>6443</v>
      </c>
      <c r="E2374" s="55" t="s">
        <v>7802</v>
      </c>
      <c r="F2374" s="55"/>
      <c r="G2374" s="55" t="s">
        <v>7800</v>
      </c>
      <c r="H2374" s="299">
        <v>243</v>
      </c>
      <c r="I2374" s="59">
        <v>0.5</v>
      </c>
      <c r="J2374" s="448">
        <f t="shared" si="37"/>
        <v>121.5</v>
      </c>
    </row>
    <row r="2375" spans="1:10" ht="15.75">
      <c r="A2375" s="55">
        <v>2371</v>
      </c>
      <c r="B2375" s="55" t="s">
        <v>446</v>
      </c>
      <c r="C2375" s="329" t="s">
        <v>2781</v>
      </c>
      <c r="D2375" s="329" t="s">
        <v>6444</v>
      </c>
      <c r="E2375" s="55" t="s">
        <v>7802</v>
      </c>
      <c r="F2375" s="55"/>
      <c r="G2375" s="55" t="s">
        <v>7800</v>
      </c>
      <c r="H2375" s="299">
        <v>243</v>
      </c>
      <c r="I2375" s="59">
        <v>0.5</v>
      </c>
      <c r="J2375" s="448">
        <f t="shared" si="37"/>
        <v>121.5</v>
      </c>
    </row>
    <row r="2376" spans="1:10" ht="15.75">
      <c r="A2376" s="55">
        <v>2372</v>
      </c>
      <c r="B2376" s="55" t="s">
        <v>446</v>
      </c>
      <c r="C2376" s="329" t="s">
        <v>2782</v>
      </c>
      <c r="D2376" s="329" t="s">
        <v>6445</v>
      </c>
      <c r="E2376" s="55" t="s">
        <v>7802</v>
      </c>
      <c r="F2376" s="55"/>
      <c r="G2376" s="55" t="s">
        <v>7800</v>
      </c>
      <c r="H2376" s="299">
        <v>243</v>
      </c>
      <c r="I2376" s="59">
        <v>0.5</v>
      </c>
      <c r="J2376" s="448">
        <f t="shared" si="37"/>
        <v>121.5</v>
      </c>
    </row>
    <row r="2377" spans="1:10" ht="15.75">
      <c r="A2377" s="55">
        <v>2373</v>
      </c>
      <c r="B2377" s="55" t="s">
        <v>446</v>
      </c>
      <c r="C2377" s="329" t="s">
        <v>2783</v>
      </c>
      <c r="D2377" s="329" t="s">
        <v>6446</v>
      </c>
      <c r="E2377" s="55" t="s">
        <v>7802</v>
      </c>
      <c r="F2377" s="55"/>
      <c r="G2377" s="55" t="s">
        <v>7800</v>
      </c>
      <c r="H2377" s="299">
        <v>243</v>
      </c>
      <c r="I2377" s="59">
        <v>0.5</v>
      </c>
      <c r="J2377" s="448">
        <f t="shared" si="37"/>
        <v>121.5</v>
      </c>
    </row>
    <row r="2378" spans="1:10" ht="15.75">
      <c r="A2378" s="55">
        <v>2374</v>
      </c>
      <c r="B2378" s="55" t="s">
        <v>446</v>
      </c>
      <c r="C2378" s="329" t="s">
        <v>2784</v>
      </c>
      <c r="D2378" s="329" t="s">
        <v>6447</v>
      </c>
      <c r="E2378" s="55" t="s">
        <v>7802</v>
      </c>
      <c r="F2378" s="55"/>
      <c r="G2378" s="55" t="s">
        <v>7800</v>
      </c>
      <c r="H2378" s="299">
        <v>243</v>
      </c>
      <c r="I2378" s="59">
        <v>0.5</v>
      </c>
      <c r="J2378" s="448">
        <f t="shared" si="37"/>
        <v>121.5</v>
      </c>
    </row>
    <row r="2379" spans="1:10" ht="15.75">
      <c r="A2379" s="55">
        <v>2375</v>
      </c>
      <c r="B2379" s="55" t="s">
        <v>446</v>
      </c>
      <c r="C2379" s="329" t="s">
        <v>2785</v>
      </c>
      <c r="D2379" s="329" t="s">
        <v>6448</v>
      </c>
      <c r="E2379" s="55" t="s">
        <v>7802</v>
      </c>
      <c r="F2379" s="55"/>
      <c r="G2379" s="55" t="s">
        <v>7800</v>
      </c>
      <c r="H2379" s="299">
        <v>243</v>
      </c>
      <c r="I2379" s="59">
        <v>0.5</v>
      </c>
      <c r="J2379" s="448">
        <f t="shared" si="37"/>
        <v>121.5</v>
      </c>
    </row>
    <row r="2380" spans="1:10" ht="15.75">
      <c r="A2380" s="55">
        <v>2376</v>
      </c>
      <c r="B2380" s="55" t="s">
        <v>446</v>
      </c>
      <c r="C2380" s="329" t="s">
        <v>2786</v>
      </c>
      <c r="D2380" s="329" t="s">
        <v>6449</v>
      </c>
      <c r="E2380" s="55" t="s">
        <v>7802</v>
      </c>
      <c r="F2380" s="55"/>
      <c r="G2380" s="55" t="s">
        <v>7800</v>
      </c>
      <c r="H2380" s="299">
        <v>243</v>
      </c>
      <c r="I2380" s="59">
        <v>0.5</v>
      </c>
      <c r="J2380" s="448">
        <f t="shared" si="37"/>
        <v>121.5</v>
      </c>
    </row>
    <row r="2381" spans="1:10" ht="15.75">
      <c r="A2381" s="55">
        <v>2377</v>
      </c>
      <c r="B2381" s="55" t="s">
        <v>446</v>
      </c>
      <c r="C2381" s="329" t="s">
        <v>2787</v>
      </c>
      <c r="D2381" s="329" t="s">
        <v>6450</v>
      </c>
      <c r="E2381" s="55" t="s">
        <v>7802</v>
      </c>
      <c r="F2381" s="55"/>
      <c r="G2381" s="55" t="s">
        <v>7800</v>
      </c>
      <c r="H2381" s="299">
        <v>243</v>
      </c>
      <c r="I2381" s="59">
        <v>0.5</v>
      </c>
      <c r="J2381" s="448">
        <f t="shared" si="37"/>
        <v>121.5</v>
      </c>
    </row>
    <row r="2382" spans="1:10" ht="15.75">
      <c r="A2382" s="55">
        <v>2378</v>
      </c>
      <c r="B2382" s="55" t="s">
        <v>446</v>
      </c>
      <c r="C2382" s="329" t="s">
        <v>2788</v>
      </c>
      <c r="D2382" s="329" t="s">
        <v>6451</v>
      </c>
      <c r="E2382" s="55" t="s">
        <v>7802</v>
      </c>
      <c r="F2382" s="55"/>
      <c r="G2382" s="55" t="s">
        <v>7800</v>
      </c>
      <c r="H2382" s="299">
        <v>243</v>
      </c>
      <c r="I2382" s="59">
        <v>0.5</v>
      </c>
      <c r="J2382" s="448">
        <f t="shared" si="37"/>
        <v>121.5</v>
      </c>
    </row>
    <row r="2383" spans="1:10" ht="15.75">
      <c r="A2383" s="55">
        <v>2379</v>
      </c>
      <c r="B2383" s="55" t="s">
        <v>446</v>
      </c>
      <c r="C2383" s="329" t="s">
        <v>2789</v>
      </c>
      <c r="D2383" s="329" t="s">
        <v>6452</v>
      </c>
      <c r="E2383" s="55" t="s">
        <v>7802</v>
      </c>
      <c r="F2383" s="55"/>
      <c r="G2383" s="55" t="s">
        <v>7800</v>
      </c>
      <c r="H2383" s="299">
        <v>243</v>
      </c>
      <c r="I2383" s="59">
        <v>0.5</v>
      </c>
      <c r="J2383" s="448">
        <f t="shared" si="37"/>
        <v>121.5</v>
      </c>
    </row>
    <row r="2384" spans="1:10" ht="15.75">
      <c r="A2384" s="55">
        <v>2380</v>
      </c>
      <c r="B2384" s="55" t="s">
        <v>446</v>
      </c>
      <c r="C2384" s="329" t="s">
        <v>2790</v>
      </c>
      <c r="D2384" s="329" t="s">
        <v>6453</v>
      </c>
      <c r="E2384" s="55" t="s">
        <v>7802</v>
      </c>
      <c r="F2384" s="55"/>
      <c r="G2384" s="55" t="s">
        <v>7800</v>
      </c>
      <c r="H2384" s="299">
        <v>243</v>
      </c>
      <c r="I2384" s="59">
        <v>0.5</v>
      </c>
      <c r="J2384" s="448">
        <f t="shared" si="37"/>
        <v>121.5</v>
      </c>
    </row>
    <row r="2385" spans="1:10" ht="15.75">
      <c r="A2385" s="55">
        <v>2381</v>
      </c>
      <c r="B2385" s="55" t="s">
        <v>446</v>
      </c>
      <c r="C2385" s="329" t="s">
        <v>2791</v>
      </c>
      <c r="D2385" s="329" t="s">
        <v>6454</v>
      </c>
      <c r="E2385" s="55" t="s">
        <v>7802</v>
      </c>
      <c r="F2385" s="55"/>
      <c r="G2385" s="55" t="s">
        <v>7800</v>
      </c>
      <c r="H2385" s="299">
        <v>243</v>
      </c>
      <c r="I2385" s="59">
        <v>0.5</v>
      </c>
      <c r="J2385" s="448">
        <f t="shared" si="37"/>
        <v>121.5</v>
      </c>
    </row>
    <row r="2386" spans="1:10" ht="15.75">
      <c r="A2386" s="55">
        <v>2382</v>
      </c>
      <c r="B2386" s="55" t="s">
        <v>446</v>
      </c>
      <c r="C2386" s="329" t="s">
        <v>2792</v>
      </c>
      <c r="D2386" s="329" t="s">
        <v>6455</v>
      </c>
      <c r="E2386" s="55" t="s">
        <v>7802</v>
      </c>
      <c r="F2386" s="55"/>
      <c r="G2386" s="55" t="s">
        <v>7800</v>
      </c>
      <c r="H2386" s="299">
        <v>243</v>
      </c>
      <c r="I2386" s="59">
        <v>0.5</v>
      </c>
      <c r="J2386" s="448">
        <f t="shared" ref="J2386:J2449" si="38">H2386*(1-I2386)</f>
        <v>121.5</v>
      </c>
    </row>
    <row r="2387" spans="1:10" ht="15.75">
      <c r="A2387" s="55">
        <v>2383</v>
      </c>
      <c r="B2387" s="55" t="s">
        <v>446</v>
      </c>
      <c r="C2387" s="329" t="s">
        <v>2793</v>
      </c>
      <c r="D2387" s="329" t="s">
        <v>6456</v>
      </c>
      <c r="E2387" s="55" t="s">
        <v>7802</v>
      </c>
      <c r="F2387" s="55"/>
      <c r="G2387" s="55" t="s">
        <v>7800</v>
      </c>
      <c r="H2387" s="299">
        <v>243</v>
      </c>
      <c r="I2387" s="59">
        <v>0.5</v>
      </c>
      <c r="J2387" s="448">
        <f t="shared" si="38"/>
        <v>121.5</v>
      </c>
    </row>
    <row r="2388" spans="1:10" ht="15.75">
      <c r="A2388" s="55">
        <v>2384</v>
      </c>
      <c r="B2388" s="55" t="s">
        <v>446</v>
      </c>
      <c r="C2388" s="329" t="s">
        <v>2794</v>
      </c>
      <c r="D2388" s="329" t="s">
        <v>6457</v>
      </c>
      <c r="E2388" s="55" t="s">
        <v>7802</v>
      </c>
      <c r="F2388" s="55"/>
      <c r="G2388" s="55" t="s">
        <v>7800</v>
      </c>
      <c r="H2388" s="299">
        <v>243</v>
      </c>
      <c r="I2388" s="59">
        <v>0.5</v>
      </c>
      <c r="J2388" s="448">
        <f t="shared" si="38"/>
        <v>121.5</v>
      </c>
    </row>
    <row r="2389" spans="1:10" ht="15.75">
      <c r="A2389" s="55">
        <v>2385</v>
      </c>
      <c r="B2389" s="55" t="s">
        <v>446</v>
      </c>
      <c r="C2389" s="329" t="s">
        <v>2795</v>
      </c>
      <c r="D2389" s="329" t="s">
        <v>6458</v>
      </c>
      <c r="E2389" s="55" t="s">
        <v>7802</v>
      </c>
      <c r="F2389" s="55"/>
      <c r="G2389" s="55" t="s">
        <v>7800</v>
      </c>
      <c r="H2389" s="299">
        <v>243</v>
      </c>
      <c r="I2389" s="59">
        <v>0.5</v>
      </c>
      <c r="J2389" s="448">
        <f t="shared" si="38"/>
        <v>121.5</v>
      </c>
    </row>
    <row r="2390" spans="1:10" ht="15.75">
      <c r="A2390" s="55">
        <v>2386</v>
      </c>
      <c r="B2390" s="55" t="s">
        <v>446</v>
      </c>
      <c r="C2390" s="329" t="s">
        <v>2796</v>
      </c>
      <c r="D2390" s="329" t="s">
        <v>6459</v>
      </c>
      <c r="E2390" s="55" t="s">
        <v>7802</v>
      </c>
      <c r="F2390" s="55"/>
      <c r="G2390" s="55" t="s">
        <v>7800</v>
      </c>
      <c r="H2390" s="299">
        <v>243</v>
      </c>
      <c r="I2390" s="59">
        <v>0.5</v>
      </c>
      <c r="J2390" s="448">
        <f t="shared" si="38"/>
        <v>121.5</v>
      </c>
    </row>
    <row r="2391" spans="1:10" ht="15.75">
      <c r="A2391" s="55">
        <v>2387</v>
      </c>
      <c r="B2391" s="55" t="s">
        <v>446</v>
      </c>
      <c r="C2391" s="329" t="s">
        <v>2797</v>
      </c>
      <c r="D2391" s="329" t="s">
        <v>6460</v>
      </c>
      <c r="E2391" s="55" t="s">
        <v>7802</v>
      </c>
      <c r="F2391" s="55"/>
      <c r="G2391" s="55" t="s">
        <v>7800</v>
      </c>
      <c r="H2391" s="299">
        <v>243</v>
      </c>
      <c r="I2391" s="59">
        <v>0.5</v>
      </c>
      <c r="J2391" s="448">
        <f t="shared" si="38"/>
        <v>121.5</v>
      </c>
    </row>
    <row r="2392" spans="1:10" ht="15.75">
      <c r="A2392" s="55">
        <v>2388</v>
      </c>
      <c r="B2392" s="55" t="s">
        <v>446</v>
      </c>
      <c r="C2392" s="329" t="s">
        <v>2798</v>
      </c>
      <c r="D2392" s="329" t="s">
        <v>6461</v>
      </c>
      <c r="E2392" s="55" t="s">
        <v>7802</v>
      </c>
      <c r="F2392" s="55"/>
      <c r="G2392" s="55" t="s">
        <v>7800</v>
      </c>
      <c r="H2392" s="299">
        <v>243</v>
      </c>
      <c r="I2392" s="59">
        <v>0.5</v>
      </c>
      <c r="J2392" s="448">
        <f t="shared" si="38"/>
        <v>121.5</v>
      </c>
    </row>
    <row r="2393" spans="1:10" ht="15.75">
      <c r="A2393" s="55">
        <v>2389</v>
      </c>
      <c r="B2393" s="55" t="s">
        <v>446</v>
      </c>
      <c r="C2393" s="329" t="s">
        <v>2799</v>
      </c>
      <c r="D2393" s="329" t="s">
        <v>6462</v>
      </c>
      <c r="E2393" s="55" t="s">
        <v>7802</v>
      </c>
      <c r="F2393" s="55"/>
      <c r="G2393" s="55" t="s">
        <v>7800</v>
      </c>
      <c r="H2393" s="299">
        <v>243</v>
      </c>
      <c r="I2393" s="59">
        <v>0.5</v>
      </c>
      <c r="J2393" s="448">
        <f t="shared" si="38"/>
        <v>121.5</v>
      </c>
    </row>
    <row r="2394" spans="1:10" ht="15.75">
      <c r="A2394" s="55">
        <v>2390</v>
      </c>
      <c r="B2394" s="55" t="s">
        <v>446</v>
      </c>
      <c r="C2394" s="329" t="s">
        <v>2800</v>
      </c>
      <c r="D2394" s="329" t="s">
        <v>6463</v>
      </c>
      <c r="E2394" s="55" t="s">
        <v>7802</v>
      </c>
      <c r="F2394" s="55"/>
      <c r="G2394" s="55" t="s">
        <v>7800</v>
      </c>
      <c r="H2394" s="299">
        <v>243</v>
      </c>
      <c r="I2394" s="59">
        <v>0.5</v>
      </c>
      <c r="J2394" s="448">
        <f t="shared" si="38"/>
        <v>121.5</v>
      </c>
    </row>
    <row r="2395" spans="1:10" ht="15.75">
      <c r="A2395" s="55">
        <v>2391</v>
      </c>
      <c r="B2395" s="55" t="s">
        <v>446</v>
      </c>
      <c r="C2395" s="329" t="s">
        <v>2801</v>
      </c>
      <c r="D2395" s="329" t="s">
        <v>6464</v>
      </c>
      <c r="E2395" s="55" t="s">
        <v>7802</v>
      </c>
      <c r="F2395" s="55"/>
      <c r="G2395" s="55" t="s">
        <v>7800</v>
      </c>
      <c r="H2395" s="299">
        <v>243</v>
      </c>
      <c r="I2395" s="59">
        <v>0.5</v>
      </c>
      <c r="J2395" s="448">
        <f t="shared" si="38"/>
        <v>121.5</v>
      </c>
    </row>
    <row r="2396" spans="1:10" ht="15.75">
      <c r="A2396" s="55">
        <v>2392</v>
      </c>
      <c r="B2396" s="55" t="s">
        <v>446</v>
      </c>
      <c r="C2396" s="329" t="s">
        <v>2802</v>
      </c>
      <c r="D2396" s="329" t="s">
        <v>6465</v>
      </c>
      <c r="E2396" s="55" t="s">
        <v>7802</v>
      </c>
      <c r="F2396" s="55"/>
      <c r="G2396" s="55" t="s">
        <v>7800</v>
      </c>
      <c r="H2396" s="299">
        <v>243</v>
      </c>
      <c r="I2396" s="59">
        <v>0.5</v>
      </c>
      <c r="J2396" s="448">
        <f t="shared" si="38"/>
        <v>121.5</v>
      </c>
    </row>
    <row r="2397" spans="1:10" ht="15.75">
      <c r="A2397" s="55">
        <v>2393</v>
      </c>
      <c r="B2397" s="55" t="s">
        <v>446</v>
      </c>
      <c r="C2397" s="329" t="s">
        <v>2803</v>
      </c>
      <c r="D2397" s="329" t="s">
        <v>6466</v>
      </c>
      <c r="E2397" s="55" t="s">
        <v>7802</v>
      </c>
      <c r="F2397" s="55"/>
      <c r="G2397" s="55" t="s">
        <v>7800</v>
      </c>
      <c r="H2397" s="299">
        <v>243</v>
      </c>
      <c r="I2397" s="59">
        <v>0.5</v>
      </c>
      <c r="J2397" s="448">
        <f t="shared" si="38"/>
        <v>121.5</v>
      </c>
    </row>
    <row r="2398" spans="1:10" ht="15.75">
      <c r="A2398" s="55">
        <v>2394</v>
      </c>
      <c r="B2398" s="55" t="s">
        <v>446</v>
      </c>
      <c r="C2398" s="329" t="s">
        <v>2804</v>
      </c>
      <c r="D2398" s="329" t="s">
        <v>6467</v>
      </c>
      <c r="E2398" s="55" t="s">
        <v>7802</v>
      </c>
      <c r="F2398" s="55"/>
      <c r="G2398" s="55" t="s">
        <v>7800</v>
      </c>
      <c r="H2398" s="299">
        <v>243</v>
      </c>
      <c r="I2398" s="59">
        <v>0.5</v>
      </c>
      <c r="J2398" s="448">
        <f t="shared" si="38"/>
        <v>121.5</v>
      </c>
    </row>
    <row r="2399" spans="1:10" ht="15.75">
      <c r="A2399" s="55">
        <v>2395</v>
      </c>
      <c r="B2399" s="55" t="s">
        <v>446</v>
      </c>
      <c r="C2399" s="329" t="s">
        <v>2805</v>
      </c>
      <c r="D2399" s="329" t="s">
        <v>6468</v>
      </c>
      <c r="E2399" s="55" t="s">
        <v>7802</v>
      </c>
      <c r="F2399" s="55"/>
      <c r="G2399" s="55" t="s">
        <v>7800</v>
      </c>
      <c r="H2399" s="299">
        <v>243</v>
      </c>
      <c r="I2399" s="59">
        <v>0.5</v>
      </c>
      <c r="J2399" s="448">
        <f t="shared" si="38"/>
        <v>121.5</v>
      </c>
    </row>
    <row r="2400" spans="1:10" ht="15.75">
      <c r="A2400" s="55">
        <v>2396</v>
      </c>
      <c r="B2400" s="55" t="s">
        <v>446</v>
      </c>
      <c r="C2400" s="329" t="s">
        <v>2806</v>
      </c>
      <c r="D2400" s="329" t="s">
        <v>6469</v>
      </c>
      <c r="E2400" s="55" t="s">
        <v>7802</v>
      </c>
      <c r="F2400" s="55"/>
      <c r="G2400" s="55" t="s">
        <v>7800</v>
      </c>
      <c r="H2400" s="299">
        <v>243</v>
      </c>
      <c r="I2400" s="59">
        <v>0.5</v>
      </c>
      <c r="J2400" s="448">
        <f t="shared" si="38"/>
        <v>121.5</v>
      </c>
    </row>
    <row r="2401" spans="1:10" ht="15.75">
      <c r="A2401" s="55">
        <v>2397</v>
      </c>
      <c r="B2401" s="55" t="s">
        <v>446</v>
      </c>
      <c r="C2401" s="329" t="s">
        <v>2807</v>
      </c>
      <c r="D2401" s="329" t="s">
        <v>6470</v>
      </c>
      <c r="E2401" s="55" t="s">
        <v>7802</v>
      </c>
      <c r="F2401" s="55"/>
      <c r="G2401" s="55" t="s">
        <v>7800</v>
      </c>
      <c r="H2401" s="299">
        <v>243</v>
      </c>
      <c r="I2401" s="59">
        <v>0.5</v>
      </c>
      <c r="J2401" s="448">
        <f t="shared" si="38"/>
        <v>121.5</v>
      </c>
    </row>
    <row r="2402" spans="1:10" ht="15.75">
      <c r="A2402" s="55">
        <v>2398</v>
      </c>
      <c r="B2402" s="55" t="s">
        <v>446</v>
      </c>
      <c r="C2402" s="329" t="s">
        <v>2808</v>
      </c>
      <c r="D2402" s="329" t="s">
        <v>6471</v>
      </c>
      <c r="E2402" s="55" t="s">
        <v>7802</v>
      </c>
      <c r="F2402" s="55"/>
      <c r="G2402" s="55" t="s">
        <v>7800</v>
      </c>
      <c r="H2402" s="299">
        <v>243</v>
      </c>
      <c r="I2402" s="59">
        <v>0.5</v>
      </c>
      <c r="J2402" s="448">
        <f t="shared" si="38"/>
        <v>121.5</v>
      </c>
    </row>
    <row r="2403" spans="1:10" ht="15.75">
      <c r="A2403" s="55">
        <v>2399</v>
      </c>
      <c r="B2403" s="55" t="s">
        <v>446</v>
      </c>
      <c r="C2403" s="329" t="s">
        <v>2809</v>
      </c>
      <c r="D2403" s="329" t="s">
        <v>6472</v>
      </c>
      <c r="E2403" s="55" t="s">
        <v>7802</v>
      </c>
      <c r="F2403" s="55"/>
      <c r="G2403" s="55" t="s">
        <v>7800</v>
      </c>
      <c r="H2403" s="299">
        <v>243</v>
      </c>
      <c r="I2403" s="59">
        <v>0.5</v>
      </c>
      <c r="J2403" s="448">
        <f t="shared" si="38"/>
        <v>121.5</v>
      </c>
    </row>
    <row r="2404" spans="1:10" ht="15.75">
      <c r="A2404" s="55">
        <v>2400</v>
      </c>
      <c r="B2404" s="55" t="s">
        <v>446</v>
      </c>
      <c r="C2404" s="329" t="s">
        <v>2810</v>
      </c>
      <c r="D2404" s="329" t="s">
        <v>6473</v>
      </c>
      <c r="E2404" s="55" t="s">
        <v>7802</v>
      </c>
      <c r="F2404" s="55"/>
      <c r="G2404" s="55" t="s">
        <v>7800</v>
      </c>
      <c r="H2404" s="299">
        <v>243</v>
      </c>
      <c r="I2404" s="59">
        <v>0.5</v>
      </c>
      <c r="J2404" s="448">
        <f t="shared" si="38"/>
        <v>121.5</v>
      </c>
    </row>
    <row r="2405" spans="1:10" ht="15.75">
      <c r="A2405" s="55">
        <v>2401</v>
      </c>
      <c r="B2405" s="55" t="s">
        <v>446</v>
      </c>
      <c r="C2405" s="329" t="s">
        <v>2811</v>
      </c>
      <c r="D2405" s="329" t="s">
        <v>6474</v>
      </c>
      <c r="E2405" s="55" t="s">
        <v>7802</v>
      </c>
      <c r="F2405" s="55"/>
      <c r="G2405" s="55" t="s">
        <v>7800</v>
      </c>
      <c r="H2405" s="299">
        <v>243</v>
      </c>
      <c r="I2405" s="59">
        <v>0.5</v>
      </c>
      <c r="J2405" s="448">
        <f t="shared" si="38"/>
        <v>121.5</v>
      </c>
    </row>
    <row r="2406" spans="1:10" ht="15.75">
      <c r="A2406" s="55">
        <v>2402</v>
      </c>
      <c r="B2406" s="55" t="s">
        <v>446</v>
      </c>
      <c r="C2406" s="329" t="s">
        <v>2812</v>
      </c>
      <c r="D2406" s="329" t="s">
        <v>6475</v>
      </c>
      <c r="E2406" s="55" t="s">
        <v>7802</v>
      </c>
      <c r="F2406" s="55"/>
      <c r="G2406" s="55" t="s">
        <v>7800</v>
      </c>
      <c r="H2406" s="299">
        <v>243</v>
      </c>
      <c r="I2406" s="59">
        <v>0.5</v>
      </c>
      <c r="J2406" s="448">
        <f t="shared" si="38"/>
        <v>121.5</v>
      </c>
    </row>
    <row r="2407" spans="1:10" ht="15.75">
      <c r="A2407" s="55">
        <v>2403</v>
      </c>
      <c r="B2407" s="55" t="s">
        <v>446</v>
      </c>
      <c r="C2407" s="329" t="s">
        <v>2813</v>
      </c>
      <c r="D2407" s="329" t="s">
        <v>6476</v>
      </c>
      <c r="E2407" s="55" t="s">
        <v>7802</v>
      </c>
      <c r="F2407" s="55"/>
      <c r="G2407" s="55" t="s">
        <v>7800</v>
      </c>
      <c r="H2407" s="299">
        <v>243</v>
      </c>
      <c r="I2407" s="59">
        <v>0.5</v>
      </c>
      <c r="J2407" s="448">
        <f t="shared" si="38"/>
        <v>121.5</v>
      </c>
    </row>
    <row r="2408" spans="1:10" ht="15.75">
      <c r="A2408" s="55">
        <v>2404</v>
      </c>
      <c r="B2408" s="55" t="s">
        <v>446</v>
      </c>
      <c r="C2408" s="329" t="s">
        <v>2814</v>
      </c>
      <c r="D2408" s="329" t="s">
        <v>6477</v>
      </c>
      <c r="E2408" s="55" t="s">
        <v>7802</v>
      </c>
      <c r="F2408" s="55"/>
      <c r="G2408" s="55" t="s">
        <v>7800</v>
      </c>
      <c r="H2408" s="299">
        <v>243</v>
      </c>
      <c r="I2408" s="59">
        <v>0.5</v>
      </c>
      <c r="J2408" s="448">
        <f t="shared" si="38"/>
        <v>121.5</v>
      </c>
    </row>
    <row r="2409" spans="1:10" ht="15.75">
      <c r="A2409" s="55">
        <v>2405</v>
      </c>
      <c r="B2409" s="55" t="s">
        <v>446</v>
      </c>
      <c r="C2409" s="329" t="s">
        <v>2815</v>
      </c>
      <c r="D2409" s="329" t="s">
        <v>6478</v>
      </c>
      <c r="E2409" s="55" t="s">
        <v>7802</v>
      </c>
      <c r="F2409" s="55"/>
      <c r="G2409" s="55" t="s">
        <v>7800</v>
      </c>
      <c r="H2409" s="299">
        <v>243</v>
      </c>
      <c r="I2409" s="59">
        <v>0.5</v>
      </c>
      <c r="J2409" s="448">
        <f t="shared" si="38"/>
        <v>121.5</v>
      </c>
    </row>
    <row r="2410" spans="1:10" ht="15.75">
      <c r="A2410" s="55">
        <v>2406</v>
      </c>
      <c r="B2410" s="55" t="s">
        <v>446</v>
      </c>
      <c r="C2410" s="329" t="s">
        <v>2816</v>
      </c>
      <c r="D2410" s="329" t="s">
        <v>6479</v>
      </c>
      <c r="E2410" s="55" t="s">
        <v>7802</v>
      </c>
      <c r="F2410" s="55"/>
      <c r="G2410" s="55" t="s">
        <v>7800</v>
      </c>
      <c r="H2410" s="299">
        <v>243</v>
      </c>
      <c r="I2410" s="59">
        <v>0.5</v>
      </c>
      <c r="J2410" s="448">
        <f t="shared" si="38"/>
        <v>121.5</v>
      </c>
    </row>
    <row r="2411" spans="1:10" ht="15.75">
      <c r="A2411" s="55">
        <v>2407</v>
      </c>
      <c r="B2411" s="55" t="s">
        <v>446</v>
      </c>
      <c r="C2411" s="329" t="s">
        <v>2817</v>
      </c>
      <c r="D2411" s="329" t="s">
        <v>6480</v>
      </c>
      <c r="E2411" s="55" t="s">
        <v>7802</v>
      </c>
      <c r="F2411" s="55"/>
      <c r="G2411" s="55" t="s">
        <v>7800</v>
      </c>
      <c r="H2411" s="299">
        <v>243</v>
      </c>
      <c r="I2411" s="59">
        <v>0.5</v>
      </c>
      <c r="J2411" s="448">
        <f t="shared" si="38"/>
        <v>121.5</v>
      </c>
    </row>
    <row r="2412" spans="1:10" ht="15.75">
      <c r="A2412" s="55">
        <v>2408</v>
      </c>
      <c r="B2412" s="55" t="s">
        <v>446</v>
      </c>
      <c r="C2412" s="329" t="s">
        <v>2818</v>
      </c>
      <c r="D2412" s="329" t="s">
        <v>6481</v>
      </c>
      <c r="E2412" s="55" t="s">
        <v>7802</v>
      </c>
      <c r="F2412" s="55"/>
      <c r="G2412" s="55" t="s">
        <v>7800</v>
      </c>
      <c r="H2412" s="299">
        <v>243</v>
      </c>
      <c r="I2412" s="59">
        <v>0.5</v>
      </c>
      <c r="J2412" s="448">
        <f t="shared" si="38"/>
        <v>121.5</v>
      </c>
    </row>
    <row r="2413" spans="1:10" ht="15.75">
      <c r="A2413" s="55">
        <v>2409</v>
      </c>
      <c r="B2413" s="55" t="s">
        <v>446</v>
      </c>
      <c r="C2413" s="329" t="s">
        <v>2819</v>
      </c>
      <c r="D2413" s="329" t="s">
        <v>6482</v>
      </c>
      <c r="E2413" s="55" t="s">
        <v>7802</v>
      </c>
      <c r="F2413" s="55"/>
      <c r="G2413" s="55" t="s">
        <v>7800</v>
      </c>
      <c r="H2413" s="299">
        <v>243</v>
      </c>
      <c r="I2413" s="59">
        <v>0.5</v>
      </c>
      <c r="J2413" s="448">
        <f t="shared" si="38"/>
        <v>121.5</v>
      </c>
    </row>
    <row r="2414" spans="1:10" ht="15.75">
      <c r="A2414" s="55">
        <v>2410</v>
      </c>
      <c r="B2414" s="55" t="s">
        <v>446</v>
      </c>
      <c r="C2414" s="329" t="s">
        <v>2820</v>
      </c>
      <c r="D2414" s="329" t="s">
        <v>6483</v>
      </c>
      <c r="E2414" s="55" t="s">
        <v>7802</v>
      </c>
      <c r="F2414" s="55"/>
      <c r="G2414" s="55" t="s">
        <v>7800</v>
      </c>
      <c r="H2414" s="299">
        <v>243</v>
      </c>
      <c r="I2414" s="59">
        <v>0.5</v>
      </c>
      <c r="J2414" s="448">
        <f t="shared" si="38"/>
        <v>121.5</v>
      </c>
    </row>
    <row r="2415" spans="1:10" ht="15.75">
      <c r="A2415" s="55">
        <v>2411</v>
      </c>
      <c r="B2415" s="55" t="s">
        <v>446</v>
      </c>
      <c r="C2415" s="329" t="s">
        <v>2821</v>
      </c>
      <c r="D2415" s="329" t="s">
        <v>6484</v>
      </c>
      <c r="E2415" s="55" t="s">
        <v>7802</v>
      </c>
      <c r="F2415" s="55"/>
      <c r="G2415" s="55" t="s">
        <v>7800</v>
      </c>
      <c r="H2415" s="299">
        <v>243</v>
      </c>
      <c r="I2415" s="59">
        <v>0.5</v>
      </c>
      <c r="J2415" s="448">
        <f t="shared" si="38"/>
        <v>121.5</v>
      </c>
    </row>
    <row r="2416" spans="1:10" ht="15.75">
      <c r="A2416" s="55">
        <v>2412</v>
      </c>
      <c r="B2416" s="55" t="s">
        <v>446</v>
      </c>
      <c r="C2416" s="329" t="s">
        <v>2822</v>
      </c>
      <c r="D2416" s="329" t="s">
        <v>6485</v>
      </c>
      <c r="E2416" s="55" t="s">
        <v>7802</v>
      </c>
      <c r="F2416" s="55"/>
      <c r="G2416" s="55" t="s">
        <v>7800</v>
      </c>
      <c r="H2416" s="299">
        <v>243</v>
      </c>
      <c r="I2416" s="59">
        <v>0.5</v>
      </c>
      <c r="J2416" s="448">
        <f t="shared" si="38"/>
        <v>121.5</v>
      </c>
    </row>
    <row r="2417" spans="1:10" ht="15.75">
      <c r="A2417" s="55">
        <v>2413</v>
      </c>
      <c r="B2417" s="55" t="s">
        <v>446</v>
      </c>
      <c r="C2417" s="329" t="s">
        <v>2823</v>
      </c>
      <c r="D2417" s="329" t="s">
        <v>6486</v>
      </c>
      <c r="E2417" s="55" t="s">
        <v>7802</v>
      </c>
      <c r="F2417" s="55"/>
      <c r="G2417" s="55" t="s">
        <v>7800</v>
      </c>
      <c r="H2417" s="299">
        <v>243</v>
      </c>
      <c r="I2417" s="59">
        <v>0.5</v>
      </c>
      <c r="J2417" s="448">
        <f t="shared" si="38"/>
        <v>121.5</v>
      </c>
    </row>
    <row r="2418" spans="1:10" ht="15.75">
      <c r="A2418" s="55">
        <v>2414</v>
      </c>
      <c r="B2418" s="55" t="s">
        <v>446</v>
      </c>
      <c r="C2418" s="329" t="s">
        <v>2824</v>
      </c>
      <c r="D2418" s="329" t="s">
        <v>6487</v>
      </c>
      <c r="E2418" s="55" t="s">
        <v>7802</v>
      </c>
      <c r="F2418" s="55"/>
      <c r="G2418" s="55" t="s">
        <v>7800</v>
      </c>
      <c r="H2418" s="299">
        <v>243</v>
      </c>
      <c r="I2418" s="59">
        <v>0.5</v>
      </c>
      <c r="J2418" s="448">
        <f t="shared" si="38"/>
        <v>121.5</v>
      </c>
    </row>
    <row r="2419" spans="1:10" ht="15.75">
      <c r="A2419" s="55">
        <v>2415</v>
      </c>
      <c r="B2419" s="55" t="s">
        <v>446</v>
      </c>
      <c r="C2419" s="329" t="s">
        <v>2825</v>
      </c>
      <c r="D2419" s="329" t="s">
        <v>6488</v>
      </c>
      <c r="E2419" s="55" t="s">
        <v>7802</v>
      </c>
      <c r="F2419" s="55"/>
      <c r="G2419" s="55" t="s">
        <v>7800</v>
      </c>
      <c r="H2419" s="299">
        <v>243</v>
      </c>
      <c r="I2419" s="59">
        <v>0.5</v>
      </c>
      <c r="J2419" s="448">
        <f t="shared" si="38"/>
        <v>121.5</v>
      </c>
    </row>
    <row r="2420" spans="1:10" ht="15.75">
      <c r="A2420" s="55">
        <v>2416</v>
      </c>
      <c r="B2420" s="55" t="s">
        <v>446</v>
      </c>
      <c r="C2420" s="329" t="s">
        <v>2826</v>
      </c>
      <c r="D2420" s="329" t="s">
        <v>6489</v>
      </c>
      <c r="E2420" s="55" t="s">
        <v>7802</v>
      </c>
      <c r="F2420" s="55"/>
      <c r="G2420" s="55" t="s">
        <v>7800</v>
      </c>
      <c r="H2420" s="299">
        <v>243</v>
      </c>
      <c r="I2420" s="59">
        <v>0.5</v>
      </c>
      <c r="J2420" s="448">
        <f t="shared" si="38"/>
        <v>121.5</v>
      </c>
    </row>
    <row r="2421" spans="1:10" ht="15.75">
      <c r="A2421" s="55">
        <v>2417</v>
      </c>
      <c r="B2421" s="55" t="s">
        <v>446</v>
      </c>
      <c r="C2421" s="329" t="s">
        <v>2827</v>
      </c>
      <c r="D2421" s="329" t="s">
        <v>6490</v>
      </c>
      <c r="E2421" s="55" t="s">
        <v>7802</v>
      </c>
      <c r="F2421" s="55"/>
      <c r="G2421" s="55" t="s">
        <v>7800</v>
      </c>
      <c r="H2421" s="299">
        <v>243</v>
      </c>
      <c r="I2421" s="59">
        <v>0.5</v>
      </c>
      <c r="J2421" s="448">
        <f t="shared" si="38"/>
        <v>121.5</v>
      </c>
    </row>
    <row r="2422" spans="1:10" ht="15.75">
      <c r="A2422" s="55">
        <v>2418</v>
      </c>
      <c r="B2422" s="55" t="s">
        <v>446</v>
      </c>
      <c r="C2422" s="329" t="s">
        <v>2828</v>
      </c>
      <c r="D2422" s="329" t="s">
        <v>6491</v>
      </c>
      <c r="E2422" s="55" t="s">
        <v>7802</v>
      </c>
      <c r="F2422" s="55"/>
      <c r="G2422" s="55" t="s">
        <v>7800</v>
      </c>
      <c r="H2422" s="299">
        <v>243</v>
      </c>
      <c r="I2422" s="59">
        <v>0.5</v>
      </c>
      <c r="J2422" s="448">
        <f t="shared" si="38"/>
        <v>121.5</v>
      </c>
    </row>
    <row r="2423" spans="1:10" ht="15.75">
      <c r="A2423" s="55">
        <v>2419</v>
      </c>
      <c r="B2423" s="55" t="s">
        <v>446</v>
      </c>
      <c r="C2423" s="329" t="s">
        <v>2829</v>
      </c>
      <c r="D2423" s="329" t="s">
        <v>6492</v>
      </c>
      <c r="E2423" s="55" t="s">
        <v>7802</v>
      </c>
      <c r="F2423" s="55"/>
      <c r="G2423" s="55" t="s">
        <v>7800</v>
      </c>
      <c r="H2423" s="299">
        <v>243</v>
      </c>
      <c r="I2423" s="59">
        <v>0.5</v>
      </c>
      <c r="J2423" s="448">
        <f t="shared" si="38"/>
        <v>121.5</v>
      </c>
    </row>
    <row r="2424" spans="1:10" ht="15.75">
      <c r="A2424" s="55">
        <v>2420</v>
      </c>
      <c r="B2424" s="55" t="s">
        <v>446</v>
      </c>
      <c r="C2424" s="329" t="s">
        <v>2830</v>
      </c>
      <c r="D2424" s="329" t="s">
        <v>6493</v>
      </c>
      <c r="E2424" s="55" t="s">
        <v>7802</v>
      </c>
      <c r="F2424" s="55"/>
      <c r="G2424" s="55" t="s">
        <v>7800</v>
      </c>
      <c r="H2424" s="299">
        <v>243</v>
      </c>
      <c r="I2424" s="59">
        <v>0.5</v>
      </c>
      <c r="J2424" s="448">
        <f t="shared" si="38"/>
        <v>121.5</v>
      </c>
    </row>
    <row r="2425" spans="1:10" ht="15.75">
      <c r="A2425" s="55">
        <v>2421</v>
      </c>
      <c r="B2425" s="55" t="s">
        <v>446</v>
      </c>
      <c r="C2425" s="329" t="s">
        <v>2831</v>
      </c>
      <c r="D2425" s="329" t="s">
        <v>6494</v>
      </c>
      <c r="E2425" s="55" t="s">
        <v>7802</v>
      </c>
      <c r="F2425" s="55"/>
      <c r="G2425" s="55" t="s">
        <v>7800</v>
      </c>
      <c r="H2425" s="299">
        <v>243</v>
      </c>
      <c r="I2425" s="59">
        <v>0.5</v>
      </c>
      <c r="J2425" s="448">
        <f t="shared" si="38"/>
        <v>121.5</v>
      </c>
    </row>
    <row r="2426" spans="1:10" ht="15.75">
      <c r="A2426" s="55">
        <v>2422</v>
      </c>
      <c r="B2426" s="55" t="s">
        <v>446</v>
      </c>
      <c r="C2426" s="329" t="s">
        <v>2832</v>
      </c>
      <c r="D2426" s="329" t="s">
        <v>6495</v>
      </c>
      <c r="E2426" s="55" t="s">
        <v>7802</v>
      </c>
      <c r="F2426" s="55"/>
      <c r="G2426" s="55" t="s">
        <v>7800</v>
      </c>
      <c r="H2426" s="299">
        <v>243</v>
      </c>
      <c r="I2426" s="59">
        <v>0.5</v>
      </c>
      <c r="J2426" s="448">
        <f t="shared" si="38"/>
        <v>121.5</v>
      </c>
    </row>
    <row r="2427" spans="1:10" ht="15.75">
      <c r="A2427" s="55">
        <v>2423</v>
      </c>
      <c r="B2427" s="55" t="s">
        <v>446</v>
      </c>
      <c r="C2427" s="329" t="s">
        <v>2833</v>
      </c>
      <c r="D2427" s="329" t="s">
        <v>6496</v>
      </c>
      <c r="E2427" s="55" t="s">
        <v>7802</v>
      </c>
      <c r="F2427" s="55"/>
      <c r="G2427" s="55" t="s">
        <v>7800</v>
      </c>
      <c r="H2427" s="299">
        <v>243</v>
      </c>
      <c r="I2427" s="59">
        <v>0.5</v>
      </c>
      <c r="J2427" s="448">
        <f t="shared" si="38"/>
        <v>121.5</v>
      </c>
    </row>
    <row r="2428" spans="1:10" ht="15.75">
      <c r="A2428" s="55">
        <v>2424</v>
      </c>
      <c r="B2428" s="55" t="s">
        <v>446</v>
      </c>
      <c r="C2428" s="329" t="s">
        <v>2834</v>
      </c>
      <c r="D2428" s="329" t="s">
        <v>6497</v>
      </c>
      <c r="E2428" s="55" t="s">
        <v>7802</v>
      </c>
      <c r="F2428" s="55"/>
      <c r="G2428" s="55" t="s">
        <v>7800</v>
      </c>
      <c r="H2428" s="299">
        <v>243</v>
      </c>
      <c r="I2428" s="59">
        <v>0.5</v>
      </c>
      <c r="J2428" s="448">
        <f t="shared" si="38"/>
        <v>121.5</v>
      </c>
    </row>
    <row r="2429" spans="1:10" ht="15.75">
      <c r="A2429" s="55">
        <v>2425</v>
      </c>
      <c r="B2429" s="55" t="s">
        <v>446</v>
      </c>
      <c r="C2429" s="329" t="s">
        <v>2835</v>
      </c>
      <c r="D2429" s="329" t="s">
        <v>6498</v>
      </c>
      <c r="E2429" s="55" t="s">
        <v>7802</v>
      </c>
      <c r="F2429" s="55"/>
      <c r="G2429" s="55" t="s">
        <v>7800</v>
      </c>
      <c r="H2429" s="299">
        <v>243</v>
      </c>
      <c r="I2429" s="59">
        <v>0.5</v>
      </c>
      <c r="J2429" s="448">
        <f t="shared" si="38"/>
        <v>121.5</v>
      </c>
    </row>
    <row r="2430" spans="1:10" ht="15.75">
      <c r="A2430" s="55">
        <v>2426</v>
      </c>
      <c r="B2430" s="55" t="s">
        <v>446</v>
      </c>
      <c r="C2430" s="329" t="s">
        <v>2836</v>
      </c>
      <c r="D2430" s="329" t="s">
        <v>6499</v>
      </c>
      <c r="E2430" s="55" t="s">
        <v>7802</v>
      </c>
      <c r="F2430" s="55"/>
      <c r="G2430" s="55" t="s">
        <v>7800</v>
      </c>
      <c r="H2430" s="299">
        <v>243</v>
      </c>
      <c r="I2430" s="59">
        <v>0.5</v>
      </c>
      <c r="J2430" s="448">
        <f t="shared" si="38"/>
        <v>121.5</v>
      </c>
    </row>
    <row r="2431" spans="1:10" ht="15.75">
      <c r="A2431" s="55">
        <v>2427</v>
      </c>
      <c r="B2431" s="55" t="s">
        <v>446</v>
      </c>
      <c r="C2431" s="329" t="s">
        <v>2837</v>
      </c>
      <c r="D2431" s="329" t="s">
        <v>6500</v>
      </c>
      <c r="E2431" s="55" t="s">
        <v>7802</v>
      </c>
      <c r="F2431" s="55"/>
      <c r="G2431" s="55" t="s">
        <v>7800</v>
      </c>
      <c r="H2431" s="299">
        <v>243</v>
      </c>
      <c r="I2431" s="59">
        <v>0.5</v>
      </c>
      <c r="J2431" s="448">
        <f t="shared" si="38"/>
        <v>121.5</v>
      </c>
    </row>
    <row r="2432" spans="1:10" ht="15.75">
      <c r="A2432" s="55">
        <v>2428</v>
      </c>
      <c r="B2432" s="55" t="s">
        <v>446</v>
      </c>
      <c r="C2432" s="329" t="s">
        <v>2838</v>
      </c>
      <c r="D2432" s="329" t="s">
        <v>6501</v>
      </c>
      <c r="E2432" s="55" t="s">
        <v>7802</v>
      </c>
      <c r="F2432" s="55"/>
      <c r="G2432" s="55" t="s">
        <v>7800</v>
      </c>
      <c r="H2432" s="299">
        <v>243</v>
      </c>
      <c r="I2432" s="59">
        <v>0.5</v>
      </c>
      <c r="J2432" s="448">
        <f t="shared" si="38"/>
        <v>121.5</v>
      </c>
    </row>
    <row r="2433" spans="1:10" ht="15.75">
      <c r="A2433" s="55">
        <v>2429</v>
      </c>
      <c r="B2433" s="55" t="s">
        <v>446</v>
      </c>
      <c r="C2433" s="329" t="s">
        <v>2839</v>
      </c>
      <c r="D2433" s="329" t="s">
        <v>6502</v>
      </c>
      <c r="E2433" s="55" t="s">
        <v>7802</v>
      </c>
      <c r="F2433" s="55"/>
      <c r="G2433" s="55" t="s">
        <v>7800</v>
      </c>
      <c r="H2433" s="299">
        <v>243</v>
      </c>
      <c r="I2433" s="59">
        <v>0.5</v>
      </c>
      <c r="J2433" s="448">
        <f t="shared" si="38"/>
        <v>121.5</v>
      </c>
    </row>
    <row r="2434" spans="1:10" ht="15.75">
      <c r="A2434" s="55">
        <v>2430</v>
      </c>
      <c r="B2434" s="55" t="s">
        <v>446</v>
      </c>
      <c r="C2434" s="329" t="s">
        <v>2840</v>
      </c>
      <c r="D2434" s="329" t="s">
        <v>6503</v>
      </c>
      <c r="E2434" s="55" t="s">
        <v>7802</v>
      </c>
      <c r="F2434" s="55"/>
      <c r="G2434" s="55" t="s">
        <v>7800</v>
      </c>
      <c r="H2434" s="299">
        <v>243</v>
      </c>
      <c r="I2434" s="59">
        <v>0.5</v>
      </c>
      <c r="J2434" s="448">
        <f t="shared" si="38"/>
        <v>121.5</v>
      </c>
    </row>
    <row r="2435" spans="1:10" ht="15.75">
      <c r="A2435" s="55">
        <v>2431</v>
      </c>
      <c r="B2435" s="55" t="s">
        <v>446</v>
      </c>
      <c r="C2435" s="329" t="s">
        <v>2841</v>
      </c>
      <c r="D2435" s="329" t="s">
        <v>6504</v>
      </c>
      <c r="E2435" s="55" t="s">
        <v>7802</v>
      </c>
      <c r="F2435" s="55"/>
      <c r="G2435" s="55" t="s">
        <v>7800</v>
      </c>
      <c r="H2435" s="299">
        <v>243</v>
      </c>
      <c r="I2435" s="59">
        <v>0.5</v>
      </c>
      <c r="J2435" s="448">
        <f t="shared" si="38"/>
        <v>121.5</v>
      </c>
    </row>
    <row r="2436" spans="1:10" ht="15.75">
      <c r="A2436" s="55">
        <v>2432</v>
      </c>
      <c r="B2436" s="55" t="s">
        <v>446</v>
      </c>
      <c r="C2436" s="329" t="s">
        <v>2842</v>
      </c>
      <c r="D2436" s="329" t="s">
        <v>6505</v>
      </c>
      <c r="E2436" s="55" t="s">
        <v>7802</v>
      </c>
      <c r="F2436" s="55"/>
      <c r="G2436" s="55" t="s">
        <v>7800</v>
      </c>
      <c r="H2436" s="299">
        <v>243</v>
      </c>
      <c r="I2436" s="59">
        <v>0.5</v>
      </c>
      <c r="J2436" s="448">
        <f t="shared" si="38"/>
        <v>121.5</v>
      </c>
    </row>
    <row r="2437" spans="1:10" ht="15.75">
      <c r="A2437" s="55">
        <v>2433</v>
      </c>
      <c r="B2437" s="55" t="s">
        <v>446</v>
      </c>
      <c r="C2437" s="329" t="s">
        <v>2843</v>
      </c>
      <c r="D2437" s="329" t="s">
        <v>6506</v>
      </c>
      <c r="E2437" s="55" t="s">
        <v>7802</v>
      </c>
      <c r="F2437" s="55"/>
      <c r="G2437" s="55" t="s">
        <v>7800</v>
      </c>
      <c r="H2437" s="299">
        <v>243</v>
      </c>
      <c r="I2437" s="59">
        <v>0.5</v>
      </c>
      <c r="J2437" s="448">
        <f t="shared" si="38"/>
        <v>121.5</v>
      </c>
    </row>
    <row r="2438" spans="1:10" ht="15.75">
      <c r="A2438" s="55">
        <v>2434</v>
      </c>
      <c r="B2438" s="55" t="s">
        <v>446</v>
      </c>
      <c r="C2438" s="329" t="s">
        <v>2844</v>
      </c>
      <c r="D2438" s="329" t="s">
        <v>6507</v>
      </c>
      <c r="E2438" s="55" t="s">
        <v>7802</v>
      </c>
      <c r="F2438" s="55"/>
      <c r="G2438" s="55" t="s">
        <v>7800</v>
      </c>
      <c r="H2438" s="299">
        <v>243</v>
      </c>
      <c r="I2438" s="59">
        <v>0.5</v>
      </c>
      <c r="J2438" s="448">
        <f t="shared" si="38"/>
        <v>121.5</v>
      </c>
    </row>
    <row r="2439" spans="1:10" ht="15.75">
      <c r="A2439" s="55">
        <v>2435</v>
      </c>
      <c r="B2439" s="55" t="s">
        <v>446</v>
      </c>
      <c r="C2439" s="329" t="s">
        <v>2845</v>
      </c>
      <c r="D2439" s="329" t="s">
        <v>6508</v>
      </c>
      <c r="E2439" s="55" t="s">
        <v>7802</v>
      </c>
      <c r="F2439" s="55"/>
      <c r="G2439" s="55" t="s">
        <v>7800</v>
      </c>
      <c r="H2439" s="299">
        <v>243</v>
      </c>
      <c r="I2439" s="59">
        <v>0.5</v>
      </c>
      <c r="J2439" s="448">
        <f t="shared" si="38"/>
        <v>121.5</v>
      </c>
    </row>
    <row r="2440" spans="1:10" ht="15.75">
      <c r="A2440" s="55">
        <v>2436</v>
      </c>
      <c r="B2440" s="55" t="s">
        <v>446</v>
      </c>
      <c r="C2440" s="329" t="s">
        <v>2846</v>
      </c>
      <c r="D2440" s="329" t="s">
        <v>6509</v>
      </c>
      <c r="E2440" s="55" t="s">
        <v>7802</v>
      </c>
      <c r="F2440" s="55"/>
      <c r="G2440" s="55" t="s">
        <v>7800</v>
      </c>
      <c r="H2440" s="299">
        <v>243</v>
      </c>
      <c r="I2440" s="59">
        <v>0.5</v>
      </c>
      <c r="J2440" s="448">
        <f t="shared" si="38"/>
        <v>121.5</v>
      </c>
    </row>
    <row r="2441" spans="1:10" ht="15.75">
      <c r="A2441" s="55">
        <v>2437</v>
      </c>
      <c r="B2441" s="55" t="s">
        <v>446</v>
      </c>
      <c r="C2441" s="329" t="s">
        <v>2847</v>
      </c>
      <c r="D2441" s="329" t="s">
        <v>6510</v>
      </c>
      <c r="E2441" s="55" t="s">
        <v>7802</v>
      </c>
      <c r="F2441" s="55"/>
      <c r="G2441" s="55" t="s">
        <v>7800</v>
      </c>
      <c r="H2441" s="299">
        <v>243</v>
      </c>
      <c r="I2441" s="59">
        <v>0.5</v>
      </c>
      <c r="J2441" s="448">
        <f t="shared" si="38"/>
        <v>121.5</v>
      </c>
    </row>
    <row r="2442" spans="1:10" ht="15.75">
      <c r="A2442" s="55">
        <v>2438</v>
      </c>
      <c r="B2442" s="55" t="s">
        <v>446</v>
      </c>
      <c r="C2442" s="329" t="s">
        <v>2848</v>
      </c>
      <c r="D2442" s="329" t="s">
        <v>6511</v>
      </c>
      <c r="E2442" s="55" t="s">
        <v>7802</v>
      </c>
      <c r="F2442" s="55"/>
      <c r="G2442" s="55" t="s">
        <v>7800</v>
      </c>
      <c r="H2442" s="299">
        <v>243</v>
      </c>
      <c r="I2442" s="59">
        <v>0.5</v>
      </c>
      <c r="J2442" s="448">
        <f t="shared" si="38"/>
        <v>121.5</v>
      </c>
    </row>
    <row r="2443" spans="1:10" ht="15.75">
      <c r="A2443" s="55">
        <v>2439</v>
      </c>
      <c r="B2443" s="55" t="s">
        <v>446</v>
      </c>
      <c r="C2443" s="329" t="s">
        <v>2849</v>
      </c>
      <c r="D2443" s="329" t="s">
        <v>6512</v>
      </c>
      <c r="E2443" s="55" t="s">
        <v>7802</v>
      </c>
      <c r="F2443" s="55"/>
      <c r="G2443" s="55" t="s">
        <v>7800</v>
      </c>
      <c r="H2443" s="299">
        <v>243</v>
      </c>
      <c r="I2443" s="59">
        <v>0.5</v>
      </c>
      <c r="J2443" s="448">
        <f t="shared" si="38"/>
        <v>121.5</v>
      </c>
    </row>
    <row r="2444" spans="1:10" ht="15.75">
      <c r="A2444" s="55">
        <v>2440</v>
      </c>
      <c r="B2444" s="55" t="s">
        <v>446</v>
      </c>
      <c r="C2444" s="329" t="s">
        <v>2850</v>
      </c>
      <c r="D2444" s="329" t="s">
        <v>6513</v>
      </c>
      <c r="E2444" s="55" t="s">
        <v>7802</v>
      </c>
      <c r="F2444" s="55"/>
      <c r="G2444" s="55" t="s">
        <v>7800</v>
      </c>
      <c r="H2444" s="299">
        <v>243</v>
      </c>
      <c r="I2444" s="59">
        <v>0.5</v>
      </c>
      <c r="J2444" s="448">
        <f t="shared" si="38"/>
        <v>121.5</v>
      </c>
    </row>
    <row r="2445" spans="1:10" ht="15.75">
      <c r="A2445" s="55">
        <v>2441</v>
      </c>
      <c r="B2445" s="55" t="s">
        <v>446</v>
      </c>
      <c r="C2445" s="329" t="s">
        <v>2851</v>
      </c>
      <c r="D2445" s="329" t="s">
        <v>6514</v>
      </c>
      <c r="E2445" s="55" t="s">
        <v>7802</v>
      </c>
      <c r="F2445" s="55"/>
      <c r="G2445" s="55" t="s">
        <v>7800</v>
      </c>
      <c r="H2445" s="299">
        <v>243</v>
      </c>
      <c r="I2445" s="59">
        <v>0.5</v>
      </c>
      <c r="J2445" s="448">
        <f t="shared" si="38"/>
        <v>121.5</v>
      </c>
    </row>
    <row r="2446" spans="1:10" ht="15.75">
      <c r="A2446" s="55">
        <v>2442</v>
      </c>
      <c r="B2446" s="55" t="s">
        <v>446</v>
      </c>
      <c r="C2446" s="329" t="s">
        <v>2852</v>
      </c>
      <c r="D2446" s="329" t="s">
        <v>6515</v>
      </c>
      <c r="E2446" s="55" t="s">
        <v>7802</v>
      </c>
      <c r="F2446" s="55"/>
      <c r="G2446" s="55" t="s">
        <v>7800</v>
      </c>
      <c r="H2446" s="299">
        <v>243</v>
      </c>
      <c r="I2446" s="59">
        <v>0.5</v>
      </c>
      <c r="J2446" s="448">
        <f t="shared" si="38"/>
        <v>121.5</v>
      </c>
    </row>
    <row r="2447" spans="1:10" ht="15.75">
      <c r="A2447" s="55">
        <v>2443</v>
      </c>
      <c r="B2447" s="55" t="s">
        <v>446</v>
      </c>
      <c r="C2447" s="329" t="s">
        <v>2853</v>
      </c>
      <c r="D2447" s="329" t="s">
        <v>6516</v>
      </c>
      <c r="E2447" s="55" t="s">
        <v>7802</v>
      </c>
      <c r="F2447" s="55"/>
      <c r="G2447" s="55" t="s">
        <v>7800</v>
      </c>
      <c r="H2447" s="299">
        <v>243</v>
      </c>
      <c r="I2447" s="59">
        <v>0.5</v>
      </c>
      <c r="J2447" s="448">
        <f t="shared" si="38"/>
        <v>121.5</v>
      </c>
    </row>
    <row r="2448" spans="1:10" ht="15.75">
      <c r="A2448" s="55">
        <v>2444</v>
      </c>
      <c r="B2448" s="55" t="s">
        <v>446</v>
      </c>
      <c r="C2448" s="329" t="s">
        <v>2854</v>
      </c>
      <c r="D2448" s="329" t="s">
        <v>6517</v>
      </c>
      <c r="E2448" s="55" t="s">
        <v>7802</v>
      </c>
      <c r="F2448" s="55"/>
      <c r="G2448" s="55" t="s">
        <v>7800</v>
      </c>
      <c r="H2448" s="299">
        <v>243</v>
      </c>
      <c r="I2448" s="59">
        <v>0.5</v>
      </c>
      <c r="J2448" s="448">
        <f t="shared" si="38"/>
        <v>121.5</v>
      </c>
    </row>
    <row r="2449" spans="1:10" ht="15.75">
      <c r="A2449" s="55">
        <v>2445</v>
      </c>
      <c r="B2449" s="55" t="s">
        <v>446</v>
      </c>
      <c r="C2449" s="329" t="s">
        <v>2855</v>
      </c>
      <c r="D2449" s="329" t="s">
        <v>6518</v>
      </c>
      <c r="E2449" s="55" t="s">
        <v>7802</v>
      </c>
      <c r="F2449" s="55"/>
      <c r="G2449" s="55" t="s">
        <v>7800</v>
      </c>
      <c r="H2449" s="299">
        <v>243</v>
      </c>
      <c r="I2449" s="59">
        <v>0.5</v>
      </c>
      <c r="J2449" s="448">
        <f t="shared" si="38"/>
        <v>121.5</v>
      </c>
    </row>
    <row r="2450" spans="1:10" ht="15.75">
      <c r="A2450" s="55">
        <v>2446</v>
      </c>
      <c r="B2450" s="55" t="s">
        <v>446</v>
      </c>
      <c r="C2450" s="329" t="s">
        <v>2856</v>
      </c>
      <c r="D2450" s="329" t="s">
        <v>6519</v>
      </c>
      <c r="E2450" s="55" t="s">
        <v>7802</v>
      </c>
      <c r="F2450" s="55"/>
      <c r="G2450" s="55" t="s">
        <v>7800</v>
      </c>
      <c r="H2450" s="299">
        <v>243</v>
      </c>
      <c r="I2450" s="59">
        <v>0.5</v>
      </c>
      <c r="J2450" s="448">
        <f t="shared" ref="J2450:J2513" si="39">H2450*(1-I2450)</f>
        <v>121.5</v>
      </c>
    </row>
    <row r="2451" spans="1:10" ht="15.75">
      <c r="A2451" s="55">
        <v>2447</v>
      </c>
      <c r="B2451" s="55" t="s">
        <v>446</v>
      </c>
      <c r="C2451" s="329" t="s">
        <v>2857</v>
      </c>
      <c r="D2451" s="329" t="s">
        <v>6520</v>
      </c>
      <c r="E2451" s="55" t="s">
        <v>7802</v>
      </c>
      <c r="F2451" s="55"/>
      <c r="G2451" s="55" t="s">
        <v>7800</v>
      </c>
      <c r="H2451" s="299">
        <v>243</v>
      </c>
      <c r="I2451" s="59">
        <v>0.5</v>
      </c>
      <c r="J2451" s="448">
        <f t="shared" si="39"/>
        <v>121.5</v>
      </c>
    </row>
    <row r="2452" spans="1:10" ht="15.75">
      <c r="A2452" s="55">
        <v>2448</v>
      </c>
      <c r="B2452" s="55" t="s">
        <v>446</v>
      </c>
      <c r="C2452" s="329" t="s">
        <v>2858</v>
      </c>
      <c r="D2452" s="329" t="s">
        <v>6521</v>
      </c>
      <c r="E2452" s="55" t="s">
        <v>7802</v>
      </c>
      <c r="F2452" s="55"/>
      <c r="G2452" s="55" t="s">
        <v>7800</v>
      </c>
      <c r="H2452" s="299">
        <v>243</v>
      </c>
      <c r="I2452" s="59">
        <v>0.5</v>
      </c>
      <c r="J2452" s="448">
        <f t="shared" si="39"/>
        <v>121.5</v>
      </c>
    </row>
    <row r="2453" spans="1:10" ht="15.75">
      <c r="A2453" s="55">
        <v>2449</v>
      </c>
      <c r="B2453" s="55" t="s">
        <v>446</v>
      </c>
      <c r="C2453" s="329" t="s">
        <v>2859</v>
      </c>
      <c r="D2453" s="329" t="s">
        <v>6522</v>
      </c>
      <c r="E2453" s="55" t="s">
        <v>7802</v>
      </c>
      <c r="F2453" s="55"/>
      <c r="G2453" s="55" t="s">
        <v>7800</v>
      </c>
      <c r="H2453" s="299">
        <v>243</v>
      </c>
      <c r="I2453" s="59">
        <v>0.5</v>
      </c>
      <c r="J2453" s="448">
        <f t="shared" si="39"/>
        <v>121.5</v>
      </c>
    </row>
    <row r="2454" spans="1:10" ht="15.75">
      <c r="A2454" s="55">
        <v>2450</v>
      </c>
      <c r="B2454" s="55" t="s">
        <v>446</v>
      </c>
      <c r="C2454" s="329" t="s">
        <v>2860</v>
      </c>
      <c r="D2454" s="329" t="s">
        <v>6523</v>
      </c>
      <c r="E2454" s="55" t="s">
        <v>7802</v>
      </c>
      <c r="F2454" s="55"/>
      <c r="G2454" s="55" t="s">
        <v>7800</v>
      </c>
      <c r="H2454" s="299">
        <v>243</v>
      </c>
      <c r="I2454" s="59">
        <v>0.5</v>
      </c>
      <c r="J2454" s="448">
        <f t="shared" si="39"/>
        <v>121.5</v>
      </c>
    </row>
    <row r="2455" spans="1:10" ht="15.75">
      <c r="A2455" s="55">
        <v>2451</v>
      </c>
      <c r="B2455" s="55" t="s">
        <v>446</v>
      </c>
      <c r="C2455" s="329" t="s">
        <v>2861</v>
      </c>
      <c r="D2455" s="329" t="s">
        <v>6524</v>
      </c>
      <c r="E2455" s="55" t="s">
        <v>7802</v>
      </c>
      <c r="F2455" s="55"/>
      <c r="G2455" s="55" t="s">
        <v>7800</v>
      </c>
      <c r="H2455" s="299">
        <v>243</v>
      </c>
      <c r="I2455" s="59">
        <v>0.5</v>
      </c>
      <c r="J2455" s="448">
        <f t="shared" si="39"/>
        <v>121.5</v>
      </c>
    </row>
    <row r="2456" spans="1:10" ht="15.75">
      <c r="A2456" s="55">
        <v>2452</v>
      </c>
      <c r="B2456" s="55" t="s">
        <v>446</v>
      </c>
      <c r="C2456" s="329" t="s">
        <v>2862</v>
      </c>
      <c r="D2456" s="329" t="s">
        <v>6525</v>
      </c>
      <c r="E2456" s="55" t="s">
        <v>7802</v>
      </c>
      <c r="F2456" s="55"/>
      <c r="G2456" s="55" t="s">
        <v>7800</v>
      </c>
      <c r="H2456" s="299">
        <v>243</v>
      </c>
      <c r="I2456" s="59">
        <v>0.5</v>
      </c>
      <c r="J2456" s="448">
        <f t="shared" si="39"/>
        <v>121.5</v>
      </c>
    </row>
    <row r="2457" spans="1:10" ht="15.75">
      <c r="A2457" s="55">
        <v>2453</v>
      </c>
      <c r="B2457" s="55" t="s">
        <v>446</v>
      </c>
      <c r="C2457" s="329" t="s">
        <v>2863</v>
      </c>
      <c r="D2457" s="329" t="s">
        <v>6526</v>
      </c>
      <c r="E2457" s="55" t="s">
        <v>7802</v>
      </c>
      <c r="F2457" s="55"/>
      <c r="G2457" s="55" t="s">
        <v>7800</v>
      </c>
      <c r="H2457" s="299">
        <v>243</v>
      </c>
      <c r="I2457" s="59">
        <v>0.5</v>
      </c>
      <c r="J2457" s="448">
        <f t="shared" si="39"/>
        <v>121.5</v>
      </c>
    </row>
    <row r="2458" spans="1:10" ht="15.75">
      <c r="A2458" s="55">
        <v>2454</v>
      </c>
      <c r="B2458" s="55" t="s">
        <v>446</v>
      </c>
      <c r="C2458" s="329" t="s">
        <v>2864</v>
      </c>
      <c r="D2458" s="329" t="s">
        <v>6527</v>
      </c>
      <c r="E2458" s="55" t="s">
        <v>7802</v>
      </c>
      <c r="F2458" s="55"/>
      <c r="G2458" s="55" t="s">
        <v>7800</v>
      </c>
      <c r="H2458" s="299">
        <v>243</v>
      </c>
      <c r="I2458" s="59">
        <v>0.5</v>
      </c>
      <c r="J2458" s="448">
        <f t="shared" si="39"/>
        <v>121.5</v>
      </c>
    </row>
    <row r="2459" spans="1:10" ht="15.75">
      <c r="A2459" s="55">
        <v>2455</v>
      </c>
      <c r="B2459" s="55" t="s">
        <v>446</v>
      </c>
      <c r="C2459" s="329" t="s">
        <v>2865</v>
      </c>
      <c r="D2459" s="329" t="s">
        <v>6528</v>
      </c>
      <c r="E2459" s="55" t="s">
        <v>7802</v>
      </c>
      <c r="F2459" s="55"/>
      <c r="G2459" s="55" t="s">
        <v>7800</v>
      </c>
      <c r="H2459" s="299">
        <v>243</v>
      </c>
      <c r="I2459" s="59">
        <v>0.5</v>
      </c>
      <c r="J2459" s="448">
        <f t="shared" si="39"/>
        <v>121.5</v>
      </c>
    </row>
    <row r="2460" spans="1:10" ht="15.75">
      <c r="A2460" s="55">
        <v>2456</v>
      </c>
      <c r="B2460" s="55" t="s">
        <v>446</v>
      </c>
      <c r="C2460" s="329" t="s">
        <v>2866</v>
      </c>
      <c r="D2460" s="329" t="s">
        <v>6529</v>
      </c>
      <c r="E2460" s="55" t="s">
        <v>7802</v>
      </c>
      <c r="F2460" s="55"/>
      <c r="G2460" s="55" t="s">
        <v>7800</v>
      </c>
      <c r="H2460" s="299">
        <v>243</v>
      </c>
      <c r="I2460" s="59">
        <v>0.5</v>
      </c>
      <c r="J2460" s="448">
        <f t="shared" si="39"/>
        <v>121.5</v>
      </c>
    </row>
    <row r="2461" spans="1:10" ht="15.75">
      <c r="A2461" s="55">
        <v>2457</v>
      </c>
      <c r="B2461" s="55" t="s">
        <v>446</v>
      </c>
      <c r="C2461" s="329" t="s">
        <v>2867</v>
      </c>
      <c r="D2461" s="329" t="s">
        <v>6530</v>
      </c>
      <c r="E2461" s="55" t="s">
        <v>7802</v>
      </c>
      <c r="F2461" s="55"/>
      <c r="G2461" s="55" t="s">
        <v>7800</v>
      </c>
      <c r="H2461" s="299">
        <v>243</v>
      </c>
      <c r="I2461" s="59">
        <v>0.5</v>
      </c>
      <c r="J2461" s="448">
        <f t="shared" si="39"/>
        <v>121.5</v>
      </c>
    </row>
    <row r="2462" spans="1:10" ht="15.75">
      <c r="A2462" s="55">
        <v>2458</v>
      </c>
      <c r="B2462" s="55" t="s">
        <v>446</v>
      </c>
      <c r="C2462" s="329" t="s">
        <v>2868</v>
      </c>
      <c r="D2462" s="329" t="s">
        <v>6531</v>
      </c>
      <c r="E2462" s="55" t="s">
        <v>7802</v>
      </c>
      <c r="F2462" s="55"/>
      <c r="G2462" s="55" t="s">
        <v>7800</v>
      </c>
      <c r="H2462" s="299">
        <v>243</v>
      </c>
      <c r="I2462" s="59">
        <v>0.5</v>
      </c>
      <c r="J2462" s="448">
        <f t="shared" si="39"/>
        <v>121.5</v>
      </c>
    </row>
    <row r="2463" spans="1:10" ht="15.75">
      <c r="A2463" s="55">
        <v>2459</v>
      </c>
      <c r="B2463" s="55" t="s">
        <v>446</v>
      </c>
      <c r="C2463" s="329" t="s">
        <v>2869</v>
      </c>
      <c r="D2463" s="329" t="s">
        <v>6532</v>
      </c>
      <c r="E2463" s="55" t="s">
        <v>7802</v>
      </c>
      <c r="F2463" s="55"/>
      <c r="G2463" s="55" t="s">
        <v>7800</v>
      </c>
      <c r="H2463" s="299">
        <v>243</v>
      </c>
      <c r="I2463" s="59">
        <v>0.5</v>
      </c>
      <c r="J2463" s="448">
        <f t="shared" si="39"/>
        <v>121.5</v>
      </c>
    </row>
    <row r="2464" spans="1:10" ht="15.75">
      <c r="A2464" s="55">
        <v>2460</v>
      </c>
      <c r="B2464" s="55" t="s">
        <v>446</v>
      </c>
      <c r="C2464" s="329" t="s">
        <v>2870</v>
      </c>
      <c r="D2464" s="329" t="s">
        <v>6533</v>
      </c>
      <c r="E2464" s="55" t="s">
        <v>7802</v>
      </c>
      <c r="F2464" s="55"/>
      <c r="G2464" s="55" t="s">
        <v>7800</v>
      </c>
      <c r="H2464" s="299">
        <v>243</v>
      </c>
      <c r="I2464" s="59">
        <v>0.5</v>
      </c>
      <c r="J2464" s="448">
        <f t="shared" si="39"/>
        <v>121.5</v>
      </c>
    </row>
    <row r="2465" spans="1:10" ht="15.75">
      <c r="A2465" s="55">
        <v>2461</v>
      </c>
      <c r="B2465" s="55" t="s">
        <v>446</v>
      </c>
      <c r="C2465" s="329" t="s">
        <v>2871</v>
      </c>
      <c r="D2465" s="329" t="s">
        <v>6534</v>
      </c>
      <c r="E2465" s="55" t="s">
        <v>7802</v>
      </c>
      <c r="F2465" s="55"/>
      <c r="G2465" s="55" t="s">
        <v>7800</v>
      </c>
      <c r="H2465" s="299">
        <v>243</v>
      </c>
      <c r="I2465" s="59">
        <v>0.5</v>
      </c>
      <c r="J2465" s="448">
        <f t="shared" si="39"/>
        <v>121.5</v>
      </c>
    </row>
    <row r="2466" spans="1:10" ht="15.75">
      <c r="A2466" s="55">
        <v>2462</v>
      </c>
      <c r="B2466" s="55" t="s">
        <v>446</v>
      </c>
      <c r="C2466" s="329" t="s">
        <v>2872</v>
      </c>
      <c r="D2466" s="329" t="s">
        <v>6535</v>
      </c>
      <c r="E2466" s="55" t="s">
        <v>7802</v>
      </c>
      <c r="F2466" s="55"/>
      <c r="G2466" s="55" t="s">
        <v>7800</v>
      </c>
      <c r="H2466" s="299">
        <v>243</v>
      </c>
      <c r="I2466" s="59">
        <v>0.5</v>
      </c>
      <c r="J2466" s="448">
        <f t="shared" si="39"/>
        <v>121.5</v>
      </c>
    </row>
    <row r="2467" spans="1:10" ht="15.75">
      <c r="A2467" s="55">
        <v>2463</v>
      </c>
      <c r="B2467" s="55" t="s">
        <v>446</v>
      </c>
      <c r="C2467" s="329" t="s">
        <v>2873</v>
      </c>
      <c r="D2467" s="329" t="s">
        <v>6536</v>
      </c>
      <c r="E2467" s="55" t="s">
        <v>7802</v>
      </c>
      <c r="F2467" s="55"/>
      <c r="G2467" s="55" t="s">
        <v>7800</v>
      </c>
      <c r="H2467" s="299">
        <v>243</v>
      </c>
      <c r="I2467" s="59">
        <v>0.5</v>
      </c>
      <c r="J2467" s="448">
        <f t="shared" si="39"/>
        <v>121.5</v>
      </c>
    </row>
    <row r="2468" spans="1:10" ht="15.75">
      <c r="A2468" s="55">
        <v>2464</v>
      </c>
      <c r="B2468" s="55" t="s">
        <v>446</v>
      </c>
      <c r="C2468" s="329" t="s">
        <v>2874</v>
      </c>
      <c r="D2468" s="329" t="s">
        <v>6537</v>
      </c>
      <c r="E2468" s="55" t="s">
        <v>7802</v>
      </c>
      <c r="F2468" s="55"/>
      <c r="G2468" s="55" t="s">
        <v>7800</v>
      </c>
      <c r="H2468" s="299">
        <v>243</v>
      </c>
      <c r="I2468" s="59">
        <v>0.5</v>
      </c>
      <c r="J2468" s="448">
        <f t="shared" si="39"/>
        <v>121.5</v>
      </c>
    </row>
    <row r="2469" spans="1:10" ht="15.75">
      <c r="A2469" s="55">
        <v>2465</v>
      </c>
      <c r="B2469" s="55" t="s">
        <v>446</v>
      </c>
      <c r="C2469" s="329" t="s">
        <v>2875</v>
      </c>
      <c r="D2469" s="329" t="s">
        <v>6538</v>
      </c>
      <c r="E2469" s="55" t="s">
        <v>7802</v>
      </c>
      <c r="F2469" s="55"/>
      <c r="G2469" s="55" t="s">
        <v>7800</v>
      </c>
      <c r="H2469" s="299">
        <v>243</v>
      </c>
      <c r="I2469" s="59">
        <v>0.5</v>
      </c>
      <c r="J2469" s="448">
        <f t="shared" si="39"/>
        <v>121.5</v>
      </c>
    </row>
    <row r="2470" spans="1:10" ht="15.75">
      <c r="A2470" s="55">
        <v>2466</v>
      </c>
      <c r="B2470" s="55" t="s">
        <v>446</v>
      </c>
      <c r="C2470" s="329" t="s">
        <v>2876</v>
      </c>
      <c r="D2470" s="329" t="s">
        <v>6539</v>
      </c>
      <c r="E2470" s="55" t="s">
        <v>7802</v>
      </c>
      <c r="F2470" s="55"/>
      <c r="G2470" s="55" t="s">
        <v>7800</v>
      </c>
      <c r="H2470" s="299">
        <v>243</v>
      </c>
      <c r="I2470" s="59">
        <v>0.5</v>
      </c>
      <c r="J2470" s="448">
        <f t="shared" si="39"/>
        <v>121.5</v>
      </c>
    </row>
    <row r="2471" spans="1:10" ht="15.75">
      <c r="A2471" s="55">
        <v>2467</v>
      </c>
      <c r="B2471" s="55" t="s">
        <v>446</v>
      </c>
      <c r="C2471" s="329" t="s">
        <v>2877</v>
      </c>
      <c r="D2471" s="329" t="s">
        <v>6540</v>
      </c>
      <c r="E2471" s="55" t="s">
        <v>7802</v>
      </c>
      <c r="F2471" s="55"/>
      <c r="G2471" s="55" t="s">
        <v>7800</v>
      </c>
      <c r="H2471" s="299">
        <v>243</v>
      </c>
      <c r="I2471" s="59">
        <v>0.5</v>
      </c>
      <c r="J2471" s="448">
        <f t="shared" si="39"/>
        <v>121.5</v>
      </c>
    </row>
    <row r="2472" spans="1:10" ht="15.75">
      <c r="A2472" s="55">
        <v>2468</v>
      </c>
      <c r="B2472" s="55" t="s">
        <v>446</v>
      </c>
      <c r="C2472" s="329" t="s">
        <v>2878</v>
      </c>
      <c r="D2472" s="329" t="s">
        <v>6541</v>
      </c>
      <c r="E2472" s="55" t="s">
        <v>7802</v>
      </c>
      <c r="F2472" s="55"/>
      <c r="G2472" s="55" t="s">
        <v>7800</v>
      </c>
      <c r="H2472" s="299">
        <v>243</v>
      </c>
      <c r="I2472" s="59">
        <v>0.5</v>
      </c>
      <c r="J2472" s="448">
        <f t="shared" si="39"/>
        <v>121.5</v>
      </c>
    </row>
    <row r="2473" spans="1:10" ht="15.75">
      <c r="A2473" s="55">
        <v>2469</v>
      </c>
      <c r="B2473" s="55" t="s">
        <v>446</v>
      </c>
      <c r="C2473" s="329" t="s">
        <v>2879</v>
      </c>
      <c r="D2473" s="329" t="s">
        <v>6542</v>
      </c>
      <c r="E2473" s="55" t="s">
        <v>7802</v>
      </c>
      <c r="F2473" s="55"/>
      <c r="G2473" s="55" t="s">
        <v>7800</v>
      </c>
      <c r="H2473" s="299">
        <v>243</v>
      </c>
      <c r="I2473" s="59">
        <v>0.5</v>
      </c>
      <c r="J2473" s="448">
        <f t="shared" si="39"/>
        <v>121.5</v>
      </c>
    </row>
    <row r="2474" spans="1:10" ht="15.75">
      <c r="A2474" s="55">
        <v>2470</v>
      </c>
      <c r="B2474" s="55" t="s">
        <v>446</v>
      </c>
      <c r="C2474" s="329" t="s">
        <v>2880</v>
      </c>
      <c r="D2474" s="329" t="s">
        <v>6543</v>
      </c>
      <c r="E2474" s="55" t="s">
        <v>7802</v>
      </c>
      <c r="F2474" s="55"/>
      <c r="G2474" s="55" t="s">
        <v>7800</v>
      </c>
      <c r="H2474" s="299">
        <v>243</v>
      </c>
      <c r="I2474" s="59">
        <v>0.5</v>
      </c>
      <c r="J2474" s="448">
        <f t="shared" si="39"/>
        <v>121.5</v>
      </c>
    </row>
    <row r="2475" spans="1:10" ht="15.75">
      <c r="A2475" s="55">
        <v>2471</v>
      </c>
      <c r="B2475" s="55" t="s">
        <v>446</v>
      </c>
      <c r="C2475" s="329" t="s">
        <v>2881</v>
      </c>
      <c r="D2475" s="329" t="s">
        <v>6544</v>
      </c>
      <c r="E2475" s="55" t="s">
        <v>7802</v>
      </c>
      <c r="F2475" s="55"/>
      <c r="G2475" s="55" t="s">
        <v>7800</v>
      </c>
      <c r="H2475" s="299">
        <v>243</v>
      </c>
      <c r="I2475" s="59">
        <v>0.5</v>
      </c>
      <c r="J2475" s="448">
        <f t="shared" si="39"/>
        <v>121.5</v>
      </c>
    </row>
    <row r="2476" spans="1:10" ht="15.75">
      <c r="A2476" s="55">
        <v>2472</v>
      </c>
      <c r="B2476" s="55" t="s">
        <v>446</v>
      </c>
      <c r="C2476" s="329" t="s">
        <v>2882</v>
      </c>
      <c r="D2476" s="329" t="s">
        <v>6545</v>
      </c>
      <c r="E2476" s="55" t="s">
        <v>7802</v>
      </c>
      <c r="F2476" s="55"/>
      <c r="G2476" s="55" t="s">
        <v>7800</v>
      </c>
      <c r="H2476" s="299">
        <v>243</v>
      </c>
      <c r="I2476" s="59">
        <v>0.5</v>
      </c>
      <c r="J2476" s="448">
        <f t="shared" si="39"/>
        <v>121.5</v>
      </c>
    </row>
    <row r="2477" spans="1:10" ht="15.75">
      <c r="A2477" s="55">
        <v>2473</v>
      </c>
      <c r="B2477" s="55" t="s">
        <v>446</v>
      </c>
      <c r="C2477" s="329" t="s">
        <v>2883</v>
      </c>
      <c r="D2477" s="329" t="s">
        <v>6546</v>
      </c>
      <c r="E2477" s="55" t="s">
        <v>7802</v>
      </c>
      <c r="F2477" s="55"/>
      <c r="G2477" s="55" t="s">
        <v>7800</v>
      </c>
      <c r="H2477" s="299">
        <v>243</v>
      </c>
      <c r="I2477" s="59">
        <v>0.5</v>
      </c>
      <c r="J2477" s="448">
        <f t="shared" si="39"/>
        <v>121.5</v>
      </c>
    </row>
    <row r="2478" spans="1:10" ht="15.75">
      <c r="A2478" s="55">
        <v>2474</v>
      </c>
      <c r="B2478" s="55" t="s">
        <v>446</v>
      </c>
      <c r="C2478" s="329" t="s">
        <v>2884</v>
      </c>
      <c r="D2478" s="329" t="s">
        <v>6547</v>
      </c>
      <c r="E2478" s="55" t="s">
        <v>7802</v>
      </c>
      <c r="F2478" s="55"/>
      <c r="G2478" s="55" t="s">
        <v>7800</v>
      </c>
      <c r="H2478" s="299">
        <v>243</v>
      </c>
      <c r="I2478" s="59">
        <v>0.5</v>
      </c>
      <c r="J2478" s="448">
        <f t="shared" si="39"/>
        <v>121.5</v>
      </c>
    </row>
    <row r="2479" spans="1:10" ht="15.75">
      <c r="A2479" s="55">
        <v>2475</v>
      </c>
      <c r="B2479" s="55" t="s">
        <v>446</v>
      </c>
      <c r="C2479" s="329" t="s">
        <v>2885</v>
      </c>
      <c r="D2479" s="329" t="s">
        <v>6548</v>
      </c>
      <c r="E2479" s="55" t="s">
        <v>7802</v>
      </c>
      <c r="F2479" s="55"/>
      <c r="G2479" s="55" t="s">
        <v>7800</v>
      </c>
      <c r="H2479" s="299">
        <v>243</v>
      </c>
      <c r="I2479" s="59">
        <v>0.5</v>
      </c>
      <c r="J2479" s="448">
        <f t="shared" si="39"/>
        <v>121.5</v>
      </c>
    </row>
    <row r="2480" spans="1:10" ht="15.75">
      <c r="A2480" s="55">
        <v>2476</v>
      </c>
      <c r="B2480" s="55" t="s">
        <v>446</v>
      </c>
      <c r="C2480" s="329" t="s">
        <v>2886</v>
      </c>
      <c r="D2480" s="329" t="s">
        <v>6549</v>
      </c>
      <c r="E2480" s="55" t="s">
        <v>7802</v>
      </c>
      <c r="F2480" s="55"/>
      <c r="G2480" s="55" t="s">
        <v>7800</v>
      </c>
      <c r="H2480" s="299">
        <v>243</v>
      </c>
      <c r="I2480" s="59">
        <v>0.5</v>
      </c>
      <c r="J2480" s="448">
        <f t="shared" si="39"/>
        <v>121.5</v>
      </c>
    </row>
    <row r="2481" spans="1:10" ht="15.75">
      <c r="A2481" s="55">
        <v>2477</v>
      </c>
      <c r="B2481" s="55" t="s">
        <v>446</v>
      </c>
      <c r="C2481" s="329" t="s">
        <v>2887</v>
      </c>
      <c r="D2481" s="329" t="s">
        <v>6550</v>
      </c>
      <c r="E2481" s="55" t="s">
        <v>7802</v>
      </c>
      <c r="F2481" s="55"/>
      <c r="G2481" s="55" t="s">
        <v>7800</v>
      </c>
      <c r="H2481" s="299">
        <v>243</v>
      </c>
      <c r="I2481" s="59">
        <v>0.5</v>
      </c>
      <c r="J2481" s="448">
        <f t="shared" si="39"/>
        <v>121.5</v>
      </c>
    </row>
    <row r="2482" spans="1:10" ht="15.75">
      <c r="A2482" s="55">
        <v>2478</v>
      </c>
      <c r="B2482" s="55" t="s">
        <v>446</v>
      </c>
      <c r="C2482" s="329" t="s">
        <v>2888</v>
      </c>
      <c r="D2482" s="329" t="s">
        <v>6551</v>
      </c>
      <c r="E2482" s="55" t="s">
        <v>7802</v>
      </c>
      <c r="F2482" s="55"/>
      <c r="G2482" s="55" t="s">
        <v>7800</v>
      </c>
      <c r="H2482" s="299">
        <v>243</v>
      </c>
      <c r="I2482" s="59">
        <v>0.5</v>
      </c>
      <c r="J2482" s="448">
        <f t="shared" si="39"/>
        <v>121.5</v>
      </c>
    </row>
    <row r="2483" spans="1:10" ht="15.75">
      <c r="A2483" s="55">
        <v>2479</v>
      </c>
      <c r="B2483" s="55" t="s">
        <v>446</v>
      </c>
      <c r="C2483" s="329" t="s">
        <v>2889</v>
      </c>
      <c r="D2483" s="329" t="s">
        <v>6552</v>
      </c>
      <c r="E2483" s="55" t="s">
        <v>7802</v>
      </c>
      <c r="F2483" s="55"/>
      <c r="G2483" s="55" t="s">
        <v>7800</v>
      </c>
      <c r="H2483" s="299">
        <v>243</v>
      </c>
      <c r="I2483" s="59">
        <v>0.5</v>
      </c>
      <c r="J2483" s="448">
        <f t="shared" si="39"/>
        <v>121.5</v>
      </c>
    </row>
    <row r="2484" spans="1:10" ht="15.75">
      <c r="A2484" s="55">
        <v>2480</v>
      </c>
      <c r="B2484" s="55" t="s">
        <v>446</v>
      </c>
      <c r="C2484" s="329" t="s">
        <v>2890</v>
      </c>
      <c r="D2484" s="329" t="s">
        <v>6553</v>
      </c>
      <c r="E2484" s="55" t="s">
        <v>7802</v>
      </c>
      <c r="F2484" s="55"/>
      <c r="G2484" s="55" t="s">
        <v>7800</v>
      </c>
      <c r="H2484" s="299">
        <v>243</v>
      </c>
      <c r="I2484" s="59">
        <v>0.5</v>
      </c>
      <c r="J2484" s="448">
        <f t="shared" si="39"/>
        <v>121.5</v>
      </c>
    </row>
    <row r="2485" spans="1:10" ht="15.75">
      <c r="A2485" s="55">
        <v>2481</v>
      </c>
      <c r="B2485" s="55" t="s">
        <v>446</v>
      </c>
      <c r="C2485" s="329" t="s">
        <v>2891</v>
      </c>
      <c r="D2485" s="329" t="s">
        <v>6554</v>
      </c>
      <c r="E2485" s="55" t="s">
        <v>7802</v>
      </c>
      <c r="F2485" s="55"/>
      <c r="G2485" s="55" t="s">
        <v>7800</v>
      </c>
      <c r="H2485" s="299">
        <v>243</v>
      </c>
      <c r="I2485" s="59">
        <v>0.5</v>
      </c>
      <c r="J2485" s="448">
        <f t="shared" si="39"/>
        <v>121.5</v>
      </c>
    </row>
    <row r="2486" spans="1:10" ht="15.75">
      <c r="A2486" s="55">
        <v>2482</v>
      </c>
      <c r="B2486" s="55" t="s">
        <v>446</v>
      </c>
      <c r="C2486" s="329" t="s">
        <v>2892</v>
      </c>
      <c r="D2486" s="329" t="s">
        <v>6555</v>
      </c>
      <c r="E2486" s="55" t="s">
        <v>7802</v>
      </c>
      <c r="F2486" s="55"/>
      <c r="G2486" s="55" t="s">
        <v>7800</v>
      </c>
      <c r="H2486" s="299">
        <v>243</v>
      </c>
      <c r="I2486" s="59">
        <v>0.5</v>
      </c>
      <c r="J2486" s="448">
        <f t="shared" si="39"/>
        <v>121.5</v>
      </c>
    </row>
    <row r="2487" spans="1:10" ht="15.75">
      <c r="A2487" s="55">
        <v>2483</v>
      </c>
      <c r="B2487" s="55" t="s">
        <v>446</v>
      </c>
      <c r="C2487" s="329" t="s">
        <v>2893</v>
      </c>
      <c r="D2487" s="329" t="s">
        <v>6556</v>
      </c>
      <c r="E2487" s="55" t="s">
        <v>7802</v>
      </c>
      <c r="F2487" s="55"/>
      <c r="G2487" s="55" t="s">
        <v>7800</v>
      </c>
      <c r="H2487" s="299">
        <v>243</v>
      </c>
      <c r="I2487" s="59">
        <v>0.5</v>
      </c>
      <c r="J2487" s="448">
        <f t="shared" si="39"/>
        <v>121.5</v>
      </c>
    </row>
    <row r="2488" spans="1:10" ht="15.75">
      <c r="A2488" s="55">
        <v>2484</v>
      </c>
      <c r="B2488" s="55" t="s">
        <v>446</v>
      </c>
      <c r="C2488" s="329" t="s">
        <v>2894</v>
      </c>
      <c r="D2488" s="329" t="s">
        <v>6557</v>
      </c>
      <c r="E2488" s="55" t="s">
        <v>7802</v>
      </c>
      <c r="F2488" s="55"/>
      <c r="G2488" s="55" t="s">
        <v>7800</v>
      </c>
      <c r="H2488" s="299">
        <v>243</v>
      </c>
      <c r="I2488" s="59">
        <v>0.5</v>
      </c>
      <c r="J2488" s="448">
        <f t="shared" si="39"/>
        <v>121.5</v>
      </c>
    </row>
    <row r="2489" spans="1:10" ht="15.75">
      <c r="A2489" s="55">
        <v>2485</v>
      </c>
      <c r="B2489" s="55" t="s">
        <v>446</v>
      </c>
      <c r="C2489" s="329" t="s">
        <v>2895</v>
      </c>
      <c r="D2489" s="329" t="s">
        <v>6558</v>
      </c>
      <c r="E2489" s="55" t="s">
        <v>7802</v>
      </c>
      <c r="F2489" s="55"/>
      <c r="G2489" s="55" t="s">
        <v>7800</v>
      </c>
      <c r="H2489" s="299">
        <v>243</v>
      </c>
      <c r="I2489" s="59">
        <v>0.5</v>
      </c>
      <c r="J2489" s="448">
        <f t="shared" si="39"/>
        <v>121.5</v>
      </c>
    </row>
    <row r="2490" spans="1:10" ht="15.75">
      <c r="A2490" s="55">
        <v>2486</v>
      </c>
      <c r="B2490" s="55" t="s">
        <v>446</v>
      </c>
      <c r="C2490" s="329" t="s">
        <v>2896</v>
      </c>
      <c r="D2490" s="329" t="s">
        <v>6559</v>
      </c>
      <c r="E2490" s="55" t="s">
        <v>7802</v>
      </c>
      <c r="F2490" s="55"/>
      <c r="G2490" s="55" t="s">
        <v>7800</v>
      </c>
      <c r="H2490" s="299">
        <v>243</v>
      </c>
      <c r="I2490" s="59">
        <v>0.5</v>
      </c>
      <c r="J2490" s="448">
        <f t="shared" si="39"/>
        <v>121.5</v>
      </c>
    </row>
    <row r="2491" spans="1:10" ht="15.75">
      <c r="A2491" s="55">
        <v>2487</v>
      </c>
      <c r="B2491" s="55" t="s">
        <v>446</v>
      </c>
      <c r="C2491" s="329" t="s">
        <v>2897</v>
      </c>
      <c r="D2491" s="329" t="s">
        <v>6560</v>
      </c>
      <c r="E2491" s="55" t="s">
        <v>7802</v>
      </c>
      <c r="F2491" s="55"/>
      <c r="G2491" s="55" t="s">
        <v>7800</v>
      </c>
      <c r="H2491" s="299">
        <v>243</v>
      </c>
      <c r="I2491" s="59">
        <v>0.5</v>
      </c>
      <c r="J2491" s="448">
        <f t="shared" si="39"/>
        <v>121.5</v>
      </c>
    </row>
    <row r="2492" spans="1:10" ht="15.75">
      <c r="A2492" s="55">
        <v>2488</v>
      </c>
      <c r="B2492" s="55" t="s">
        <v>446</v>
      </c>
      <c r="C2492" s="329" t="s">
        <v>2898</v>
      </c>
      <c r="D2492" s="329" t="s">
        <v>6561</v>
      </c>
      <c r="E2492" s="55" t="s">
        <v>7802</v>
      </c>
      <c r="F2492" s="55"/>
      <c r="G2492" s="55" t="s">
        <v>7800</v>
      </c>
      <c r="H2492" s="299">
        <v>243</v>
      </c>
      <c r="I2492" s="59">
        <v>0.5</v>
      </c>
      <c r="J2492" s="448">
        <f t="shared" si="39"/>
        <v>121.5</v>
      </c>
    </row>
    <row r="2493" spans="1:10" ht="15.75">
      <c r="A2493" s="55">
        <v>2489</v>
      </c>
      <c r="B2493" s="55" t="s">
        <v>446</v>
      </c>
      <c r="C2493" s="329" t="s">
        <v>2899</v>
      </c>
      <c r="D2493" s="329" t="s">
        <v>6562</v>
      </c>
      <c r="E2493" s="55" t="s">
        <v>7802</v>
      </c>
      <c r="F2493" s="55"/>
      <c r="G2493" s="55" t="s">
        <v>7800</v>
      </c>
      <c r="H2493" s="299">
        <v>243</v>
      </c>
      <c r="I2493" s="59">
        <v>0.5</v>
      </c>
      <c r="J2493" s="448">
        <f t="shared" si="39"/>
        <v>121.5</v>
      </c>
    </row>
    <row r="2494" spans="1:10" ht="15.75">
      <c r="A2494" s="55">
        <v>2490</v>
      </c>
      <c r="B2494" s="55" t="s">
        <v>446</v>
      </c>
      <c r="C2494" s="329" t="s">
        <v>2900</v>
      </c>
      <c r="D2494" s="329" t="s">
        <v>6563</v>
      </c>
      <c r="E2494" s="55" t="s">
        <v>7802</v>
      </c>
      <c r="F2494" s="55"/>
      <c r="G2494" s="55" t="s">
        <v>7800</v>
      </c>
      <c r="H2494" s="299">
        <v>243</v>
      </c>
      <c r="I2494" s="59">
        <v>0.5</v>
      </c>
      <c r="J2494" s="448">
        <f t="shared" si="39"/>
        <v>121.5</v>
      </c>
    </row>
    <row r="2495" spans="1:10" ht="15.75">
      <c r="A2495" s="55">
        <v>2491</v>
      </c>
      <c r="B2495" s="55" t="s">
        <v>446</v>
      </c>
      <c r="C2495" s="329" t="s">
        <v>2901</v>
      </c>
      <c r="D2495" s="329" t="s">
        <v>6564</v>
      </c>
      <c r="E2495" s="55" t="s">
        <v>7802</v>
      </c>
      <c r="F2495" s="55"/>
      <c r="G2495" s="55" t="s">
        <v>7800</v>
      </c>
      <c r="H2495" s="299">
        <v>243</v>
      </c>
      <c r="I2495" s="59">
        <v>0.5</v>
      </c>
      <c r="J2495" s="448">
        <f t="shared" si="39"/>
        <v>121.5</v>
      </c>
    </row>
    <row r="2496" spans="1:10" ht="15.75">
      <c r="A2496" s="55">
        <v>2492</v>
      </c>
      <c r="B2496" s="55" t="s">
        <v>446</v>
      </c>
      <c r="C2496" s="329" t="s">
        <v>2902</v>
      </c>
      <c r="D2496" s="329" t="s">
        <v>6565</v>
      </c>
      <c r="E2496" s="55" t="s">
        <v>7802</v>
      </c>
      <c r="F2496" s="55"/>
      <c r="G2496" s="55" t="s">
        <v>7800</v>
      </c>
      <c r="H2496" s="299">
        <v>243</v>
      </c>
      <c r="I2496" s="59">
        <v>0.5</v>
      </c>
      <c r="J2496" s="448">
        <f t="shared" si="39"/>
        <v>121.5</v>
      </c>
    </row>
    <row r="2497" spans="1:10" ht="15.75">
      <c r="A2497" s="55">
        <v>2493</v>
      </c>
      <c r="B2497" s="55" t="s">
        <v>446</v>
      </c>
      <c r="C2497" s="329" t="s">
        <v>2903</v>
      </c>
      <c r="D2497" s="329" t="s">
        <v>6566</v>
      </c>
      <c r="E2497" s="55" t="s">
        <v>7802</v>
      </c>
      <c r="F2497" s="55"/>
      <c r="G2497" s="55" t="s">
        <v>7800</v>
      </c>
      <c r="H2497" s="299">
        <v>243</v>
      </c>
      <c r="I2497" s="59">
        <v>0.5</v>
      </c>
      <c r="J2497" s="448">
        <f t="shared" si="39"/>
        <v>121.5</v>
      </c>
    </row>
    <row r="2498" spans="1:10" ht="15.75">
      <c r="A2498" s="55">
        <v>2494</v>
      </c>
      <c r="B2498" s="55" t="s">
        <v>446</v>
      </c>
      <c r="C2498" s="329" t="s">
        <v>2904</v>
      </c>
      <c r="D2498" s="329" t="s">
        <v>6567</v>
      </c>
      <c r="E2498" s="55" t="s">
        <v>7802</v>
      </c>
      <c r="F2498" s="55"/>
      <c r="G2498" s="55" t="s">
        <v>7800</v>
      </c>
      <c r="H2498" s="299">
        <v>243</v>
      </c>
      <c r="I2498" s="59">
        <v>0.5</v>
      </c>
      <c r="J2498" s="448">
        <f t="shared" si="39"/>
        <v>121.5</v>
      </c>
    </row>
    <row r="2499" spans="1:10" ht="15.75">
      <c r="A2499" s="55">
        <v>2495</v>
      </c>
      <c r="B2499" s="55" t="s">
        <v>446</v>
      </c>
      <c r="C2499" s="329" t="s">
        <v>2905</v>
      </c>
      <c r="D2499" s="329" t="s">
        <v>6568</v>
      </c>
      <c r="E2499" s="55" t="s">
        <v>7802</v>
      </c>
      <c r="F2499" s="55"/>
      <c r="G2499" s="55" t="s">
        <v>7800</v>
      </c>
      <c r="H2499" s="299">
        <v>243</v>
      </c>
      <c r="I2499" s="59">
        <v>0.5</v>
      </c>
      <c r="J2499" s="448">
        <f t="shared" si="39"/>
        <v>121.5</v>
      </c>
    </row>
    <row r="2500" spans="1:10" ht="15.75">
      <c r="A2500" s="55">
        <v>2496</v>
      </c>
      <c r="B2500" s="55" t="s">
        <v>446</v>
      </c>
      <c r="C2500" s="329" t="s">
        <v>2906</v>
      </c>
      <c r="D2500" s="329" t="s">
        <v>6569</v>
      </c>
      <c r="E2500" s="55" t="s">
        <v>7802</v>
      </c>
      <c r="F2500" s="55"/>
      <c r="G2500" s="55" t="s">
        <v>7800</v>
      </c>
      <c r="H2500" s="299">
        <v>243</v>
      </c>
      <c r="I2500" s="59">
        <v>0.5</v>
      </c>
      <c r="J2500" s="448">
        <f t="shared" si="39"/>
        <v>121.5</v>
      </c>
    </row>
    <row r="2501" spans="1:10" ht="15.75">
      <c r="A2501" s="55">
        <v>2497</v>
      </c>
      <c r="B2501" s="55" t="s">
        <v>446</v>
      </c>
      <c r="C2501" s="329" t="s">
        <v>2907</v>
      </c>
      <c r="D2501" s="329" t="s">
        <v>6570</v>
      </c>
      <c r="E2501" s="55" t="s">
        <v>7802</v>
      </c>
      <c r="F2501" s="55"/>
      <c r="G2501" s="55" t="s">
        <v>7800</v>
      </c>
      <c r="H2501" s="299">
        <v>243</v>
      </c>
      <c r="I2501" s="59">
        <v>0.5</v>
      </c>
      <c r="J2501" s="448">
        <f t="shared" si="39"/>
        <v>121.5</v>
      </c>
    </row>
    <row r="2502" spans="1:10" ht="15.75">
      <c r="A2502" s="55">
        <v>2498</v>
      </c>
      <c r="B2502" s="55" t="s">
        <v>446</v>
      </c>
      <c r="C2502" s="329" t="s">
        <v>2908</v>
      </c>
      <c r="D2502" s="329" t="s">
        <v>6571</v>
      </c>
      <c r="E2502" s="55" t="s">
        <v>7802</v>
      </c>
      <c r="F2502" s="55"/>
      <c r="G2502" s="55" t="s">
        <v>7800</v>
      </c>
      <c r="H2502" s="299">
        <v>243</v>
      </c>
      <c r="I2502" s="59">
        <v>0.5</v>
      </c>
      <c r="J2502" s="448">
        <f t="shared" si="39"/>
        <v>121.5</v>
      </c>
    </row>
    <row r="2503" spans="1:10" ht="15.75">
      <c r="A2503" s="55">
        <v>2499</v>
      </c>
      <c r="B2503" s="55" t="s">
        <v>446</v>
      </c>
      <c r="C2503" s="329" t="s">
        <v>2909</v>
      </c>
      <c r="D2503" s="329" t="s">
        <v>6572</v>
      </c>
      <c r="E2503" s="55" t="s">
        <v>7802</v>
      </c>
      <c r="F2503" s="55"/>
      <c r="G2503" s="55" t="s">
        <v>7800</v>
      </c>
      <c r="H2503" s="299">
        <v>243</v>
      </c>
      <c r="I2503" s="59">
        <v>0.5</v>
      </c>
      <c r="J2503" s="448">
        <f t="shared" si="39"/>
        <v>121.5</v>
      </c>
    </row>
    <row r="2504" spans="1:10" ht="15.75">
      <c r="A2504" s="55">
        <v>2500</v>
      </c>
      <c r="B2504" s="55" t="s">
        <v>446</v>
      </c>
      <c r="C2504" s="329" t="s">
        <v>2910</v>
      </c>
      <c r="D2504" s="329" t="s">
        <v>6573</v>
      </c>
      <c r="E2504" s="55" t="s">
        <v>7802</v>
      </c>
      <c r="F2504" s="55"/>
      <c r="G2504" s="55" t="s">
        <v>7800</v>
      </c>
      <c r="H2504" s="299">
        <v>243</v>
      </c>
      <c r="I2504" s="59">
        <v>0.5</v>
      </c>
      <c r="J2504" s="448">
        <f t="shared" si="39"/>
        <v>121.5</v>
      </c>
    </row>
    <row r="2505" spans="1:10" ht="15.75">
      <c r="A2505" s="55">
        <v>2501</v>
      </c>
      <c r="B2505" s="55" t="s">
        <v>446</v>
      </c>
      <c r="C2505" s="329" t="s">
        <v>2911</v>
      </c>
      <c r="D2505" s="329" t="s">
        <v>6574</v>
      </c>
      <c r="E2505" s="55" t="s">
        <v>7802</v>
      </c>
      <c r="F2505" s="55"/>
      <c r="G2505" s="55" t="s">
        <v>7800</v>
      </c>
      <c r="H2505" s="299">
        <v>243</v>
      </c>
      <c r="I2505" s="59">
        <v>0.5</v>
      </c>
      <c r="J2505" s="448">
        <f t="shared" si="39"/>
        <v>121.5</v>
      </c>
    </row>
    <row r="2506" spans="1:10" ht="15.75">
      <c r="A2506" s="55">
        <v>2502</v>
      </c>
      <c r="B2506" s="55" t="s">
        <v>446</v>
      </c>
      <c r="C2506" s="329" t="s">
        <v>2912</v>
      </c>
      <c r="D2506" s="329" t="s">
        <v>6575</v>
      </c>
      <c r="E2506" s="55" t="s">
        <v>7802</v>
      </c>
      <c r="F2506" s="55"/>
      <c r="G2506" s="55" t="s">
        <v>7800</v>
      </c>
      <c r="H2506" s="299">
        <v>243</v>
      </c>
      <c r="I2506" s="59">
        <v>0.5</v>
      </c>
      <c r="J2506" s="448">
        <f t="shared" si="39"/>
        <v>121.5</v>
      </c>
    </row>
    <row r="2507" spans="1:10" ht="15.75">
      <c r="A2507" s="55">
        <v>2503</v>
      </c>
      <c r="B2507" s="55" t="s">
        <v>446</v>
      </c>
      <c r="C2507" s="329" t="s">
        <v>2913</v>
      </c>
      <c r="D2507" s="329" t="s">
        <v>6576</v>
      </c>
      <c r="E2507" s="55" t="s">
        <v>7802</v>
      </c>
      <c r="F2507" s="55"/>
      <c r="G2507" s="55" t="s">
        <v>7800</v>
      </c>
      <c r="H2507" s="299">
        <v>243</v>
      </c>
      <c r="I2507" s="59">
        <v>0.5</v>
      </c>
      <c r="J2507" s="448">
        <f t="shared" si="39"/>
        <v>121.5</v>
      </c>
    </row>
    <row r="2508" spans="1:10" ht="15.75">
      <c r="A2508" s="55">
        <v>2504</v>
      </c>
      <c r="B2508" s="55" t="s">
        <v>446</v>
      </c>
      <c r="C2508" s="329" t="s">
        <v>2914</v>
      </c>
      <c r="D2508" s="329" t="s">
        <v>6577</v>
      </c>
      <c r="E2508" s="55" t="s">
        <v>7802</v>
      </c>
      <c r="F2508" s="55"/>
      <c r="G2508" s="55" t="s">
        <v>7800</v>
      </c>
      <c r="H2508" s="299">
        <v>243</v>
      </c>
      <c r="I2508" s="59">
        <v>0.5</v>
      </c>
      <c r="J2508" s="448">
        <f t="shared" si="39"/>
        <v>121.5</v>
      </c>
    </row>
    <row r="2509" spans="1:10" ht="15.75">
      <c r="A2509" s="55">
        <v>2505</v>
      </c>
      <c r="B2509" s="55" t="s">
        <v>446</v>
      </c>
      <c r="C2509" s="329" t="s">
        <v>2915</v>
      </c>
      <c r="D2509" s="329" t="s">
        <v>6578</v>
      </c>
      <c r="E2509" s="55" t="s">
        <v>7802</v>
      </c>
      <c r="F2509" s="55"/>
      <c r="G2509" s="55" t="s">
        <v>7800</v>
      </c>
      <c r="H2509" s="299">
        <v>243</v>
      </c>
      <c r="I2509" s="59">
        <v>0.5</v>
      </c>
      <c r="J2509" s="448">
        <f t="shared" si="39"/>
        <v>121.5</v>
      </c>
    </row>
    <row r="2510" spans="1:10" ht="15.75">
      <c r="A2510" s="55">
        <v>2506</v>
      </c>
      <c r="B2510" s="55" t="s">
        <v>446</v>
      </c>
      <c r="C2510" s="329" t="s">
        <v>2916</v>
      </c>
      <c r="D2510" s="329" t="s">
        <v>6579</v>
      </c>
      <c r="E2510" s="55" t="s">
        <v>7802</v>
      </c>
      <c r="F2510" s="55"/>
      <c r="G2510" s="55" t="s">
        <v>7800</v>
      </c>
      <c r="H2510" s="299">
        <v>243</v>
      </c>
      <c r="I2510" s="59">
        <v>0.5</v>
      </c>
      <c r="J2510" s="448">
        <f t="shared" si="39"/>
        <v>121.5</v>
      </c>
    </row>
    <row r="2511" spans="1:10" ht="15.75">
      <c r="A2511" s="55">
        <v>2507</v>
      </c>
      <c r="B2511" s="55" t="s">
        <v>446</v>
      </c>
      <c r="C2511" s="329" t="s">
        <v>2917</v>
      </c>
      <c r="D2511" s="329" t="s">
        <v>6580</v>
      </c>
      <c r="E2511" s="55" t="s">
        <v>7802</v>
      </c>
      <c r="F2511" s="55"/>
      <c r="G2511" s="55" t="s">
        <v>7800</v>
      </c>
      <c r="H2511" s="299">
        <v>243</v>
      </c>
      <c r="I2511" s="59">
        <v>0.5</v>
      </c>
      <c r="J2511" s="448">
        <f t="shared" si="39"/>
        <v>121.5</v>
      </c>
    </row>
    <row r="2512" spans="1:10" ht="15.75">
      <c r="A2512" s="55">
        <v>2508</v>
      </c>
      <c r="B2512" s="55" t="s">
        <v>446</v>
      </c>
      <c r="C2512" s="329" t="s">
        <v>2918</v>
      </c>
      <c r="D2512" s="329" t="s">
        <v>6581</v>
      </c>
      <c r="E2512" s="55" t="s">
        <v>7802</v>
      </c>
      <c r="F2512" s="55"/>
      <c r="G2512" s="55" t="s">
        <v>7800</v>
      </c>
      <c r="H2512" s="299">
        <v>243</v>
      </c>
      <c r="I2512" s="59">
        <v>0.5</v>
      </c>
      <c r="J2512" s="448">
        <f t="shared" si="39"/>
        <v>121.5</v>
      </c>
    </row>
    <row r="2513" spans="1:10" ht="15.75">
      <c r="A2513" s="55">
        <v>2509</v>
      </c>
      <c r="B2513" s="55" t="s">
        <v>446</v>
      </c>
      <c r="C2513" s="329" t="s">
        <v>2919</v>
      </c>
      <c r="D2513" s="329" t="s">
        <v>6582</v>
      </c>
      <c r="E2513" s="55" t="s">
        <v>7802</v>
      </c>
      <c r="F2513" s="55"/>
      <c r="G2513" s="55" t="s">
        <v>7800</v>
      </c>
      <c r="H2513" s="299">
        <v>243</v>
      </c>
      <c r="I2513" s="59">
        <v>0.5</v>
      </c>
      <c r="J2513" s="448">
        <f t="shared" si="39"/>
        <v>121.5</v>
      </c>
    </row>
    <row r="2514" spans="1:10" ht="15.75">
      <c r="A2514" s="55">
        <v>2510</v>
      </c>
      <c r="B2514" s="55" t="s">
        <v>446</v>
      </c>
      <c r="C2514" s="329" t="s">
        <v>2920</v>
      </c>
      <c r="D2514" s="329" t="s">
        <v>6583</v>
      </c>
      <c r="E2514" s="55" t="s">
        <v>7802</v>
      </c>
      <c r="F2514" s="55"/>
      <c r="G2514" s="55" t="s">
        <v>7800</v>
      </c>
      <c r="H2514" s="299">
        <v>243</v>
      </c>
      <c r="I2514" s="59">
        <v>0.5</v>
      </c>
      <c r="J2514" s="448">
        <f t="shared" ref="J2514:J2577" si="40">H2514*(1-I2514)</f>
        <v>121.5</v>
      </c>
    </row>
    <row r="2515" spans="1:10" ht="15.75">
      <c r="A2515" s="55">
        <v>2511</v>
      </c>
      <c r="B2515" s="55" t="s">
        <v>446</v>
      </c>
      <c r="C2515" s="329" t="s">
        <v>2921</v>
      </c>
      <c r="D2515" s="329" t="s">
        <v>6584</v>
      </c>
      <c r="E2515" s="55" t="s">
        <v>7802</v>
      </c>
      <c r="F2515" s="55"/>
      <c r="G2515" s="55" t="s">
        <v>7800</v>
      </c>
      <c r="H2515" s="299">
        <v>243</v>
      </c>
      <c r="I2515" s="59">
        <v>0.5</v>
      </c>
      <c r="J2515" s="448">
        <f t="shared" si="40"/>
        <v>121.5</v>
      </c>
    </row>
    <row r="2516" spans="1:10" ht="15.75">
      <c r="A2516" s="55">
        <v>2512</v>
      </c>
      <c r="B2516" s="55" t="s">
        <v>446</v>
      </c>
      <c r="C2516" s="329" t="s">
        <v>2922</v>
      </c>
      <c r="D2516" s="329" t="s">
        <v>6585</v>
      </c>
      <c r="E2516" s="55" t="s">
        <v>7802</v>
      </c>
      <c r="F2516" s="55"/>
      <c r="G2516" s="55" t="s">
        <v>7800</v>
      </c>
      <c r="H2516" s="299">
        <v>243</v>
      </c>
      <c r="I2516" s="59">
        <v>0.5</v>
      </c>
      <c r="J2516" s="448">
        <f t="shared" si="40"/>
        <v>121.5</v>
      </c>
    </row>
    <row r="2517" spans="1:10" ht="15.75">
      <c r="A2517" s="55">
        <v>2513</v>
      </c>
      <c r="B2517" s="55" t="s">
        <v>446</v>
      </c>
      <c r="C2517" s="329" t="s">
        <v>2923</v>
      </c>
      <c r="D2517" s="329" t="s">
        <v>6586</v>
      </c>
      <c r="E2517" s="55" t="s">
        <v>7802</v>
      </c>
      <c r="F2517" s="55"/>
      <c r="G2517" s="55" t="s">
        <v>7800</v>
      </c>
      <c r="H2517" s="299">
        <v>243</v>
      </c>
      <c r="I2517" s="59">
        <v>0.5</v>
      </c>
      <c r="J2517" s="448">
        <f t="shared" si="40"/>
        <v>121.5</v>
      </c>
    </row>
    <row r="2518" spans="1:10" ht="15.75">
      <c r="A2518" s="55">
        <v>2514</v>
      </c>
      <c r="B2518" s="55" t="s">
        <v>446</v>
      </c>
      <c r="C2518" s="329" t="s">
        <v>2924</v>
      </c>
      <c r="D2518" s="329" t="s">
        <v>6587</v>
      </c>
      <c r="E2518" s="55" t="s">
        <v>7802</v>
      </c>
      <c r="F2518" s="55"/>
      <c r="G2518" s="55" t="s">
        <v>7800</v>
      </c>
      <c r="H2518" s="299">
        <v>243</v>
      </c>
      <c r="I2518" s="59">
        <v>0.5</v>
      </c>
      <c r="J2518" s="448">
        <f t="shared" si="40"/>
        <v>121.5</v>
      </c>
    </row>
    <row r="2519" spans="1:10" ht="15.75">
      <c r="A2519" s="55">
        <v>2515</v>
      </c>
      <c r="B2519" s="55" t="s">
        <v>446</v>
      </c>
      <c r="C2519" s="329" t="s">
        <v>2925</v>
      </c>
      <c r="D2519" s="329" t="s">
        <v>6588</v>
      </c>
      <c r="E2519" s="55" t="s">
        <v>7802</v>
      </c>
      <c r="F2519" s="55"/>
      <c r="G2519" s="55" t="s">
        <v>7800</v>
      </c>
      <c r="H2519" s="299">
        <v>243</v>
      </c>
      <c r="I2519" s="59">
        <v>0.5</v>
      </c>
      <c r="J2519" s="448">
        <f t="shared" si="40"/>
        <v>121.5</v>
      </c>
    </row>
    <row r="2520" spans="1:10" ht="15.75">
      <c r="A2520" s="55">
        <v>2516</v>
      </c>
      <c r="B2520" s="55" t="s">
        <v>446</v>
      </c>
      <c r="C2520" s="329" t="s">
        <v>2926</v>
      </c>
      <c r="D2520" s="329" t="s">
        <v>6589</v>
      </c>
      <c r="E2520" s="55" t="s">
        <v>7802</v>
      </c>
      <c r="F2520" s="55"/>
      <c r="G2520" s="55" t="s">
        <v>7800</v>
      </c>
      <c r="H2520" s="299">
        <v>243</v>
      </c>
      <c r="I2520" s="59">
        <v>0.5</v>
      </c>
      <c r="J2520" s="448">
        <f t="shared" si="40"/>
        <v>121.5</v>
      </c>
    </row>
    <row r="2521" spans="1:10" ht="15.75">
      <c r="A2521" s="55">
        <v>2517</v>
      </c>
      <c r="B2521" s="55" t="s">
        <v>446</v>
      </c>
      <c r="C2521" s="329" t="s">
        <v>2927</v>
      </c>
      <c r="D2521" s="329" t="s">
        <v>6590</v>
      </c>
      <c r="E2521" s="55" t="s">
        <v>7802</v>
      </c>
      <c r="F2521" s="55"/>
      <c r="G2521" s="55" t="s">
        <v>7800</v>
      </c>
      <c r="H2521" s="299">
        <v>243</v>
      </c>
      <c r="I2521" s="59">
        <v>0.5</v>
      </c>
      <c r="J2521" s="448">
        <f t="shared" si="40"/>
        <v>121.5</v>
      </c>
    </row>
    <row r="2522" spans="1:10" ht="15.75">
      <c r="A2522" s="55">
        <v>2518</v>
      </c>
      <c r="B2522" s="55" t="s">
        <v>446</v>
      </c>
      <c r="C2522" s="329" t="s">
        <v>2928</v>
      </c>
      <c r="D2522" s="329" t="s">
        <v>6591</v>
      </c>
      <c r="E2522" s="55" t="s">
        <v>7802</v>
      </c>
      <c r="F2522" s="55"/>
      <c r="G2522" s="55" t="s">
        <v>7800</v>
      </c>
      <c r="H2522" s="299">
        <v>243</v>
      </c>
      <c r="I2522" s="59">
        <v>0.5</v>
      </c>
      <c r="J2522" s="448">
        <f t="shared" si="40"/>
        <v>121.5</v>
      </c>
    </row>
    <row r="2523" spans="1:10" ht="15.75">
      <c r="A2523" s="55">
        <v>2519</v>
      </c>
      <c r="B2523" s="55" t="s">
        <v>446</v>
      </c>
      <c r="C2523" s="329" t="s">
        <v>2929</v>
      </c>
      <c r="D2523" s="329" t="s">
        <v>6592</v>
      </c>
      <c r="E2523" s="55" t="s">
        <v>7802</v>
      </c>
      <c r="F2523" s="55"/>
      <c r="G2523" s="55" t="s">
        <v>7800</v>
      </c>
      <c r="H2523" s="299">
        <v>243</v>
      </c>
      <c r="I2523" s="59">
        <v>0.5</v>
      </c>
      <c r="J2523" s="448">
        <f t="shared" si="40"/>
        <v>121.5</v>
      </c>
    </row>
    <row r="2524" spans="1:10" ht="15.75">
      <c r="A2524" s="55">
        <v>2520</v>
      </c>
      <c r="B2524" s="55" t="s">
        <v>446</v>
      </c>
      <c r="C2524" s="329" t="s">
        <v>2930</v>
      </c>
      <c r="D2524" s="329" t="s">
        <v>6593</v>
      </c>
      <c r="E2524" s="55" t="s">
        <v>7802</v>
      </c>
      <c r="F2524" s="55"/>
      <c r="G2524" s="55" t="s">
        <v>7800</v>
      </c>
      <c r="H2524" s="299">
        <v>243</v>
      </c>
      <c r="I2524" s="59">
        <v>0.5</v>
      </c>
      <c r="J2524" s="448">
        <f t="shared" si="40"/>
        <v>121.5</v>
      </c>
    </row>
    <row r="2525" spans="1:10" ht="15.75">
      <c r="A2525" s="55">
        <v>2521</v>
      </c>
      <c r="B2525" s="55" t="s">
        <v>446</v>
      </c>
      <c r="C2525" s="329" t="s">
        <v>2931</v>
      </c>
      <c r="D2525" s="329" t="s">
        <v>6594</v>
      </c>
      <c r="E2525" s="55" t="s">
        <v>7802</v>
      </c>
      <c r="F2525" s="55"/>
      <c r="G2525" s="55" t="s">
        <v>7800</v>
      </c>
      <c r="H2525" s="299">
        <v>243</v>
      </c>
      <c r="I2525" s="59">
        <v>0.5</v>
      </c>
      <c r="J2525" s="448">
        <f t="shared" si="40"/>
        <v>121.5</v>
      </c>
    </row>
    <row r="2526" spans="1:10" ht="15.75">
      <c r="A2526" s="55">
        <v>2522</v>
      </c>
      <c r="B2526" s="55" t="s">
        <v>446</v>
      </c>
      <c r="C2526" s="329" t="s">
        <v>2932</v>
      </c>
      <c r="D2526" s="329" t="s">
        <v>6595</v>
      </c>
      <c r="E2526" s="55" t="s">
        <v>7802</v>
      </c>
      <c r="F2526" s="55"/>
      <c r="G2526" s="55" t="s">
        <v>7800</v>
      </c>
      <c r="H2526" s="299">
        <v>243</v>
      </c>
      <c r="I2526" s="59">
        <v>0.5</v>
      </c>
      <c r="J2526" s="448">
        <f t="shared" si="40"/>
        <v>121.5</v>
      </c>
    </row>
    <row r="2527" spans="1:10" ht="15.75">
      <c r="A2527" s="55">
        <v>2523</v>
      </c>
      <c r="B2527" s="55" t="s">
        <v>446</v>
      </c>
      <c r="C2527" s="329" t="s">
        <v>2933</v>
      </c>
      <c r="D2527" s="329" t="s">
        <v>6596</v>
      </c>
      <c r="E2527" s="55" t="s">
        <v>7802</v>
      </c>
      <c r="F2527" s="55"/>
      <c r="G2527" s="55" t="s">
        <v>7800</v>
      </c>
      <c r="H2527" s="299">
        <v>243</v>
      </c>
      <c r="I2527" s="59">
        <v>0.5</v>
      </c>
      <c r="J2527" s="448">
        <f t="shared" si="40"/>
        <v>121.5</v>
      </c>
    </row>
    <row r="2528" spans="1:10" ht="15.75">
      <c r="A2528" s="55">
        <v>2524</v>
      </c>
      <c r="B2528" s="55" t="s">
        <v>446</v>
      </c>
      <c r="C2528" s="329" t="s">
        <v>2934</v>
      </c>
      <c r="D2528" s="329" t="s">
        <v>6597</v>
      </c>
      <c r="E2528" s="55" t="s">
        <v>7802</v>
      </c>
      <c r="F2528" s="55"/>
      <c r="G2528" s="55" t="s">
        <v>7800</v>
      </c>
      <c r="H2528" s="299">
        <v>243</v>
      </c>
      <c r="I2528" s="59">
        <v>0.5</v>
      </c>
      <c r="J2528" s="448">
        <f t="shared" si="40"/>
        <v>121.5</v>
      </c>
    </row>
    <row r="2529" spans="1:10" ht="15.75">
      <c r="A2529" s="55">
        <v>2525</v>
      </c>
      <c r="B2529" s="55" t="s">
        <v>446</v>
      </c>
      <c r="C2529" s="329" t="s">
        <v>2935</v>
      </c>
      <c r="D2529" s="329" t="s">
        <v>6598</v>
      </c>
      <c r="E2529" s="55" t="s">
        <v>7802</v>
      </c>
      <c r="F2529" s="55"/>
      <c r="G2529" s="55" t="s">
        <v>7800</v>
      </c>
      <c r="H2529" s="299">
        <v>243</v>
      </c>
      <c r="I2529" s="59">
        <v>0.5</v>
      </c>
      <c r="J2529" s="448">
        <f t="shared" si="40"/>
        <v>121.5</v>
      </c>
    </row>
    <row r="2530" spans="1:10" ht="15.75">
      <c r="A2530" s="55">
        <v>2526</v>
      </c>
      <c r="B2530" s="55" t="s">
        <v>446</v>
      </c>
      <c r="C2530" s="329" t="s">
        <v>2936</v>
      </c>
      <c r="D2530" s="329" t="s">
        <v>6599</v>
      </c>
      <c r="E2530" s="55" t="s">
        <v>7802</v>
      </c>
      <c r="F2530" s="55"/>
      <c r="G2530" s="55" t="s">
        <v>7800</v>
      </c>
      <c r="H2530" s="299">
        <v>243</v>
      </c>
      <c r="I2530" s="59">
        <v>0.5</v>
      </c>
      <c r="J2530" s="448">
        <f t="shared" si="40"/>
        <v>121.5</v>
      </c>
    </row>
    <row r="2531" spans="1:10" ht="15.75">
      <c r="A2531" s="55">
        <v>2527</v>
      </c>
      <c r="B2531" s="55" t="s">
        <v>446</v>
      </c>
      <c r="C2531" s="329" t="s">
        <v>2937</v>
      </c>
      <c r="D2531" s="329" t="s">
        <v>6600</v>
      </c>
      <c r="E2531" s="55" t="s">
        <v>7802</v>
      </c>
      <c r="F2531" s="55"/>
      <c r="G2531" s="55" t="s">
        <v>7800</v>
      </c>
      <c r="H2531" s="299">
        <v>243</v>
      </c>
      <c r="I2531" s="59">
        <v>0.5</v>
      </c>
      <c r="J2531" s="448">
        <f t="shared" si="40"/>
        <v>121.5</v>
      </c>
    </row>
    <row r="2532" spans="1:10" ht="15.75">
      <c r="A2532" s="55">
        <v>2528</v>
      </c>
      <c r="B2532" s="55" t="s">
        <v>446</v>
      </c>
      <c r="C2532" s="329" t="s">
        <v>2938</v>
      </c>
      <c r="D2532" s="329" t="s">
        <v>6601</v>
      </c>
      <c r="E2532" s="55" t="s">
        <v>7802</v>
      </c>
      <c r="F2532" s="55"/>
      <c r="G2532" s="55" t="s">
        <v>7800</v>
      </c>
      <c r="H2532" s="299">
        <v>243</v>
      </c>
      <c r="I2532" s="59">
        <v>0.5</v>
      </c>
      <c r="J2532" s="448">
        <f t="shared" si="40"/>
        <v>121.5</v>
      </c>
    </row>
    <row r="2533" spans="1:10" ht="15.75">
      <c r="A2533" s="55">
        <v>2529</v>
      </c>
      <c r="B2533" s="55" t="s">
        <v>446</v>
      </c>
      <c r="C2533" s="329" t="s">
        <v>2939</v>
      </c>
      <c r="D2533" s="329" t="s">
        <v>6602</v>
      </c>
      <c r="E2533" s="55" t="s">
        <v>7802</v>
      </c>
      <c r="F2533" s="55"/>
      <c r="G2533" s="55" t="s">
        <v>7800</v>
      </c>
      <c r="H2533" s="299">
        <v>243</v>
      </c>
      <c r="I2533" s="59">
        <v>0.5</v>
      </c>
      <c r="J2533" s="448">
        <f t="shared" si="40"/>
        <v>121.5</v>
      </c>
    </row>
    <row r="2534" spans="1:10" ht="15.75">
      <c r="A2534" s="55">
        <v>2530</v>
      </c>
      <c r="B2534" s="55" t="s">
        <v>446</v>
      </c>
      <c r="C2534" s="329" t="s">
        <v>2940</v>
      </c>
      <c r="D2534" s="329" t="s">
        <v>6603</v>
      </c>
      <c r="E2534" s="55" t="s">
        <v>7802</v>
      </c>
      <c r="F2534" s="55"/>
      <c r="G2534" s="55" t="s">
        <v>7800</v>
      </c>
      <c r="H2534" s="299">
        <v>243</v>
      </c>
      <c r="I2534" s="59">
        <v>0.5</v>
      </c>
      <c r="J2534" s="448">
        <f t="shared" si="40"/>
        <v>121.5</v>
      </c>
    </row>
    <row r="2535" spans="1:10" ht="15.75">
      <c r="A2535" s="55">
        <v>2531</v>
      </c>
      <c r="B2535" s="55" t="s">
        <v>446</v>
      </c>
      <c r="C2535" s="329" t="s">
        <v>2941</v>
      </c>
      <c r="D2535" s="329" t="s">
        <v>6604</v>
      </c>
      <c r="E2535" s="55" t="s">
        <v>7802</v>
      </c>
      <c r="F2535" s="55"/>
      <c r="G2535" s="55" t="s">
        <v>7800</v>
      </c>
      <c r="H2535" s="299">
        <v>243</v>
      </c>
      <c r="I2535" s="59">
        <v>0.5</v>
      </c>
      <c r="J2535" s="448">
        <f t="shared" si="40"/>
        <v>121.5</v>
      </c>
    </row>
    <row r="2536" spans="1:10" ht="15.75">
      <c r="A2536" s="55">
        <v>2532</v>
      </c>
      <c r="B2536" s="55" t="s">
        <v>446</v>
      </c>
      <c r="C2536" s="329" t="s">
        <v>2942</v>
      </c>
      <c r="D2536" s="329" t="s">
        <v>6605</v>
      </c>
      <c r="E2536" s="55" t="s">
        <v>7802</v>
      </c>
      <c r="F2536" s="55"/>
      <c r="G2536" s="55" t="s">
        <v>7800</v>
      </c>
      <c r="H2536" s="299">
        <v>243</v>
      </c>
      <c r="I2536" s="59">
        <v>0.5</v>
      </c>
      <c r="J2536" s="448">
        <f t="shared" si="40"/>
        <v>121.5</v>
      </c>
    </row>
    <row r="2537" spans="1:10" ht="15.75">
      <c r="A2537" s="55">
        <v>2533</v>
      </c>
      <c r="B2537" s="55" t="s">
        <v>446</v>
      </c>
      <c r="C2537" s="329" t="s">
        <v>2943</v>
      </c>
      <c r="D2537" s="329" t="s">
        <v>6606</v>
      </c>
      <c r="E2537" s="55" t="s">
        <v>7802</v>
      </c>
      <c r="F2537" s="55"/>
      <c r="G2537" s="55" t="s">
        <v>7800</v>
      </c>
      <c r="H2537" s="299">
        <v>243</v>
      </c>
      <c r="I2537" s="59">
        <v>0.5</v>
      </c>
      <c r="J2537" s="448">
        <f t="shared" si="40"/>
        <v>121.5</v>
      </c>
    </row>
    <row r="2538" spans="1:10" ht="15.75">
      <c r="A2538" s="55">
        <v>2534</v>
      </c>
      <c r="B2538" s="55" t="s">
        <v>446</v>
      </c>
      <c r="C2538" s="329" t="s">
        <v>2944</v>
      </c>
      <c r="D2538" s="329" t="s">
        <v>6607</v>
      </c>
      <c r="E2538" s="55" t="s">
        <v>7802</v>
      </c>
      <c r="F2538" s="55"/>
      <c r="G2538" s="55" t="s">
        <v>7800</v>
      </c>
      <c r="H2538" s="299">
        <v>243</v>
      </c>
      <c r="I2538" s="59">
        <v>0.5</v>
      </c>
      <c r="J2538" s="448">
        <f t="shared" si="40"/>
        <v>121.5</v>
      </c>
    </row>
    <row r="2539" spans="1:10" ht="15.75">
      <c r="A2539" s="55">
        <v>2535</v>
      </c>
      <c r="B2539" s="55" t="s">
        <v>446</v>
      </c>
      <c r="C2539" s="329" t="s">
        <v>2945</v>
      </c>
      <c r="D2539" s="329" t="s">
        <v>6608</v>
      </c>
      <c r="E2539" s="55" t="s">
        <v>7802</v>
      </c>
      <c r="F2539" s="55"/>
      <c r="G2539" s="55" t="s">
        <v>7800</v>
      </c>
      <c r="H2539" s="299">
        <v>243</v>
      </c>
      <c r="I2539" s="59">
        <v>0.5</v>
      </c>
      <c r="J2539" s="448">
        <f t="shared" si="40"/>
        <v>121.5</v>
      </c>
    </row>
    <row r="2540" spans="1:10" ht="15.75">
      <c r="A2540" s="55">
        <v>2536</v>
      </c>
      <c r="B2540" s="55" t="s">
        <v>446</v>
      </c>
      <c r="C2540" s="329" t="s">
        <v>2946</v>
      </c>
      <c r="D2540" s="329" t="s">
        <v>6609</v>
      </c>
      <c r="E2540" s="55" t="s">
        <v>7802</v>
      </c>
      <c r="F2540" s="55"/>
      <c r="G2540" s="55" t="s">
        <v>7800</v>
      </c>
      <c r="H2540" s="299">
        <v>243</v>
      </c>
      <c r="I2540" s="59">
        <v>0.5</v>
      </c>
      <c r="J2540" s="448">
        <f t="shared" si="40"/>
        <v>121.5</v>
      </c>
    </row>
    <row r="2541" spans="1:10" ht="15.75">
      <c r="A2541" s="55">
        <v>2537</v>
      </c>
      <c r="B2541" s="55" t="s">
        <v>446</v>
      </c>
      <c r="C2541" s="329" t="s">
        <v>2947</v>
      </c>
      <c r="D2541" s="329" t="s">
        <v>6610</v>
      </c>
      <c r="E2541" s="55" t="s">
        <v>7802</v>
      </c>
      <c r="F2541" s="55"/>
      <c r="G2541" s="55" t="s">
        <v>7800</v>
      </c>
      <c r="H2541" s="299">
        <v>243</v>
      </c>
      <c r="I2541" s="59">
        <v>0.5</v>
      </c>
      <c r="J2541" s="448">
        <f t="shared" si="40"/>
        <v>121.5</v>
      </c>
    </row>
    <row r="2542" spans="1:10" ht="15.75">
      <c r="A2542" s="55">
        <v>2538</v>
      </c>
      <c r="B2542" s="55" t="s">
        <v>446</v>
      </c>
      <c r="C2542" s="329" t="s">
        <v>2948</v>
      </c>
      <c r="D2542" s="329" t="s">
        <v>6611</v>
      </c>
      <c r="E2542" s="55" t="s">
        <v>7802</v>
      </c>
      <c r="F2542" s="55"/>
      <c r="G2542" s="55" t="s">
        <v>7800</v>
      </c>
      <c r="H2542" s="299">
        <v>243</v>
      </c>
      <c r="I2542" s="59">
        <v>0.5</v>
      </c>
      <c r="J2542" s="448">
        <f t="shared" si="40"/>
        <v>121.5</v>
      </c>
    </row>
    <row r="2543" spans="1:10" ht="15.75">
      <c r="A2543" s="55">
        <v>2539</v>
      </c>
      <c r="B2543" s="55" t="s">
        <v>446</v>
      </c>
      <c r="C2543" s="329" t="s">
        <v>2949</v>
      </c>
      <c r="D2543" s="329" t="s">
        <v>6612</v>
      </c>
      <c r="E2543" s="55" t="s">
        <v>7802</v>
      </c>
      <c r="F2543" s="55"/>
      <c r="G2543" s="55" t="s">
        <v>7800</v>
      </c>
      <c r="H2543" s="299">
        <v>243</v>
      </c>
      <c r="I2543" s="59">
        <v>0.5</v>
      </c>
      <c r="J2543" s="448">
        <f t="shared" si="40"/>
        <v>121.5</v>
      </c>
    </row>
    <row r="2544" spans="1:10" ht="15.75">
      <c r="A2544" s="55">
        <v>2540</v>
      </c>
      <c r="B2544" s="55" t="s">
        <v>446</v>
      </c>
      <c r="C2544" s="329" t="s">
        <v>2950</v>
      </c>
      <c r="D2544" s="329" t="s">
        <v>6613</v>
      </c>
      <c r="E2544" s="55" t="s">
        <v>7802</v>
      </c>
      <c r="F2544" s="55"/>
      <c r="G2544" s="55" t="s">
        <v>7800</v>
      </c>
      <c r="H2544" s="299">
        <v>243</v>
      </c>
      <c r="I2544" s="59">
        <v>0.5</v>
      </c>
      <c r="J2544" s="448">
        <f t="shared" si="40"/>
        <v>121.5</v>
      </c>
    </row>
    <row r="2545" spans="1:10" ht="15.75">
      <c r="A2545" s="55">
        <v>2541</v>
      </c>
      <c r="B2545" s="55" t="s">
        <v>446</v>
      </c>
      <c r="C2545" s="329" t="s">
        <v>2951</v>
      </c>
      <c r="D2545" s="329" t="s">
        <v>6614</v>
      </c>
      <c r="E2545" s="55" t="s">
        <v>7802</v>
      </c>
      <c r="F2545" s="55"/>
      <c r="G2545" s="55" t="s">
        <v>7800</v>
      </c>
      <c r="H2545" s="299">
        <v>243</v>
      </c>
      <c r="I2545" s="59">
        <v>0.5</v>
      </c>
      <c r="J2545" s="448">
        <f t="shared" si="40"/>
        <v>121.5</v>
      </c>
    </row>
    <row r="2546" spans="1:10" ht="15.75">
      <c r="A2546" s="55">
        <v>2542</v>
      </c>
      <c r="B2546" s="55" t="s">
        <v>446</v>
      </c>
      <c r="C2546" s="329" t="s">
        <v>2952</v>
      </c>
      <c r="D2546" s="329" t="s">
        <v>6615</v>
      </c>
      <c r="E2546" s="55" t="s">
        <v>7802</v>
      </c>
      <c r="F2546" s="55"/>
      <c r="G2546" s="55" t="s">
        <v>7800</v>
      </c>
      <c r="H2546" s="299">
        <v>243</v>
      </c>
      <c r="I2546" s="59">
        <v>0.5</v>
      </c>
      <c r="J2546" s="448">
        <f t="shared" si="40"/>
        <v>121.5</v>
      </c>
    </row>
    <row r="2547" spans="1:10" ht="15.75">
      <c r="A2547" s="55">
        <v>2543</v>
      </c>
      <c r="B2547" s="55" t="s">
        <v>446</v>
      </c>
      <c r="C2547" s="329" t="s">
        <v>2953</v>
      </c>
      <c r="D2547" s="329" t="s">
        <v>6616</v>
      </c>
      <c r="E2547" s="55" t="s">
        <v>7802</v>
      </c>
      <c r="F2547" s="55"/>
      <c r="G2547" s="55" t="s">
        <v>7800</v>
      </c>
      <c r="H2547" s="299">
        <v>243</v>
      </c>
      <c r="I2547" s="59">
        <v>0.5</v>
      </c>
      <c r="J2547" s="448">
        <f t="shared" si="40"/>
        <v>121.5</v>
      </c>
    </row>
    <row r="2548" spans="1:10" ht="15.75">
      <c r="A2548" s="55">
        <v>2544</v>
      </c>
      <c r="B2548" s="55" t="s">
        <v>446</v>
      </c>
      <c r="C2548" s="329" t="s">
        <v>2954</v>
      </c>
      <c r="D2548" s="329" t="s">
        <v>6617</v>
      </c>
      <c r="E2548" s="55" t="s">
        <v>7802</v>
      </c>
      <c r="F2548" s="55"/>
      <c r="G2548" s="55" t="s">
        <v>7800</v>
      </c>
      <c r="H2548" s="299">
        <v>243</v>
      </c>
      <c r="I2548" s="59">
        <v>0.5</v>
      </c>
      <c r="J2548" s="448">
        <f t="shared" si="40"/>
        <v>121.5</v>
      </c>
    </row>
    <row r="2549" spans="1:10" ht="15.75">
      <c r="A2549" s="55">
        <v>2545</v>
      </c>
      <c r="B2549" s="55" t="s">
        <v>446</v>
      </c>
      <c r="C2549" s="329" t="s">
        <v>2955</v>
      </c>
      <c r="D2549" s="329" t="s">
        <v>6618</v>
      </c>
      <c r="E2549" s="55" t="s">
        <v>7802</v>
      </c>
      <c r="F2549" s="55"/>
      <c r="G2549" s="55" t="s">
        <v>7800</v>
      </c>
      <c r="H2549" s="299">
        <v>243</v>
      </c>
      <c r="I2549" s="59">
        <v>0.5</v>
      </c>
      <c r="J2549" s="448">
        <f t="shared" si="40"/>
        <v>121.5</v>
      </c>
    </row>
    <row r="2550" spans="1:10" ht="15.75">
      <c r="A2550" s="55">
        <v>2546</v>
      </c>
      <c r="B2550" s="55" t="s">
        <v>446</v>
      </c>
      <c r="C2550" s="329" t="s">
        <v>2956</v>
      </c>
      <c r="D2550" s="329" t="s">
        <v>6619</v>
      </c>
      <c r="E2550" s="55" t="s">
        <v>7802</v>
      </c>
      <c r="F2550" s="55"/>
      <c r="G2550" s="55" t="s">
        <v>7800</v>
      </c>
      <c r="H2550" s="299">
        <v>243</v>
      </c>
      <c r="I2550" s="59">
        <v>0.5</v>
      </c>
      <c r="J2550" s="448">
        <f t="shared" si="40"/>
        <v>121.5</v>
      </c>
    </row>
    <row r="2551" spans="1:10" ht="15.75">
      <c r="A2551" s="55">
        <v>2547</v>
      </c>
      <c r="B2551" s="55" t="s">
        <v>446</v>
      </c>
      <c r="C2551" s="329" t="s">
        <v>2957</v>
      </c>
      <c r="D2551" s="329" t="s">
        <v>6620</v>
      </c>
      <c r="E2551" s="55" t="s">
        <v>7802</v>
      </c>
      <c r="F2551" s="55"/>
      <c r="G2551" s="55" t="s">
        <v>7800</v>
      </c>
      <c r="H2551" s="299">
        <v>243</v>
      </c>
      <c r="I2551" s="59">
        <v>0.5</v>
      </c>
      <c r="J2551" s="448">
        <f t="shared" si="40"/>
        <v>121.5</v>
      </c>
    </row>
    <row r="2552" spans="1:10" ht="15.75">
      <c r="A2552" s="55">
        <v>2548</v>
      </c>
      <c r="B2552" s="55" t="s">
        <v>446</v>
      </c>
      <c r="C2552" s="329" t="s">
        <v>2958</v>
      </c>
      <c r="D2552" s="329" t="s">
        <v>6621</v>
      </c>
      <c r="E2552" s="55" t="s">
        <v>7802</v>
      </c>
      <c r="F2552" s="55"/>
      <c r="G2552" s="55" t="s">
        <v>7800</v>
      </c>
      <c r="H2552" s="299">
        <v>243</v>
      </c>
      <c r="I2552" s="59">
        <v>0.5</v>
      </c>
      <c r="J2552" s="448">
        <f t="shared" si="40"/>
        <v>121.5</v>
      </c>
    </row>
    <row r="2553" spans="1:10" ht="15.75">
      <c r="A2553" s="55">
        <v>2549</v>
      </c>
      <c r="B2553" s="55" t="s">
        <v>446</v>
      </c>
      <c r="C2553" s="329" t="s">
        <v>2959</v>
      </c>
      <c r="D2553" s="329" t="s">
        <v>6622</v>
      </c>
      <c r="E2553" s="55" t="s">
        <v>7802</v>
      </c>
      <c r="F2553" s="55"/>
      <c r="G2553" s="55" t="s">
        <v>7800</v>
      </c>
      <c r="H2553" s="299">
        <v>243</v>
      </c>
      <c r="I2553" s="59">
        <v>0.5</v>
      </c>
      <c r="J2553" s="448">
        <f t="shared" si="40"/>
        <v>121.5</v>
      </c>
    </row>
    <row r="2554" spans="1:10" ht="15.75">
      <c r="A2554" s="55">
        <v>2550</v>
      </c>
      <c r="B2554" s="55" t="s">
        <v>446</v>
      </c>
      <c r="C2554" s="329" t="s">
        <v>2960</v>
      </c>
      <c r="D2554" s="329" t="s">
        <v>6623</v>
      </c>
      <c r="E2554" s="55" t="s">
        <v>7802</v>
      </c>
      <c r="F2554" s="55"/>
      <c r="G2554" s="55" t="s">
        <v>7800</v>
      </c>
      <c r="H2554" s="299">
        <v>243</v>
      </c>
      <c r="I2554" s="59">
        <v>0.5</v>
      </c>
      <c r="J2554" s="448">
        <f t="shared" si="40"/>
        <v>121.5</v>
      </c>
    </row>
    <row r="2555" spans="1:10" ht="15.75">
      <c r="A2555" s="55">
        <v>2551</v>
      </c>
      <c r="B2555" s="55" t="s">
        <v>446</v>
      </c>
      <c r="C2555" s="329" t="s">
        <v>2961</v>
      </c>
      <c r="D2555" s="329" t="s">
        <v>6624</v>
      </c>
      <c r="E2555" s="55" t="s">
        <v>7802</v>
      </c>
      <c r="F2555" s="55"/>
      <c r="G2555" s="55" t="s">
        <v>7800</v>
      </c>
      <c r="H2555" s="299">
        <v>243</v>
      </c>
      <c r="I2555" s="59">
        <v>0.5</v>
      </c>
      <c r="J2555" s="448">
        <f t="shared" si="40"/>
        <v>121.5</v>
      </c>
    </row>
    <row r="2556" spans="1:10" ht="15.75">
      <c r="A2556" s="55">
        <v>2552</v>
      </c>
      <c r="B2556" s="55" t="s">
        <v>446</v>
      </c>
      <c r="C2556" s="329" t="s">
        <v>2962</v>
      </c>
      <c r="D2556" s="329" t="s">
        <v>6625</v>
      </c>
      <c r="E2556" s="55" t="s">
        <v>7802</v>
      </c>
      <c r="F2556" s="55"/>
      <c r="G2556" s="55" t="s">
        <v>7800</v>
      </c>
      <c r="H2556" s="299">
        <v>243</v>
      </c>
      <c r="I2556" s="59">
        <v>0.5</v>
      </c>
      <c r="J2556" s="448">
        <f t="shared" si="40"/>
        <v>121.5</v>
      </c>
    </row>
    <row r="2557" spans="1:10" ht="15.75">
      <c r="A2557" s="55">
        <v>2553</v>
      </c>
      <c r="B2557" s="55" t="s">
        <v>446</v>
      </c>
      <c r="C2557" s="329" t="s">
        <v>2963</v>
      </c>
      <c r="D2557" s="329" t="s">
        <v>6626</v>
      </c>
      <c r="E2557" s="55" t="s">
        <v>7802</v>
      </c>
      <c r="F2557" s="55"/>
      <c r="G2557" s="55" t="s">
        <v>7800</v>
      </c>
      <c r="H2557" s="299">
        <v>243</v>
      </c>
      <c r="I2557" s="59">
        <v>0.5</v>
      </c>
      <c r="J2557" s="448">
        <f t="shared" si="40"/>
        <v>121.5</v>
      </c>
    </row>
    <row r="2558" spans="1:10" ht="15.75">
      <c r="A2558" s="55">
        <v>2554</v>
      </c>
      <c r="B2558" s="55" t="s">
        <v>446</v>
      </c>
      <c r="C2558" s="329" t="s">
        <v>2964</v>
      </c>
      <c r="D2558" s="329" t="s">
        <v>6627</v>
      </c>
      <c r="E2558" s="55" t="s">
        <v>7802</v>
      </c>
      <c r="F2558" s="55"/>
      <c r="G2558" s="55" t="s">
        <v>7800</v>
      </c>
      <c r="H2558" s="299">
        <v>243</v>
      </c>
      <c r="I2558" s="59">
        <v>0.5</v>
      </c>
      <c r="J2558" s="448">
        <f t="shared" si="40"/>
        <v>121.5</v>
      </c>
    </row>
    <row r="2559" spans="1:10" ht="15.75">
      <c r="A2559" s="55">
        <v>2555</v>
      </c>
      <c r="B2559" s="55" t="s">
        <v>446</v>
      </c>
      <c r="C2559" s="329" t="s">
        <v>2965</v>
      </c>
      <c r="D2559" s="329" t="s">
        <v>6628</v>
      </c>
      <c r="E2559" s="55" t="s">
        <v>7802</v>
      </c>
      <c r="F2559" s="55"/>
      <c r="G2559" s="55" t="s">
        <v>7800</v>
      </c>
      <c r="H2559" s="299">
        <v>243</v>
      </c>
      <c r="I2559" s="59">
        <v>0.5</v>
      </c>
      <c r="J2559" s="448">
        <f t="shared" si="40"/>
        <v>121.5</v>
      </c>
    </row>
    <row r="2560" spans="1:10" ht="15.75">
      <c r="A2560" s="55">
        <v>2556</v>
      </c>
      <c r="B2560" s="55" t="s">
        <v>446</v>
      </c>
      <c r="C2560" s="329" t="s">
        <v>2966</v>
      </c>
      <c r="D2560" s="329" t="s">
        <v>6629</v>
      </c>
      <c r="E2560" s="55" t="s">
        <v>7802</v>
      </c>
      <c r="F2560" s="55"/>
      <c r="G2560" s="55" t="s">
        <v>7800</v>
      </c>
      <c r="H2560" s="299">
        <v>243</v>
      </c>
      <c r="I2560" s="59">
        <v>0.5</v>
      </c>
      <c r="J2560" s="448">
        <f t="shared" si="40"/>
        <v>121.5</v>
      </c>
    </row>
    <row r="2561" spans="1:10" ht="15.75">
      <c r="A2561" s="55">
        <v>2557</v>
      </c>
      <c r="B2561" s="55" t="s">
        <v>446</v>
      </c>
      <c r="C2561" s="329" t="s">
        <v>2967</v>
      </c>
      <c r="D2561" s="329" t="s">
        <v>6630</v>
      </c>
      <c r="E2561" s="55" t="s">
        <v>7802</v>
      </c>
      <c r="F2561" s="55"/>
      <c r="G2561" s="55" t="s">
        <v>7800</v>
      </c>
      <c r="H2561" s="299">
        <v>243</v>
      </c>
      <c r="I2561" s="59">
        <v>0.5</v>
      </c>
      <c r="J2561" s="448">
        <f t="shared" si="40"/>
        <v>121.5</v>
      </c>
    </row>
    <row r="2562" spans="1:10" ht="15.75">
      <c r="A2562" s="55">
        <v>2558</v>
      </c>
      <c r="B2562" s="55" t="s">
        <v>446</v>
      </c>
      <c r="C2562" s="329" t="s">
        <v>2968</v>
      </c>
      <c r="D2562" s="329" t="s">
        <v>6631</v>
      </c>
      <c r="E2562" s="55" t="s">
        <v>7802</v>
      </c>
      <c r="F2562" s="55"/>
      <c r="G2562" s="55" t="s">
        <v>7800</v>
      </c>
      <c r="H2562" s="299">
        <v>243</v>
      </c>
      <c r="I2562" s="59">
        <v>0.5</v>
      </c>
      <c r="J2562" s="448">
        <f t="shared" si="40"/>
        <v>121.5</v>
      </c>
    </row>
    <row r="2563" spans="1:10" ht="15.75">
      <c r="A2563" s="55">
        <v>2559</v>
      </c>
      <c r="B2563" s="55" t="s">
        <v>446</v>
      </c>
      <c r="C2563" s="329" t="s">
        <v>2969</v>
      </c>
      <c r="D2563" s="329" t="s">
        <v>6632</v>
      </c>
      <c r="E2563" s="55" t="s">
        <v>7802</v>
      </c>
      <c r="F2563" s="55"/>
      <c r="G2563" s="55" t="s">
        <v>7800</v>
      </c>
      <c r="H2563" s="299">
        <v>243</v>
      </c>
      <c r="I2563" s="59">
        <v>0.5</v>
      </c>
      <c r="J2563" s="448">
        <f t="shared" si="40"/>
        <v>121.5</v>
      </c>
    </row>
    <row r="2564" spans="1:10" ht="15.75">
      <c r="A2564" s="55">
        <v>2560</v>
      </c>
      <c r="B2564" s="55" t="s">
        <v>446</v>
      </c>
      <c r="C2564" s="329" t="s">
        <v>2970</v>
      </c>
      <c r="D2564" s="329" t="s">
        <v>6633</v>
      </c>
      <c r="E2564" s="55" t="s">
        <v>7802</v>
      </c>
      <c r="F2564" s="55"/>
      <c r="G2564" s="55" t="s">
        <v>7800</v>
      </c>
      <c r="H2564" s="299">
        <v>243</v>
      </c>
      <c r="I2564" s="59">
        <v>0.5</v>
      </c>
      <c r="J2564" s="448">
        <f t="shared" si="40"/>
        <v>121.5</v>
      </c>
    </row>
    <row r="2565" spans="1:10" ht="15.75">
      <c r="A2565" s="55">
        <v>2561</v>
      </c>
      <c r="B2565" s="55" t="s">
        <v>446</v>
      </c>
      <c r="C2565" s="329" t="s">
        <v>2971</v>
      </c>
      <c r="D2565" s="329" t="s">
        <v>6634</v>
      </c>
      <c r="E2565" s="55" t="s">
        <v>7802</v>
      </c>
      <c r="F2565" s="55"/>
      <c r="G2565" s="55" t="s">
        <v>7800</v>
      </c>
      <c r="H2565" s="299">
        <v>243</v>
      </c>
      <c r="I2565" s="59">
        <v>0.5</v>
      </c>
      <c r="J2565" s="448">
        <f t="shared" si="40"/>
        <v>121.5</v>
      </c>
    </row>
    <row r="2566" spans="1:10" ht="15.75">
      <c r="A2566" s="55">
        <v>2562</v>
      </c>
      <c r="B2566" s="55" t="s">
        <v>446</v>
      </c>
      <c r="C2566" s="329" t="s">
        <v>2972</v>
      </c>
      <c r="D2566" s="329" t="s">
        <v>6635</v>
      </c>
      <c r="E2566" s="55" t="s">
        <v>7802</v>
      </c>
      <c r="F2566" s="55"/>
      <c r="G2566" s="55" t="s">
        <v>7800</v>
      </c>
      <c r="H2566" s="299">
        <v>243</v>
      </c>
      <c r="I2566" s="59">
        <v>0.5</v>
      </c>
      <c r="J2566" s="448">
        <f t="shared" si="40"/>
        <v>121.5</v>
      </c>
    </row>
    <row r="2567" spans="1:10" ht="15.75">
      <c r="A2567" s="55">
        <v>2563</v>
      </c>
      <c r="B2567" s="55" t="s">
        <v>446</v>
      </c>
      <c r="C2567" s="329" t="s">
        <v>2973</v>
      </c>
      <c r="D2567" s="329" t="s">
        <v>6636</v>
      </c>
      <c r="E2567" s="55" t="s">
        <v>7802</v>
      </c>
      <c r="F2567" s="55"/>
      <c r="G2567" s="55" t="s">
        <v>7800</v>
      </c>
      <c r="H2567" s="299">
        <v>243</v>
      </c>
      <c r="I2567" s="59">
        <v>0.5</v>
      </c>
      <c r="J2567" s="448">
        <f t="shared" si="40"/>
        <v>121.5</v>
      </c>
    </row>
    <row r="2568" spans="1:10" ht="15.75">
      <c r="A2568" s="55">
        <v>2564</v>
      </c>
      <c r="B2568" s="55" t="s">
        <v>446</v>
      </c>
      <c r="C2568" s="329" t="s">
        <v>2974</v>
      </c>
      <c r="D2568" s="329" t="s">
        <v>6637</v>
      </c>
      <c r="E2568" s="55" t="s">
        <v>7802</v>
      </c>
      <c r="F2568" s="55"/>
      <c r="G2568" s="55" t="s">
        <v>7800</v>
      </c>
      <c r="H2568" s="299">
        <v>243</v>
      </c>
      <c r="I2568" s="59">
        <v>0.5</v>
      </c>
      <c r="J2568" s="448">
        <f t="shared" si="40"/>
        <v>121.5</v>
      </c>
    </row>
    <row r="2569" spans="1:10" ht="15.75">
      <c r="A2569" s="55">
        <v>2565</v>
      </c>
      <c r="B2569" s="55" t="s">
        <v>446</v>
      </c>
      <c r="C2569" s="329" t="s">
        <v>2975</v>
      </c>
      <c r="D2569" s="329" t="s">
        <v>6638</v>
      </c>
      <c r="E2569" s="55" t="s">
        <v>7802</v>
      </c>
      <c r="F2569" s="55"/>
      <c r="G2569" s="55" t="s">
        <v>7800</v>
      </c>
      <c r="H2569" s="299">
        <v>243</v>
      </c>
      <c r="I2569" s="59">
        <v>0.5</v>
      </c>
      <c r="J2569" s="448">
        <f t="shared" si="40"/>
        <v>121.5</v>
      </c>
    </row>
    <row r="2570" spans="1:10" ht="15.75">
      <c r="A2570" s="55">
        <v>2566</v>
      </c>
      <c r="B2570" s="55" t="s">
        <v>446</v>
      </c>
      <c r="C2570" s="329" t="s">
        <v>2976</v>
      </c>
      <c r="D2570" s="329" t="s">
        <v>6639</v>
      </c>
      <c r="E2570" s="55" t="s">
        <v>7802</v>
      </c>
      <c r="F2570" s="55"/>
      <c r="G2570" s="55" t="s">
        <v>7800</v>
      </c>
      <c r="H2570" s="299">
        <v>243</v>
      </c>
      <c r="I2570" s="59">
        <v>0.5</v>
      </c>
      <c r="J2570" s="448">
        <f t="shared" si="40"/>
        <v>121.5</v>
      </c>
    </row>
    <row r="2571" spans="1:10" ht="15.75">
      <c r="A2571" s="55">
        <v>2567</v>
      </c>
      <c r="B2571" s="55" t="s">
        <v>446</v>
      </c>
      <c r="C2571" s="329" t="s">
        <v>2977</v>
      </c>
      <c r="D2571" s="329" t="s">
        <v>6640</v>
      </c>
      <c r="E2571" s="55" t="s">
        <v>7802</v>
      </c>
      <c r="F2571" s="55"/>
      <c r="G2571" s="55" t="s">
        <v>7800</v>
      </c>
      <c r="H2571" s="299">
        <v>243</v>
      </c>
      <c r="I2571" s="59">
        <v>0.5</v>
      </c>
      <c r="J2571" s="448">
        <f t="shared" si="40"/>
        <v>121.5</v>
      </c>
    </row>
    <row r="2572" spans="1:10" ht="15.75">
      <c r="A2572" s="55">
        <v>2568</v>
      </c>
      <c r="B2572" s="55" t="s">
        <v>446</v>
      </c>
      <c r="C2572" s="329" t="s">
        <v>2978</v>
      </c>
      <c r="D2572" s="329" t="s">
        <v>6641</v>
      </c>
      <c r="E2572" s="55" t="s">
        <v>7802</v>
      </c>
      <c r="F2572" s="55"/>
      <c r="G2572" s="55" t="s">
        <v>7800</v>
      </c>
      <c r="H2572" s="299">
        <v>243</v>
      </c>
      <c r="I2572" s="59">
        <v>0.5</v>
      </c>
      <c r="J2572" s="448">
        <f t="shared" si="40"/>
        <v>121.5</v>
      </c>
    </row>
    <row r="2573" spans="1:10" ht="15.75">
      <c r="A2573" s="55">
        <v>2569</v>
      </c>
      <c r="B2573" s="55" t="s">
        <v>446</v>
      </c>
      <c r="C2573" s="329" t="s">
        <v>2979</v>
      </c>
      <c r="D2573" s="329" t="s">
        <v>6642</v>
      </c>
      <c r="E2573" s="55" t="s">
        <v>7802</v>
      </c>
      <c r="F2573" s="55"/>
      <c r="G2573" s="55" t="s">
        <v>7800</v>
      </c>
      <c r="H2573" s="299">
        <v>243</v>
      </c>
      <c r="I2573" s="59">
        <v>0.5</v>
      </c>
      <c r="J2573" s="448">
        <f t="shared" si="40"/>
        <v>121.5</v>
      </c>
    </row>
    <row r="2574" spans="1:10" ht="15.75">
      <c r="A2574" s="55">
        <v>2570</v>
      </c>
      <c r="B2574" s="55" t="s">
        <v>446</v>
      </c>
      <c r="C2574" s="329" t="s">
        <v>2980</v>
      </c>
      <c r="D2574" s="329" t="s">
        <v>6643</v>
      </c>
      <c r="E2574" s="55" t="s">
        <v>7802</v>
      </c>
      <c r="F2574" s="55"/>
      <c r="G2574" s="55" t="s">
        <v>7800</v>
      </c>
      <c r="H2574" s="299">
        <v>243</v>
      </c>
      <c r="I2574" s="59">
        <v>0.5</v>
      </c>
      <c r="J2574" s="448">
        <f t="shared" si="40"/>
        <v>121.5</v>
      </c>
    </row>
    <row r="2575" spans="1:10" ht="15.75">
      <c r="A2575" s="55">
        <v>2571</v>
      </c>
      <c r="B2575" s="55" t="s">
        <v>446</v>
      </c>
      <c r="C2575" s="329" t="s">
        <v>2981</v>
      </c>
      <c r="D2575" s="329" t="s">
        <v>6644</v>
      </c>
      <c r="E2575" s="55" t="s">
        <v>7802</v>
      </c>
      <c r="F2575" s="55"/>
      <c r="G2575" s="55" t="s">
        <v>7800</v>
      </c>
      <c r="H2575" s="299">
        <v>243</v>
      </c>
      <c r="I2575" s="59">
        <v>0.5</v>
      </c>
      <c r="J2575" s="448">
        <f t="shared" si="40"/>
        <v>121.5</v>
      </c>
    </row>
    <row r="2576" spans="1:10" ht="15.75">
      <c r="A2576" s="55">
        <v>2572</v>
      </c>
      <c r="B2576" s="55" t="s">
        <v>446</v>
      </c>
      <c r="C2576" s="329" t="s">
        <v>2982</v>
      </c>
      <c r="D2576" s="329" t="s">
        <v>6645</v>
      </c>
      <c r="E2576" s="55" t="s">
        <v>7802</v>
      </c>
      <c r="F2576" s="55"/>
      <c r="G2576" s="55" t="s">
        <v>7800</v>
      </c>
      <c r="H2576" s="299">
        <v>243</v>
      </c>
      <c r="I2576" s="59">
        <v>0.5</v>
      </c>
      <c r="J2576" s="448">
        <f t="shared" si="40"/>
        <v>121.5</v>
      </c>
    </row>
    <row r="2577" spans="1:10" ht="15.75">
      <c r="A2577" s="55">
        <v>2573</v>
      </c>
      <c r="B2577" s="55" t="s">
        <v>446</v>
      </c>
      <c r="C2577" s="329" t="s">
        <v>2983</v>
      </c>
      <c r="D2577" s="329" t="s">
        <v>6646</v>
      </c>
      <c r="E2577" s="55" t="s">
        <v>7802</v>
      </c>
      <c r="F2577" s="55"/>
      <c r="G2577" s="55" t="s">
        <v>7800</v>
      </c>
      <c r="H2577" s="299">
        <v>243</v>
      </c>
      <c r="I2577" s="59">
        <v>0.5</v>
      </c>
      <c r="J2577" s="448">
        <f t="shared" si="40"/>
        <v>121.5</v>
      </c>
    </row>
    <row r="2578" spans="1:10" ht="15.75">
      <c r="A2578" s="55">
        <v>2574</v>
      </c>
      <c r="B2578" s="55" t="s">
        <v>446</v>
      </c>
      <c r="C2578" s="329" t="s">
        <v>2984</v>
      </c>
      <c r="D2578" s="329" t="s">
        <v>6647</v>
      </c>
      <c r="E2578" s="55" t="s">
        <v>7802</v>
      </c>
      <c r="F2578" s="55"/>
      <c r="G2578" s="55" t="s">
        <v>7800</v>
      </c>
      <c r="H2578" s="299">
        <v>243</v>
      </c>
      <c r="I2578" s="59">
        <v>0.5</v>
      </c>
      <c r="J2578" s="448">
        <f t="shared" ref="J2578:J2641" si="41">H2578*(1-I2578)</f>
        <v>121.5</v>
      </c>
    </row>
    <row r="2579" spans="1:10" ht="15.75">
      <c r="A2579" s="55">
        <v>2575</v>
      </c>
      <c r="B2579" s="55" t="s">
        <v>446</v>
      </c>
      <c r="C2579" s="329" t="s">
        <v>2985</v>
      </c>
      <c r="D2579" s="329" t="s">
        <v>6648</v>
      </c>
      <c r="E2579" s="55" t="s">
        <v>7802</v>
      </c>
      <c r="F2579" s="55"/>
      <c r="G2579" s="55" t="s">
        <v>7800</v>
      </c>
      <c r="H2579" s="299">
        <v>243</v>
      </c>
      <c r="I2579" s="59">
        <v>0.5</v>
      </c>
      <c r="J2579" s="448">
        <f t="shared" si="41"/>
        <v>121.5</v>
      </c>
    </row>
    <row r="2580" spans="1:10" ht="15.75">
      <c r="A2580" s="55">
        <v>2576</v>
      </c>
      <c r="B2580" s="55" t="s">
        <v>446</v>
      </c>
      <c r="C2580" s="329" t="s">
        <v>2986</v>
      </c>
      <c r="D2580" s="329" t="s">
        <v>6649</v>
      </c>
      <c r="E2580" s="55" t="s">
        <v>7802</v>
      </c>
      <c r="F2580" s="55"/>
      <c r="G2580" s="55" t="s">
        <v>7800</v>
      </c>
      <c r="H2580" s="299">
        <v>243</v>
      </c>
      <c r="I2580" s="59">
        <v>0.5</v>
      </c>
      <c r="J2580" s="448">
        <f t="shared" si="41"/>
        <v>121.5</v>
      </c>
    </row>
    <row r="2581" spans="1:10" ht="15.75">
      <c r="A2581" s="55">
        <v>2577</v>
      </c>
      <c r="B2581" s="55" t="s">
        <v>446</v>
      </c>
      <c r="C2581" s="329" t="s">
        <v>2987</v>
      </c>
      <c r="D2581" s="329" t="s">
        <v>6650</v>
      </c>
      <c r="E2581" s="55" t="s">
        <v>7802</v>
      </c>
      <c r="F2581" s="55"/>
      <c r="G2581" s="55" t="s">
        <v>7800</v>
      </c>
      <c r="H2581" s="299">
        <v>243</v>
      </c>
      <c r="I2581" s="59">
        <v>0.5</v>
      </c>
      <c r="J2581" s="448">
        <f t="shared" si="41"/>
        <v>121.5</v>
      </c>
    </row>
    <row r="2582" spans="1:10" ht="15.75">
      <c r="A2582" s="55">
        <v>2578</v>
      </c>
      <c r="B2582" s="55" t="s">
        <v>446</v>
      </c>
      <c r="C2582" s="329" t="s">
        <v>2988</v>
      </c>
      <c r="D2582" s="329" t="s">
        <v>6651</v>
      </c>
      <c r="E2582" s="55" t="s">
        <v>7802</v>
      </c>
      <c r="F2582" s="55"/>
      <c r="G2582" s="55" t="s">
        <v>7800</v>
      </c>
      <c r="H2582" s="299">
        <v>243</v>
      </c>
      <c r="I2582" s="59">
        <v>0.5</v>
      </c>
      <c r="J2582" s="448">
        <f t="shared" si="41"/>
        <v>121.5</v>
      </c>
    </row>
    <row r="2583" spans="1:10" ht="15.75">
      <c r="A2583" s="55">
        <v>2579</v>
      </c>
      <c r="B2583" s="55" t="s">
        <v>446</v>
      </c>
      <c r="C2583" s="329" t="s">
        <v>2989</v>
      </c>
      <c r="D2583" s="329" t="s">
        <v>6652</v>
      </c>
      <c r="E2583" s="55" t="s">
        <v>7802</v>
      </c>
      <c r="F2583" s="55"/>
      <c r="G2583" s="55" t="s">
        <v>7800</v>
      </c>
      <c r="H2583" s="299">
        <v>243</v>
      </c>
      <c r="I2583" s="59">
        <v>0.5</v>
      </c>
      <c r="J2583" s="448">
        <f t="shared" si="41"/>
        <v>121.5</v>
      </c>
    </row>
    <row r="2584" spans="1:10" ht="15.75">
      <c r="A2584" s="55">
        <v>2580</v>
      </c>
      <c r="B2584" s="55" t="s">
        <v>446</v>
      </c>
      <c r="C2584" s="329" t="s">
        <v>2990</v>
      </c>
      <c r="D2584" s="329" t="s">
        <v>6653</v>
      </c>
      <c r="E2584" s="55" t="s">
        <v>7802</v>
      </c>
      <c r="F2584" s="55"/>
      <c r="G2584" s="55" t="s">
        <v>7800</v>
      </c>
      <c r="H2584" s="299">
        <v>243</v>
      </c>
      <c r="I2584" s="59">
        <v>0.5</v>
      </c>
      <c r="J2584" s="448">
        <f t="shared" si="41"/>
        <v>121.5</v>
      </c>
    </row>
    <row r="2585" spans="1:10" ht="15.75">
      <c r="A2585" s="55">
        <v>2581</v>
      </c>
      <c r="B2585" s="55" t="s">
        <v>446</v>
      </c>
      <c r="C2585" s="329" t="s">
        <v>2991</v>
      </c>
      <c r="D2585" s="329" t="s">
        <v>6654</v>
      </c>
      <c r="E2585" s="55" t="s">
        <v>7802</v>
      </c>
      <c r="F2585" s="55"/>
      <c r="G2585" s="55" t="s">
        <v>7800</v>
      </c>
      <c r="H2585" s="299">
        <v>243</v>
      </c>
      <c r="I2585" s="59">
        <v>0.5</v>
      </c>
      <c r="J2585" s="448">
        <f t="shared" si="41"/>
        <v>121.5</v>
      </c>
    </row>
    <row r="2586" spans="1:10" ht="15.75">
      <c r="A2586" s="55">
        <v>2582</v>
      </c>
      <c r="B2586" s="55" t="s">
        <v>446</v>
      </c>
      <c r="C2586" s="329" t="s">
        <v>2992</v>
      </c>
      <c r="D2586" s="329" t="s">
        <v>6655</v>
      </c>
      <c r="E2586" s="55" t="s">
        <v>7802</v>
      </c>
      <c r="F2586" s="55"/>
      <c r="G2586" s="55" t="s">
        <v>7800</v>
      </c>
      <c r="H2586" s="299">
        <v>243</v>
      </c>
      <c r="I2586" s="59">
        <v>0.5</v>
      </c>
      <c r="J2586" s="448">
        <f t="shared" si="41"/>
        <v>121.5</v>
      </c>
    </row>
    <row r="2587" spans="1:10" ht="15.75">
      <c r="A2587" s="55">
        <v>2583</v>
      </c>
      <c r="B2587" s="55" t="s">
        <v>446</v>
      </c>
      <c r="C2587" s="329" t="s">
        <v>2993</v>
      </c>
      <c r="D2587" s="329" t="s">
        <v>6656</v>
      </c>
      <c r="E2587" s="55" t="s">
        <v>7802</v>
      </c>
      <c r="F2587" s="55"/>
      <c r="G2587" s="55" t="s">
        <v>7800</v>
      </c>
      <c r="H2587" s="299">
        <v>243</v>
      </c>
      <c r="I2587" s="59">
        <v>0.5</v>
      </c>
      <c r="J2587" s="448">
        <f t="shared" si="41"/>
        <v>121.5</v>
      </c>
    </row>
    <row r="2588" spans="1:10" ht="15.75">
      <c r="A2588" s="55">
        <v>2584</v>
      </c>
      <c r="B2588" s="55" t="s">
        <v>446</v>
      </c>
      <c r="C2588" s="329" t="s">
        <v>2994</v>
      </c>
      <c r="D2588" s="329" t="s">
        <v>6657</v>
      </c>
      <c r="E2588" s="55" t="s">
        <v>7802</v>
      </c>
      <c r="F2588" s="55"/>
      <c r="G2588" s="55" t="s">
        <v>7800</v>
      </c>
      <c r="H2588" s="299">
        <v>243</v>
      </c>
      <c r="I2588" s="59">
        <v>0.5</v>
      </c>
      <c r="J2588" s="448">
        <f t="shared" si="41"/>
        <v>121.5</v>
      </c>
    </row>
    <row r="2589" spans="1:10" ht="15.75">
      <c r="A2589" s="55">
        <v>2585</v>
      </c>
      <c r="B2589" s="55" t="s">
        <v>446</v>
      </c>
      <c r="C2589" s="329" t="s">
        <v>2995</v>
      </c>
      <c r="D2589" s="329" t="s">
        <v>6658</v>
      </c>
      <c r="E2589" s="55" t="s">
        <v>7802</v>
      </c>
      <c r="F2589" s="55"/>
      <c r="G2589" s="55" t="s">
        <v>7800</v>
      </c>
      <c r="H2589" s="299">
        <v>243</v>
      </c>
      <c r="I2589" s="59">
        <v>0.5</v>
      </c>
      <c r="J2589" s="448">
        <f t="shared" si="41"/>
        <v>121.5</v>
      </c>
    </row>
    <row r="2590" spans="1:10" ht="15.75">
      <c r="A2590" s="55">
        <v>2586</v>
      </c>
      <c r="B2590" s="55" t="s">
        <v>446</v>
      </c>
      <c r="C2590" s="329" t="s">
        <v>2996</v>
      </c>
      <c r="D2590" s="329" t="s">
        <v>6659</v>
      </c>
      <c r="E2590" s="55" t="s">
        <v>7802</v>
      </c>
      <c r="F2590" s="55"/>
      <c r="G2590" s="55" t="s">
        <v>7800</v>
      </c>
      <c r="H2590" s="299">
        <v>243</v>
      </c>
      <c r="I2590" s="59">
        <v>0.5</v>
      </c>
      <c r="J2590" s="448">
        <f t="shared" si="41"/>
        <v>121.5</v>
      </c>
    </row>
    <row r="2591" spans="1:10" ht="15.75">
      <c r="A2591" s="55">
        <v>2587</v>
      </c>
      <c r="B2591" s="55" t="s">
        <v>446</v>
      </c>
      <c r="C2591" s="329" t="s">
        <v>2997</v>
      </c>
      <c r="D2591" s="329" t="s">
        <v>6660</v>
      </c>
      <c r="E2591" s="55" t="s">
        <v>7802</v>
      </c>
      <c r="F2591" s="55"/>
      <c r="G2591" s="55" t="s">
        <v>7800</v>
      </c>
      <c r="H2591" s="299">
        <v>243</v>
      </c>
      <c r="I2591" s="59">
        <v>0.5</v>
      </c>
      <c r="J2591" s="448">
        <f t="shared" si="41"/>
        <v>121.5</v>
      </c>
    </row>
    <row r="2592" spans="1:10" ht="15.75">
      <c r="A2592" s="55">
        <v>2588</v>
      </c>
      <c r="B2592" s="55" t="s">
        <v>446</v>
      </c>
      <c r="C2592" s="329" t="s">
        <v>2998</v>
      </c>
      <c r="D2592" s="329" t="s">
        <v>6661</v>
      </c>
      <c r="E2592" s="55" t="s">
        <v>7802</v>
      </c>
      <c r="F2592" s="55"/>
      <c r="G2592" s="55" t="s">
        <v>7800</v>
      </c>
      <c r="H2592" s="299">
        <v>243</v>
      </c>
      <c r="I2592" s="59">
        <v>0.5</v>
      </c>
      <c r="J2592" s="448">
        <f t="shared" si="41"/>
        <v>121.5</v>
      </c>
    </row>
    <row r="2593" spans="1:10" ht="15.75">
      <c r="A2593" s="55">
        <v>2589</v>
      </c>
      <c r="B2593" s="55" t="s">
        <v>446</v>
      </c>
      <c r="C2593" s="329" t="s">
        <v>2999</v>
      </c>
      <c r="D2593" s="329" t="s">
        <v>6662</v>
      </c>
      <c r="E2593" s="55" t="s">
        <v>7802</v>
      </c>
      <c r="F2593" s="55"/>
      <c r="G2593" s="55" t="s">
        <v>7800</v>
      </c>
      <c r="H2593" s="299">
        <v>243</v>
      </c>
      <c r="I2593" s="59">
        <v>0.5</v>
      </c>
      <c r="J2593" s="448">
        <f t="shared" si="41"/>
        <v>121.5</v>
      </c>
    </row>
    <row r="2594" spans="1:10" ht="15.75">
      <c r="A2594" s="55">
        <v>2590</v>
      </c>
      <c r="B2594" s="55" t="s">
        <v>446</v>
      </c>
      <c r="C2594" s="329" t="s">
        <v>3000</v>
      </c>
      <c r="D2594" s="329" t="s">
        <v>6663</v>
      </c>
      <c r="E2594" s="55" t="s">
        <v>7802</v>
      </c>
      <c r="F2594" s="55"/>
      <c r="G2594" s="55" t="s">
        <v>7800</v>
      </c>
      <c r="H2594" s="299">
        <v>243</v>
      </c>
      <c r="I2594" s="59">
        <v>0.5</v>
      </c>
      <c r="J2594" s="448">
        <f t="shared" si="41"/>
        <v>121.5</v>
      </c>
    </row>
    <row r="2595" spans="1:10" ht="15.75">
      <c r="A2595" s="55">
        <v>2591</v>
      </c>
      <c r="B2595" s="55" t="s">
        <v>446</v>
      </c>
      <c r="C2595" s="329" t="s">
        <v>3001</v>
      </c>
      <c r="D2595" s="329" t="s">
        <v>6664</v>
      </c>
      <c r="E2595" s="55" t="s">
        <v>7802</v>
      </c>
      <c r="F2595" s="55"/>
      <c r="G2595" s="55" t="s">
        <v>7800</v>
      </c>
      <c r="H2595" s="299">
        <v>243</v>
      </c>
      <c r="I2595" s="59">
        <v>0.5</v>
      </c>
      <c r="J2595" s="448">
        <f t="shared" si="41"/>
        <v>121.5</v>
      </c>
    </row>
    <row r="2596" spans="1:10" ht="15.75">
      <c r="A2596" s="55">
        <v>2592</v>
      </c>
      <c r="B2596" s="55" t="s">
        <v>446</v>
      </c>
      <c r="C2596" s="329" t="s">
        <v>3002</v>
      </c>
      <c r="D2596" s="329" t="s">
        <v>6665</v>
      </c>
      <c r="E2596" s="55" t="s">
        <v>7802</v>
      </c>
      <c r="F2596" s="55"/>
      <c r="G2596" s="55" t="s">
        <v>7800</v>
      </c>
      <c r="H2596" s="299">
        <v>243</v>
      </c>
      <c r="I2596" s="59">
        <v>0.5</v>
      </c>
      <c r="J2596" s="448">
        <f t="shared" si="41"/>
        <v>121.5</v>
      </c>
    </row>
    <row r="2597" spans="1:10" ht="15.75">
      <c r="A2597" s="55">
        <v>2593</v>
      </c>
      <c r="B2597" s="55" t="s">
        <v>446</v>
      </c>
      <c r="C2597" s="329" t="s">
        <v>3003</v>
      </c>
      <c r="D2597" s="329" t="s">
        <v>6666</v>
      </c>
      <c r="E2597" s="55" t="s">
        <v>7802</v>
      </c>
      <c r="F2597" s="55"/>
      <c r="G2597" s="55" t="s">
        <v>7800</v>
      </c>
      <c r="H2597" s="299">
        <v>243</v>
      </c>
      <c r="I2597" s="59">
        <v>0.5</v>
      </c>
      <c r="J2597" s="448">
        <f t="shared" si="41"/>
        <v>121.5</v>
      </c>
    </row>
    <row r="2598" spans="1:10" ht="15.75">
      <c r="A2598" s="55">
        <v>2594</v>
      </c>
      <c r="B2598" s="55" t="s">
        <v>446</v>
      </c>
      <c r="C2598" s="329" t="s">
        <v>3004</v>
      </c>
      <c r="D2598" s="329" t="s">
        <v>6667</v>
      </c>
      <c r="E2598" s="55" t="s">
        <v>7802</v>
      </c>
      <c r="F2598" s="55"/>
      <c r="G2598" s="55" t="s">
        <v>7800</v>
      </c>
      <c r="H2598" s="299">
        <v>243</v>
      </c>
      <c r="I2598" s="59">
        <v>0.5</v>
      </c>
      <c r="J2598" s="448">
        <f t="shared" si="41"/>
        <v>121.5</v>
      </c>
    </row>
    <row r="2599" spans="1:10" ht="15.75">
      <c r="A2599" s="55">
        <v>2595</v>
      </c>
      <c r="B2599" s="55" t="s">
        <v>446</v>
      </c>
      <c r="C2599" s="329" t="s">
        <v>3005</v>
      </c>
      <c r="D2599" s="329" t="s">
        <v>6668</v>
      </c>
      <c r="E2599" s="55" t="s">
        <v>7802</v>
      </c>
      <c r="F2599" s="55"/>
      <c r="G2599" s="55" t="s">
        <v>7800</v>
      </c>
      <c r="H2599" s="299">
        <v>243</v>
      </c>
      <c r="I2599" s="59">
        <v>0.5</v>
      </c>
      <c r="J2599" s="448">
        <f t="shared" si="41"/>
        <v>121.5</v>
      </c>
    </row>
    <row r="2600" spans="1:10" ht="15.75">
      <c r="A2600" s="55">
        <v>2596</v>
      </c>
      <c r="B2600" s="55" t="s">
        <v>446</v>
      </c>
      <c r="C2600" s="329" t="s">
        <v>3006</v>
      </c>
      <c r="D2600" s="329" t="s">
        <v>6669</v>
      </c>
      <c r="E2600" s="55" t="s">
        <v>7802</v>
      </c>
      <c r="F2600" s="55"/>
      <c r="G2600" s="55" t="s">
        <v>7800</v>
      </c>
      <c r="H2600" s="299">
        <v>243</v>
      </c>
      <c r="I2600" s="59">
        <v>0.5</v>
      </c>
      <c r="J2600" s="448">
        <f t="shared" si="41"/>
        <v>121.5</v>
      </c>
    </row>
    <row r="2601" spans="1:10" ht="15.75">
      <c r="A2601" s="55">
        <v>2597</v>
      </c>
      <c r="B2601" s="55" t="s">
        <v>446</v>
      </c>
      <c r="C2601" s="329" t="s">
        <v>3007</v>
      </c>
      <c r="D2601" s="329" t="s">
        <v>6670</v>
      </c>
      <c r="E2601" s="55" t="s">
        <v>7802</v>
      </c>
      <c r="F2601" s="55"/>
      <c r="G2601" s="55" t="s">
        <v>7800</v>
      </c>
      <c r="H2601" s="299">
        <v>243</v>
      </c>
      <c r="I2601" s="59">
        <v>0.5</v>
      </c>
      <c r="J2601" s="448">
        <f t="shared" si="41"/>
        <v>121.5</v>
      </c>
    </row>
    <row r="2602" spans="1:10" ht="15.75">
      <c r="A2602" s="55">
        <v>2598</v>
      </c>
      <c r="B2602" s="55" t="s">
        <v>446</v>
      </c>
      <c r="C2602" s="329" t="s">
        <v>3008</v>
      </c>
      <c r="D2602" s="329" t="s">
        <v>6671</v>
      </c>
      <c r="E2602" s="55" t="s">
        <v>7802</v>
      </c>
      <c r="F2602" s="55"/>
      <c r="G2602" s="55" t="s">
        <v>7800</v>
      </c>
      <c r="H2602" s="299">
        <v>243</v>
      </c>
      <c r="I2602" s="59">
        <v>0.5</v>
      </c>
      <c r="J2602" s="448">
        <f t="shared" si="41"/>
        <v>121.5</v>
      </c>
    </row>
    <row r="2603" spans="1:10" ht="15.75">
      <c r="A2603" s="55">
        <v>2599</v>
      </c>
      <c r="B2603" s="55" t="s">
        <v>446</v>
      </c>
      <c r="C2603" s="329" t="s">
        <v>3009</v>
      </c>
      <c r="D2603" s="329" t="s">
        <v>6672</v>
      </c>
      <c r="E2603" s="55" t="s">
        <v>7802</v>
      </c>
      <c r="F2603" s="55"/>
      <c r="G2603" s="55" t="s">
        <v>7800</v>
      </c>
      <c r="H2603" s="299">
        <v>243</v>
      </c>
      <c r="I2603" s="59">
        <v>0.5</v>
      </c>
      <c r="J2603" s="448">
        <f t="shared" si="41"/>
        <v>121.5</v>
      </c>
    </row>
    <row r="2604" spans="1:10" ht="15.75">
      <c r="A2604" s="55">
        <v>2600</v>
      </c>
      <c r="B2604" s="55" t="s">
        <v>446</v>
      </c>
      <c r="C2604" s="329" t="s">
        <v>3010</v>
      </c>
      <c r="D2604" s="329" t="s">
        <v>6673</v>
      </c>
      <c r="E2604" s="55" t="s">
        <v>7802</v>
      </c>
      <c r="F2604" s="55"/>
      <c r="G2604" s="55" t="s">
        <v>7800</v>
      </c>
      <c r="H2604" s="299">
        <v>243</v>
      </c>
      <c r="I2604" s="59">
        <v>0.5</v>
      </c>
      <c r="J2604" s="448">
        <f t="shared" si="41"/>
        <v>121.5</v>
      </c>
    </row>
    <row r="2605" spans="1:10" ht="15.75">
      <c r="A2605" s="55">
        <v>2601</v>
      </c>
      <c r="B2605" s="55" t="s">
        <v>446</v>
      </c>
      <c r="C2605" s="329" t="s">
        <v>3011</v>
      </c>
      <c r="D2605" s="329" t="s">
        <v>6674</v>
      </c>
      <c r="E2605" s="55" t="s">
        <v>7802</v>
      </c>
      <c r="F2605" s="55"/>
      <c r="G2605" s="55" t="s">
        <v>7800</v>
      </c>
      <c r="H2605" s="299">
        <v>243</v>
      </c>
      <c r="I2605" s="59">
        <v>0.5</v>
      </c>
      <c r="J2605" s="448">
        <f t="shared" si="41"/>
        <v>121.5</v>
      </c>
    </row>
    <row r="2606" spans="1:10" ht="15.75">
      <c r="A2606" s="55">
        <v>2602</v>
      </c>
      <c r="B2606" s="55" t="s">
        <v>446</v>
      </c>
      <c r="C2606" s="329" t="s">
        <v>3012</v>
      </c>
      <c r="D2606" s="329" t="s">
        <v>6675</v>
      </c>
      <c r="E2606" s="55" t="s">
        <v>7802</v>
      </c>
      <c r="F2606" s="55"/>
      <c r="G2606" s="55" t="s">
        <v>7800</v>
      </c>
      <c r="H2606" s="299">
        <v>243</v>
      </c>
      <c r="I2606" s="59">
        <v>0.5</v>
      </c>
      <c r="J2606" s="448">
        <f t="shared" si="41"/>
        <v>121.5</v>
      </c>
    </row>
    <row r="2607" spans="1:10" ht="15.75">
      <c r="A2607" s="55">
        <v>2603</v>
      </c>
      <c r="B2607" s="55" t="s">
        <v>446</v>
      </c>
      <c r="C2607" s="329" t="s">
        <v>3013</v>
      </c>
      <c r="D2607" s="329" t="s">
        <v>6676</v>
      </c>
      <c r="E2607" s="55" t="s">
        <v>7802</v>
      </c>
      <c r="F2607" s="55"/>
      <c r="G2607" s="55" t="s">
        <v>7800</v>
      </c>
      <c r="H2607" s="299">
        <v>243</v>
      </c>
      <c r="I2607" s="59">
        <v>0.5</v>
      </c>
      <c r="J2607" s="448">
        <f t="shared" si="41"/>
        <v>121.5</v>
      </c>
    </row>
    <row r="2608" spans="1:10" ht="15.75">
      <c r="A2608" s="55">
        <v>2604</v>
      </c>
      <c r="B2608" s="55" t="s">
        <v>446</v>
      </c>
      <c r="C2608" s="329" t="s">
        <v>3014</v>
      </c>
      <c r="D2608" s="329" t="s">
        <v>6677</v>
      </c>
      <c r="E2608" s="55" t="s">
        <v>7802</v>
      </c>
      <c r="F2608" s="55"/>
      <c r="G2608" s="55" t="s">
        <v>7800</v>
      </c>
      <c r="H2608" s="299">
        <v>243</v>
      </c>
      <c r="I2608" s="59">
        <v>0.5</v>
      </c>
      <c r="J2608" s="448">
        <f t="shared" si="41"/>
        <v>121.5</v>
      </c>
    </row>
    <row r="2609" spans="1:10" ht="15.75">
      <c r="A2609" s="55">
        <v>2605</v>
      </c>
      <c r="B2609" s="55" t="s">
        <v>446</v>
      </c>
      <c r="C2609" s="329" t="s">
        <v>3015</v>
      </c>
      <c r="D2609" s="329" t="s">
        <v>6678</v>
      </c>
      <c r="E2609" s="55" t="s">
        <v>7802</v>
      </c>
      <c r="F2609" s="55"/>
      <c r="G2609" s="55" t="s">
        <v>7800</v>
      </c>
      <c r="H2609" s="299">
        <v>243</v>
      </c>
      <c r="I2609" s="59">
        <v>0.5</v>
      </c>
      <c r="J2609" s="448">
        <f t="shared" si="41"/>
        <v>121.5</v>
      </c>
    </row>
    <row r="2610" spans="1:10" ht="15.75">
      <c r="A2610" s="55">
        <v>2606</v>
      </c>
      <c r="B2610" s="55" t="s">
        <v>446</v>
      </c>
      <c r="C2610" s="329" t="s">
        <v>3016</v>
      </c>
      <c r="D2610" s="329" t="s">
        <v>6679</v>
      </c>
      <c r="E2610" s="55" t="s">
        <v>7802</v>
      </c>
      <c r="F2610" s="55"/>
      <c r="G2610" s="55" t="s">
        <v>7800</v>
      </c>
      <c r="H2610" s="299">
        <v>243</v>
      </c>
      <c r="I2610" s="59">
        <v>0.5</v>
      </c>
      <c r="J2610" s="448">
        <f t="shared" si="41"/>
        <v>121.5</v>
      </c>
    </row>
    <row r="2611" spans="1:10" ht="15.75">
      <c r="A2611" s="55">
        <v>2607</v>
      </c>
      <c r="B2611" s="55" t="s">
        <v>446</v>
      </c>
      <c r="C2611" s="329" t="s">
        <v>3017</v>
      </c>
      <c r="D2611" s="329" t="s">
        <v>6680</v>
      </c>
      <c r="E2611" s="55" t="s">
        <v>7802</v>
      </c>
      <c r="F2611" s="55"/>
      <c r="G2611" s="55" t="s">
        <v>7800</v>
      </c>
      <c r="H2611" s="299">
        <v>243</v>
      </c>
      <c r="I2611" s="59">
        <v>0.5</v>
      </c>
      <c r="J2611" s="448">
        <f t="shared" si="41"/>
        <v>121.5</v>
      </c>
    </row>
    <row r="2612" spans="1:10" ht="15.75">
      <c r="A2612" s="55">
        <v>2608</v>
      </c>
      <c r="B2612" s="55" t="s">
        <v>446</v>
      </c>
      <c r="C2612" s="329" t="s">
        <v>3018</v>
      </c>
      <c r="D2612" s="329" t="s">
        <v>6681</v>
      </c>
      <c r="E2612" s="55" t="s">
        <v>7802</v>
      </c>
      <c r="F2612" s="55"/>
      <c r="G2612" s="55" t="s">
        <v>7800</v>
      </c>
      <c r="H2612" s="299">
        <v>243</v>
      </c>
      <c r="I2612" s="59">
        <v>0.5</v>
      </c>
      <c r="J2612" s="448">
        <f t="shared" si="41"/>
        <v>121.5</v>
      </c>
    </row>
    <row r="2613" spans="1:10" ht="15.75">
      <c r="A2613" s="55">
        <v>2609</v>
      </c>
      <c r="B2613" s="55" t="s">
        <v>446</v>
      </c>
      <c r="C2613" s="329" t="s">
        <v>3019</v>
      </c>
      <c r="D2613" s="329" t="s">
        <v>6682</v>
      </c>
      <c r="E2613" s="55" t="s">
        <v>7802</v>
      </c>
      <c r="F2613" s="55"/>
      <c r="G2613" s="55" t="s">
        <v>7800</v>
      </c>
      <c r="H2613" s="299">
        <v>243</v>
      </c>
      <c r="I2613" s="59">
        <v>0.5</v>
      </c>
      <c r="J2613" s="448">
        <f t="shared" si="41"/>
        <v>121.5</v>
      </c>
    </row>
    <row r="2614" spans="1:10" ht="15.75">
      <c r="A2614" s="55">
        <v>2610</v>
      </c>
      <c r="B2614" s="55" t="s">
        <v>446</v>
      </c>
      <c r="C2614" s="329" t="s">
        <v>3020</v>
      </c>
      <c r="D2614" s="329" t="s">
        <v>6683</v>
      </c>
      <c r="E2614" s="55" t="s">
        <v>7802</v>
      </c>
      <c r="F2614" s="55"/>
      <c r="G2614" s="55" t="s">
        <v>7800</v>
      </c>
      <c r="H2614" s="299">
        <v>243</v>
      </c>
      <c r="I2614" s="59">
        <v>0.5</v>
      </c>
      <c r="J2614" s="448">
        <f t="shared" si="41"/>
        <v>121.5</v>
      </c>
    </row>
    <row r="2615" spans="1:10" ht="15.75">
      <c r="A2615" s="55">
        <v>2611</v>
      </c>
      <c r="B2615" s="55" t="s">
        <v>446</v>
      </c>
      <c r="C2615" s="329" t="s">
        <v>3021</v>
      </c>
      <c r="D2615" s="329" t="s">
        <v>6684</v>
      </c>
      <c r="E2615" s="55" t="s">
        <v>7802</v>
      </c>
      <c r="F2615" s="55"/>
      <c r="G2615" s="55" t="s">
        <v>7800</v>
      </c>
      <c r="H2615" s="299">
        <v>243</v>
      </c>
      <c r="I2615" s="59">
        <v>0.5</v>
      </c>
      <c r="J2615" s="448">
        <f t="shared" si="41"/>
        <v>121.5</v>
      </c>
    </row>
    <row r="2616" spans="1:10" ht="15.75">
      <c r="A2616" s="55">
        <v>2612</v>
      </c>
      <c r="B2616" s="55" t="s">
        <v>446</v>
      </c>
      <c r="C2616" s="329" t="s">
        <v>3022</v>
      </c>
      <c r="D2616" s="329" t="s">
        <v>6685</v>
      </c>
      <c r="E2616" s="55" t="s">
        <v>7802</v>
      </c>
      <c r="F2616" s="55"/>
      <c r="G2616" s="55" t="s">
        <v>7800</v>
      </c>
      <c r="H2616" s="299">
        <v>243</v>
      </c>
      <c r="I2616" s="59">
        <v>0.5</v>
      </c>
      <c r="J2616" s="448">
        <f t="shared" si="41"/>
        <v>121.5</v>
      </c>
    </row>
    <row r="2617" spans="1:10" ht="15.75">
      <c r="A2617" s="55">
        <v>2613</v>
      </c>
      <c r="B2617" s="55" t="s">
        <v>446</v>
      </c>
      <c r="C2617" s="329" t="s">
        <v>3023</v>
      </c>
      <c r="D2617" s="329" t="s">
        <v>6686</v>
      </c>
      <c r="E2617" s="55" t="s">
        <v>7802</v>
      </c>
      <c r="F2617" s="55"/>
      <c r="G2617" s="55" t="s">
        <v>7800</v>
      </c>
      <c r="H2617" s="299">
        <v>243</v>
      </c>
      <c r="I2617" s="59">
        <v>0.5</v>
      </c>
      <c r="J2617" s="448">
        <f t="shared" si="41"/>
        <v>121.5</v>
      </c>
    </row>
    <row r="2618" spans="1:10" ht="15.75">
      <c r="A2618" s="55">
        <v>2614</v>
      </c>
      <c r="B2618" s="55" t="s">
        <v>446</v>
      </c>
      <c r="C2618" s="329" t="s">
        <v>3024</v>
      </c>
      <c r="D2618" s="329" t="s">
        <v>6687</v>
      </c>
      <c r="E2618" s="55" t="s">
        <v>7802</v>
      </c>
      <c r="F2618" s="55"/>
      <c r="G2618" s="55" t="s">
        <v>7800</v>
      </c>
      <c r="H2618" s="299">
        <v>243</v>
      </c>
      <c r="I2618" s="59">
        <v>0.5</v>
      </c>
      <c r="J2618" s="448">
        <f t="shared" si="41"/>
        <v>121.5</v>
      </c>
    </row>
    <row r="2619" spans="1:10" ht="15.75">
      <c r="A2619" s="55">
        <v>2615</v>
      </c>
      <c r="B2619" s="55" t="s">
        <v>446</v>
      </c>
      <c r="C2619" s="329" t="s">
        <v>3025</v>
      </c>
      <c r="D2619" s="329" t="s">
        <v>6688</v>
      </c>
      <c r="E2619" s="55" t="s">
        <v>7802</v>
      </c>
      <c r="F2619" s="55"/>
      <c r="G2619" s="55" t="s">
        <v>7800</v>
      </c>
      <c r="H2619" s="299">
        <v>243</v>
      </c>
      <c r="I2619" s="59">
        <v>0.5</v>
      </c>
      <c r="J2619" s="448">
        <f t="shared" si="41"/>
        <v>121.5</v>
      </c>
    </row>
    <row r="2620" spans="1:10" ht="15.75">
      <c r="A2620" s="55">
        <v>2616</v>
      </c>
      <c r="B2620" s="55" t="s">
        <v>446</v>
      </c>
      <c r="C2620" s="329" t="s">
        <v>3026</v>
      </c>
      <c r="D2620" s="329" t="s">
        <v>6689</v>
      </c>
      <c r="E2620" s="55" t="s">
        <v>7802</v>
      </c>
      <c r="F2620" s="55"/>
      <c r="G2620" s="55" t="s">
        <v>7800</v>
      </c>
      <c r="H2620" s="299">
        <v>243</v>
      </c>
      <c r="I2620" s="59">
        <v>0.5</v>
      </c>
      <c r="J2620" s="448">
        <f t="shared" si="41"/>
        <v>121.5</v>
      </c>
    </row>
    <row r="2621" spans="1:10" ht="15.75">
      <c r="A2621" s="55">
        <v>2617</v>
      </c>
      <c r="B2621" s="55" t="s">
        <v>446</v>
      </c>
      <c r="C2621" s="329" t="s">
        <v>3027</v>
      </c>
      <c r="D2621" s="329" t="s">
        <v>6690</v>
      </c>
      <c r="E2621" s="55" t="s">
        <v>7802</v>
      </c>
      <c r="F2621" s="55"/>
      <c r="G2621" s="55" t="s">
        <v>7800</v>
      </c>
      <c r="H2621" s="299">
        <v>243</v>
      </c>
      <c r="I2621" s="59">
        <v>0.5</v>
      </c>
      <c r="J2621" s="448">
        <f t="shared" si="41"/>
        <v>121.5</v>
      </c>
    </row>
    <row r="2622" spans="1:10" ht="15.75">
      <c r="A2622" s="55">
        <v>2618</v>
      </c>
      <c r="B2622" s="55" t="s">
        <v>446</v>
      </c>
      <c r="C2622" s="329" t="s">
        <v>3028</v>
      </c>
      <c r="D2622" s="329" t="s">
        <v>6691</v>
      </c>
      <c r="E2622" s="55" t="s">
        <v>7802</v>
      </c>
      <c r="F2622" s="55"/>
      <c r="G2622" s="55" t="s">
        <v>7800</v>
      </c>
      <c r="H2622" s="299">
        <v>243</v>
      </c>
      <c r="I2622" s="59">
        <v>0.5</v>
      </c>
      <c r="J2622" s="448">
        <f t="shared" si="41"/>
        <v>121.5</v>
      </c>
    </row>
    <row r="2623" spans="1:10" ht="15.75">
      <c r="A2623" s="55">
        <v>2619</v>
      </c>
      <c r="B2623" s="55" t="s">
        <v>446</v>
      </c>
      <c r="C2623" s="329" t="s">
        <v>3029</v>
      </c>
      <c r="D2623" s="329" t="s">
        <v>6692</v>
      </c>
      <c r="E2623" s="55" t="s">
        <v>7802</v>
      </c>
      <c r="F2623" s="55"/>
      <c r="G2623" s="55" t="s">
        <v>7800</v>
      </c>
      <c r="H2623" s="299">
        <v>243</v>
      </c>
      <c r="I2623" s="59">
        <v>0.5</v>
      </c>
      <c r="J2623" s="448">
        <f t="shared" si="41"/>
        <v>121.5</v>
      </c>
    </row>
    <row r="2624" spans="1:10" ht="15.75">
      <c r="A2624" s="55">
        <v>2620</v>
      </c>
      <c r="B2624" s="55" t="s">
        <v>446</v>
      </c>
      <c r="C2624" s="329" t="s">
        <v>3030</v>
      </c>
      <c r="D2624" s="329" t="s">
        <v>6693</v>
      </c>
      <c r="E2624" s="55" t="s">
        <v>7802</v>
      </c>
      <c r="F2624" s="55"/>
      <c r="G2624" s="55" t="s">
        <v>7800</v>
      </c>
      <c r="H2624" s="299">
        <v>243</v>
      </c>
      <c r="I2624" s="59">
        <v>0.5</v>
      </c>
      <c r="J2624" s="448">
        <f t="shared" si="41"/>
        <v>121.5</v>
      </c>
    </row>
    <row r="2625" spans="1:10" ht="15.75">
      <c r="A2625" s="55">
        <v>2621</v>
      </c>
      <c r="B2625" s="55" t="s">
        <v>446</v>
      </c>
      <c r="C2625" s="329" t="s">
        <v>3031</v>
      </c>
      <c r="D2625" s="329" t="s">
        <v>6694</v>
      </c>
      <c r="E2625" s="55" t="s">
        <v>7802</v>
      </c>
      <c r="F2625" s="55"/>
      <c r="G2625" s="55" t="s">
        <v>7800</v>
      </c>
      <c r="H2625" s="299">
        <v>243</v>
      </c>
      <c r="I2625" s="59">
        <v>0.5</v>
      </c>
      <c r="J2625" s="448">
        <f t="shared" si="41"/>
        <v>121.5</v>
      </c>
    </row>
    <row r="2626" spans="1:10" ht="15.75">
      <c r="A2626" s="55">
        <v>2622</v>
      </c>
      <c r="B2626" s="55" t="s">
        <v>446</v>
      </c>
      <c r="C2626" s="329" t="s">
        <v>3032</v>
      </c>
      <c r="D2626" s="329" t="s">
        <v>6695</v>
      </c>
      <c r="E2626" s="55" t="s">
        <v>7802</v>
      </c>
      <c r="F2626" s="55"/>
      <c r="G2626" s="55" t="s">
        <v>7800</v>
      </c>
      <c r="H2626" s="299">
        <v>243</v>
      </c>
      <c r="I2626" s="59">
        <v>0.5</v>
      </c>
      <c r="J2626" s="448">
        <f t="shared" si="41"/>
        <v>121.5</v>
      </c>
    </row>
    <row r="2627" spans="1:10" ht="15.75">
      <c r="A2627" s="55">
        <v>2623</v>
      </c>
      <c r="B2627" s="55" t="s">
        <v>446</v>
      </c>
      <c r="C2627" s="329" t="s">
        <v>3033</v>
      </c>
      <c r="D2627" s="329" t="s">
        <v>6696</v>
      </c>
      <c r="E2627" s="55" t="s">
        <v>7802</v>
      </c>
      <c r="F2627" s="55"/>
      <c r="G2627" s="55" t="s">
        <v>7800</v>
      </c>
      <c r="H2627" s="299">
        <v>243</v>
      </c>
      <c r="I2627" s="59">
        <v>0.5</v>
      </c>
      <c r="J2627" s="448">
        <f t="shared" si="41"/>
        <v>121.5</v>
      </c>
    </row>
    <row r="2628" spans="1:10" ht="15.75">
      <c r="A2628" s="55">
        <v>2624</v>
      </c>
      <c r="B2628" s="55" t="s">
        <v>446</v>
      </c>
      <c r="C2628" s="329" t="s">
        <v>3034</v>
      </c>
      <c r="D2628" s="329" t="s">
        <v>6697</v>
      </c>
      <c r="E2628" s="55" t="s">
        <v>7802</v>
      </c>
      <c r="F2628" s="55"/>
      <c r="G2628" s="55" t="s">
        <v>7800</v>
      </c>
      <c r="H2628" s="299">
        <v>243</v>
      </c>
      <c r="I2628" s="59">
        <v>0.5</v>
      </c>
      <c r="J2628" s="448">
        <f t="shared" si="41"/>
        <v>121.5</v>
      </c>
    </row>
    <row r="2629" spans="1:10" ht="15.75">
      <c r="A2629" s="55">
        <v>2625</v>
      </c>
      <c r="B2629" s="55" t="s">
        <v>446</v>
      </c>
      <c r="C2629" s="329" t="s">
        <v>3035</v>
      </c>
      <c r="D2629" s="329" t="s">
        <v>6698</v>
      </c>
      <c r="E2629" s="55" t="s">
        <v>7802</v>
      </c>
      <c r="F2629" s="55"/>
      <c r="G2629" s="55" t="s">
        <v>7800</v>
      </c>
      <c r="H2629" s="299">
        <v>243</v>
      </c>
      <c r="I2629" s="59">
        <v>0.5</v>
      </c>
      <c r="J2629" s="448">
        <f t="shared" si="41"/>
        <v>121.5</v>
      </c>
    </row>
    <row r="2630" spans="1:10" ht="15.75">
      <c r="A2630" s="55">
        <v>2626</v>
      </c>
      <c r="B2630" s="55" t="s">
        <v>446</v>
      </c>
      <c r="C2630" s="329" t="s">
        <v>3036</v>
      </c>
      <c r="D2630" s="329" t="s">
        <v>6699</v>
      </c>
      <c r="E2630" s="55" t="s">
        <v>7802</v>
      </c>
      <c r="F2630" s="55"/>
      <c r="G2630" s="55" t="s">
        <v>7800</v>
      </c>
      <c r="H2630" s="299">
        <v>243</v>
      </c>
      <c r="I2630" s="59">
        <v>0.5</v>
      </c>
      <c r="J2630" s="448">
        <f t="shared" si="41"/>
        <v>121.5</v>
      </c>
    </row>
    <row r="2631" spans="1:10" ht="15.75">
      <c r="A2631" s="55">
        <v>2627</v>
      </c>
      <c r="B2631" s="55" t="s">
        <v>446</v>
      </c>
      <c r="C2631" s="329" t="s">
        <v>3037</v>
      </c>
      <c r="D2631" s="329" t="s">
        <v>6700</v>
      </c>
      <c r="E2631" s="55" t="s">
        <v>7802</v>
      </c>
      <c r="F2631" s="55"/>
      <c r="G2631" s="55" t="s">
        <v>7800</v>
      </c>
      <c r="H2631" s="299">
        <v>243</v>
      </c>
      <c r="I2631" s="59">
        <v>0.5</v>
      </c>
      <c r="J2631" s="448">
        <f t="shared" si="41"/>
        <v>121.5</v>
      </c>
    </row>
    <row r="2632" spans="1:10" ht="15.75">
      <c r="A2632" s="55">
        <v>2628</v>
      </c>
      <c r="B2632" s="55" t="s">
        <v>446</v>
      </c>
      <c r="C2632" s="329" t="s">
        <v>3038</v>
      </c>
      <c r="D2632" s="329" t="s">
        <v>6701</v>
      </c>
      <c r="E2632" s="55" t="s">
        <v>7802</v>
      </c>
      <c r="F2632" s="55"/>
      <c r="G2632" s="55" t="s">
        <v>7800</v>
      </c>
      <c r="H2632" s="299">
        <v>243</v>
      </c>
      <c r="I2632" s="59">
        <v>0.5</v>
      </c>
      <c r="J2632" s="448">
        <f t="shared" si="41"/>
        <v>121.5</v>
      </c>
    </row>
    <row r="2633" spans="1:10" ht="15.75">
      <c r="A2633" s="55">
        <v>2629</v>
      </c>
      <c r="B2633" s="55" t="s">
        <v>446</v>
      </c>
      <c r="C2633" s="329" t="s">
        <v>3039</v>
      </c>
      <c r="D2633" s="329" t="s">
        <v>6702</v>
      </c>
      <c r="E2633" s="55" t="s">
        <v>7802</v>
      </c>
      <c r="F2633" s="55"/>
      <c r="G2633" s="55" t="s">
        <v>7800</v>
      </c>
      <c r="H2633" s="299">
        <v>243</v>
      </c>
      <c r="I2633" s="59">
        <v>0.5</v>
      </c>
      <c r="J2633" s="448">
        <f t="shared" si="41"/>
        <v>121.5</v>
      </c>
    </row>
    <row r="2634" spans="1:10" ht="15.75">
      <c r="A2634" s="55">
        <v>2630</v>
      </c>
      <c r="B2634" s="55" t="s">
        <v>446</v>
      </c>
      <c r="C2634" s="329" t="s">
        <v>3040</v>
      </c>
      <c r="D2634" s="329" t="s">
        <v>6703</v>
      </c>
      <c r="E2634" s="55" t="s">
        <v>7802</v>
      </c>
      <c r="F2634" s="55"/>
      <c r="G2634" s="55" t="s">
        <v>7800</v>
      </c>
      <c r="H2634" s="299">
        <v>243</v>
      </c>
      <c r="I2634" s="59">
        <v>0.5</v>
      </c>
      <c r="J2634" s="448">
        <f t="shared" si="41"/>
        <v>121.5</v>
      </c>
    </row>
    <row r="2635" spans="1:10" ht="15.75">
      <c r="A2635" s="55">
        <v>2631</v>
      </c>
      <c r="B2635" s="55" t="s">
        <v>446</v>
      </c>
      <c r="C2635" s="329" t="s">
        <v>3041</v>
      </c>
      <c r="D2635" s="329" t="s">
        <v>6704</v>
      </c>
      <c r="E2635" s="55" t="s">
        <v>7802</v>
      </c>
      <c r="F2635" s="55"/>
      <c r="G2635" s="55" t="s">
        <v>7800</v>
      </c>
      <c r="H2635" s="299">
        <v>243</v>
      </c>
      <c r="I2635" s="59">
        <v>0.5</v>
      </c>
      <c r="J2635" s="448">
        <f t="shared" si="41"/>
        <v>121.5</v>
      </c>
    </row>
    <row r="2636" spans="1:10" ht="15.75">
      <c r="A2636" s="55">
        <v>2632</v>
      </c>
      <c r="B2636" s="55" t="s">
        <v>446</v>
      </c>
      <c r="C2636" s="329" t="s">
        <v>3042</v>
      </c>
      <c r="D2636" s="329" t="s">
        <v>6705</v>
      </c>
      <c r="E2636" s="55" t="s">
        <v>7802</v>
      </c>
      <c r="F2636" s="55"/>
      <c r="G2636" s="55" t="s">
        <v>7800</v>
      </c>
      <c r="H2636" s="299">
        <v>243</v>
      </c>
      <c r="I2636" s="59">
        <v>0.5</v>
      </c>
      <c r="J2636" s="448">
        <f t="shared" si="41"/>
        <v>121.5</v>
      </c>
    </row>
    <row r="2637" spans="1:10" ht="15.75">
      <c r="A2637" s="55">
        <v>2633</v>
      </c>
      <c r="B2637" s="55" t="s">
        <v>446</v>
      </c>
      <c r="C2637" s="329" t="s">
        <v>3043</v>
      </c>
      <c r="D2637" s="329" t="s">
        <v>6706</v>
      </c>
      <c r="E2637" s="55" t="s">
        <v>7802</v>
      </c>
      <c r="F2637" s="55"/>
      <c r="G2637" s="55" t="s">
        <v>7800</v>
      </c>
      <c r="H2637" s="299">
        <v>5133</v>
      </c>
      <c r="I2637" s="59">
        <v>0.5</v>
      </c>
      <c r="J2637" s="448">
        <f t="shared" si="41"/>
        <v>2566.5</v>
      </c>
    </row>
    <row r="2638" spans="1:10" ht="15.75">
      <c r="A2638" s="55">
        <v>2634</v>
      </c>
      <c r="B2638" s="55" t="s">
        <v>446</v>
      </c>
      <c r="C2638" s="329" t="s">
        <v>3044</v>
      </c>
      <c r="D2638" s="329" t="s">
        <v>6707</v>
      </c>
      <c r="E2638" s="55" t="s">
        <v>7802</v>
      </c>
      <c r="F2638" s="55"/>
      <c r="G2638" s="55" t="s">
        <v>7800</v>
      </c>
      <c r="H2638" s="299">
        <v>5191</v>
      </c>
      <c r="I2638" s="59">
        <v>0.5</v>
      </c>
      <c r="J2638" s="448">
        <f t="shared" si="41"/>
        <v>2595.5</v>
      </c>
    </row>
    <row r="2639" spans="1:10" ht="15.75">
      <c r="A2639" s="55">
        <v>2635</v>
      </c>
      <c r="B2639" s="55" t="s">
        <v>446</v>
      </c>
      <c r="C2639" s="329" t="s">
        <v>3045</v>
      </c>
      <c r="D2639" s="329" t="s">
        <v>6708</v>
      </c>
      <c r="E2639" s="55" t="s">
        <v>7802</v>
      </c>
      <c r="F2639" s="55"/>
      <c r="G2639" s="55" t="s">
        <v>7800</v>
      </c>
      <c r="H2639" s="299">
        <v>5248</v>
      </c>
      <c r="I2639" s="59">
        <v>0.5</v>
      </c>
      <c r="J2639" s="448">
        <f t="shared" si="41"/>
        <v>2624</v>
      </c>
    </row>
    <row r="2640" spans="1:10" ht="15.75">
      <c r="A2640" s="55">
        <v>2636</v>
      </c>
      <c r="B2640" s="55" t="s">
        <v>446</v>
      </c>
      <c r="C2640" s="329" t="s">
        <v>3046</v>
      </c>
      <c r="D2640" s="329" t="s">
        <v>6709</v>
      </c>
      <c r="E2640" s="55" t="s">
        <v>7802</v>
      </c>
      <c r="F2640" s="55"/>
      <c r="G2640" s="55" t="s">
        <v>7800</v>
      </c>
      <c r="H2640" s="299">
        <v>5305</v>
      </c>
      <c r="I2640" s="59">
        <v>0.5</v>
      </c>
      <c r="J2640" s="448">
        <f t="shared" si="41"/>
        <v>2652.5</v>
      </c>
    </row>
    <row r="2641" spans="1:10" ht="15.75">
      <c r="A2641" s="55">
        <v>2637</v>
      </c>
      <c r="B2641" s="55" t="s">
        <v>446</v>
      </c>
      <c r="C2641" s="329" t="s">
        <v>3047</v>
      </c>
      <c r="D2641" s="329" t="s">
        <v>6710</v>
      </c>
      <c r="E2641" s="55" t="s">
        <v>7802</v>
      </c>
      <c r="F2641" s="55"/>
      <c r="G2641" s="55" t="s">
        <v>7800</v>
      </c>
      <c r="H2641" s="299">
        <v>5362</v>
      </c>
      <c r="I2641" s="59">
        <v>0.5</v>
      </c>
      <c r="J2641" s="448">
        <f t="shared" si="41"/>
        <v>2681</v>
      </c>
    </row>
    <row r="2642" spans="1:10" ht="15.75">
      <c r="A2642" s="55">
        <v>2638</v>
      </c>
      <c r="B2642" s="55" t="s">
        <v>446</v>
      </c>
      <c r="C2642" s="329" t="s">
        <v>3048</v>
      </c>
      <c r="D2642" s="329" t="s">
        <v>6711</v>
      </c>
      <c r="E2642" s="55" t="s">
        <v>7802</v>
      </c>
      <c r="F2642" s="55"/>
      <c r="G2642" s="55" t="s">
        <v>7800</v>
      </c>
      <c r="H2642" s="299">
        <v>5419</v>
      </c>
      <c r="I2642" s="59">
        <v>0.5</v>
      </c>
      <c r="J2642" s="448">
        <f t="shared" ref="J2642:J2705" si="42">H2642*(1-I2642)</f>
        <v>2709.5</v>
      </c>
    </row>
    <row r="2643" spans="1:10" ht="15.75">
      <c r="A2643" s="55">
        <v>2639</v>
      </c>
      <c r="B2643" s="55" t="s">
        <v>446</v>
      </c>
      <c r="C2643" s="329" t="s">
        <v>3049</v>
      </c>
      <c r="D2643" s="329" t="s">
        <v>6712</v>
      </c>
      <c r="E2643" s="55" t="s">
        <v>7802</v>
      </c>
      <c r="F2643" s="55"/>
      <c r="G2643" s="55" t="s">
        <v>7800</v>
      </c>
      <c r="H2643" s="299">
        <v>5476</v>
      </c>
      <c r="I2643" s="59">
        <v>0.5</v>
      </c>
      <c r="J2643" s="448">
        <f t="shared" si="42"/>
        <v>2738</v>
      </c>
    </row>
    <row r="2644" spans="1:10" ht="15.75">
      <c r="A2644" s="55">
        <v>2640</v>
      </c>
      <c r="B2644" s="55" t="s">
        <v>446</v>
      </c>
      <c r="C2644" s="329" t="s">
        <v>3050</v>
      </c>
      <c r="D2644" s="329" t="s">
        <v>6713</v>
      </c>
      <c r="E2644" s="55" t="s">
        <v>7802</v>
      </c>
      <c r="F2644" s="55"/>
      <c r="G2644" s="55" t="s">
        <v>7800</v>
      </c>
      <c r="H2644" s="299">
        <v>5533</v>
      </c>
      <c r="I2644" s="59">
        <v>0.5</v>
      </c>
      <c r="J2644" s="448">
        <f t="shared" si="42"/>
        <v>2766.5</v>
      </c>
    </row>
    <row r="2645" spans="1:10" ht="15.75">
      <c r="A2645" s="55">
        <v>2641</v>
      </c>
      <c r="B2645" s="55" t="s">
        <v>446</v>
      </c>
      <c r="C2645" s="329" t="s">
        <v>3051</v>
      </c>
      <c r="D2645" s="329" t="s">
        <v>6714</v>
      </c>
      <c r="E2645" s="55" t="s">
        <v>7802</v>
      </c>
      <c r="F2645" s="55"/>
      <c r="G2645" s="55" t="s">
        <v>7800</v>
      </c>
      <c r="H2645" s="299">
        <v>5590</v>
      </c>
      <c r="I2645" s="59">
        <v>0.5</v>
      </c>
      <c r="J2645" s="448">
        <f t="shared" si="42"/>
        <v>2795</v>
      </c>
    </row>
    <row r="2646" spans="1:10" ht="15.75">
      <c r="A2646" s="55">
        <v>2642</v>
      </c>
      <c r="B2646" s="55" t="s">
        <v>446</v>
      </c>
      <c r="C2646" s="329" t="s">
        <v>3052</v>
      </c>
      <c r="D2646" s="329" t="s">
        <v>6715</v>
      </c>
      <c r="E2646" s="55" t="s">
        <v>7802</v>
      </c>
      <c r="F2646" s="55"/>
      <c r="G2646" s="55" t="s">
        <v>7800</v>
      </c>
      <c r="H2646" s="299">
        <v>5647</v>
      </c>
      <c r="I2646" s="59">
        <v>0.5</v>
      </c>
      <c r="J2646" s="448">
        <f t="shared" si="42"/>
        <v>2823.5</v>
      </c>
    </row>
    <row r="2647" spans="1:10" ht="15.75">
      <c r="A2647" s="55">
        <v>2643</v>
      </c>
      <c r="B2647" s="55" t="s">
        <v>446</v>
      </c>
      <c r="C2647" s="329" t="s">
        <v>3053</v>
      </c>
      <c r="D2647" s="329" t="s">
        <v>6716</v>
      </c>
      <c r="E2647" s="55" t="s">
        <v>7802</v>
      </c>
      <c r="F2647" s="55"/>
      <c r="G2647" s="55" t="s">
        <v>7800</v>
      </c>
      <c r="H2647" s="299">
        <v>5704</v>
      </c>
      <c r="I2647" s="59">
        <v>0.5</v>
      </c>
      <c r="J2647" s="448">
        <f t="shared" si="42"/>
        <v>2852</v>
      </c>
    </row>
    <row r="2648" spans="1:10" ht="15.75">
      <c r="A2648" s="55">
        <v>2644</v>
      </c>
      <c r="B2648" s="55" t="s">
        <v>446</v>
      </c>
      <c r="C2648" s="329" t="s">
        <v>3054</v>
      </c>
      <c r="D2648" s="329" t="s">
        <v>6717</v>
      </c>
      <c r="E2648" s="55" t="s">
        <v>7802</v>
      </c>
      <c r="F2648" s="55"/>
      <c r="G2648" s="55" t="s">
        <v>7800</v>
      </c>
      <c r="H2648" s="299">
        <v>5762</v>
      </c>
      <c r="I2648" s="59">
        <v>0.5</v>
      </c>
      <c r="J2648" s="448">
        <f t="shared" si="42"/>
        <v>2881</v>
      </c>
    </row>
    <row r="2649" spans="1:10" ht="15.75">
      <c r="A2649" s="55">
        <v>2645</v>
      </c>
      <c r="B2649" s="55" t="s">
        <v>446</v>
      </c>
      <c r="C2649" s="329" t="s">
        <v>3055</v>
      </c>
      <c r="D2649" s="329" t="s">
        <v>6718</v>
      </c>
      <c r="E2649" s="55" t="s">
        <v>7802</v>
      </c>
      <c r="F2649" s="55"/>
      <c r="G2649" s="55" t="s">
        <v>7800</v>
      </c>
      <c r="H2649" s="299">
        <v>5819</v>
      </c>
      <c r="I2649" s="59">
        <v>0.5</v>
      </c>
      <c r="J2649" s="448">
        <f t="shared" si="42"/>
        <v>2909.5</v>
      </c>
    </row>
    <row r="2650" spans="1:10" ht="15.75">
      <c r="A2650" s="55">
        <v>2646</v>
      </c>
      <c r="B2650" s="55" t="s">
        <v>446</v>
      </c>
      <c r="C2650" s="329" t="s">
        <v>3056</v>
      </c>
      <c r="D2650" s="329" t="s">
        <v>6719</v>
      </c>
      <c r="E2650" s="55" t="s">
        <v>7802</v>
      </c>
      <c r="F2650" s="55"/>
      <c r="G2650" s="55" t="s">
        <v>7800</v>
      </c>
      <c r="H2650" s="299">
        <v>5876</v>
      </c>
      <c r="I2650" s="59">
        <v>0.5</v>
      </c>
      <c r="J2650" s="448">
        <f t="shared" si="42"/>
        <v>2938</v>
      </c>
    </row>
    <row r="2651" spans="1:10" ht="15.75">
      <c r="A2651" s="55">
        <v>2647</v>
      </c>
      <c r="B2651" s="55" t="s">
        <v>446</v>
      </c>
      <c r="C2651" s="329" t="s">
        <v>3057</v>
      </c>
      <c r="D2651" s="329" t="s">
        <v>6720</v>
      </c>
      <c r="E2651" s="55" t="s">
        <v>7802</v>
      </c>
      <c r="F2651" s="55"/>
      <c r="G2651" s="55" t="s">
        <v>7800</v>
      </c>
      <c r="H2651" s="299">
        <v>5933</v>
      </c>
      <c r="I2651" s="59">
        <v>0.5</v>
      </c>
      <c r="J2651" s="448">
        <f t="shared" si="42"/>
        <v>2966.5</v>
      </c>
    </row>
    <row r="2652" spans="1:10" ht="15.75">
      <c r="A2652" s="55">
        <v>2648</v>
      </c>
      <c r="B2652" s="55" t="s">
        <v>446</v>
      </c>
      <c r="C2652" s="329" t="s">
        <v>3058</v>
      </c>
      <c r="D2652" s="329" t="s">
        <v>6721</v>
      </c>
      <c r="E2652" s="55" t="s">
        <v>7802</v>
      </c>
      <c r="F2652" s="55"/>
      <c r="G2652" s="55" t="s">
        <v>7800</v>
      </c>
      <c r="H2652" s="299">
        <v>5990</v>
      </c>
      <c r="I2652" s="59">
        <v>0.5</v>
      </c>
      <c r="J2652" s="448">
        <f t="shared" si="42"/>
        <v>2995</v>
      </c>
    </row>
    <row r="2653" spans="1:10" ht="15.75">
      <c r="A2653" s="55">
        <v>2649</v>
      </c>
      <c r="B2653" s="55" t="s">
        <v>446</v>
      </c>
      <c r="C2653" s="329" t="s">
        <v>3059</v>
      </c>
      <c r="D2653" s="329" t="s">
        <v>6722</v>
      </c>
      <c r="E2653" s="55" t="s">
        <v>7802</v>
      </c>
      <c r="F2653" s="55"/>
      <c r="G2653" s="55" t="s">
        <v>7800</v>
      </c>
      <c r="H2653" s="299">
        <v>6047</v>
      </c>
      <c r="I2653" s="59">
        <v>0.5</v>
      </c>
      <c r="J2653" s="448">
        <f t="shared" si="42"/>
        <v>3023.5</v>
      </c>
    </row>
    <row r="2654" spans="1:10" ht="15.75">
      <c r="A2654" s="55">
        <v>2650</v>
      </c>
      <c r="B2654" s="55" t="s">
        <v>446</v>
      </c>
      <c r="C2654" s="329" t="s">
        <v>3060</v>
      </c>
      <c r="D2654" s="329" t="s">
        <v>6723</v>
      </c>
      <c r="E2654" s="55" t="s">
        <v>7802</v>
      </c>
      <c r="F2654" s="55"/>
      <c r="G2654" s="55" t="s">
        <v>7800</v>
      </c>
      <c r="H2654" s="299">
        <v>6104</v>
      </c>
      <c r="I2654" s="59">
        <v>0.5</v>
      </c>
      <c r="J2654" s="448">
        <f t="shared" si="42"/>
        <v>3052</v>
      </c>
    </row>
    <row r="2655" spans="1:10" ht="15.75">
      <c r="A2655" s="55">
        <v>2651</v>
      </c>
      <c r="B2655" s="55" t="s">
        <v>446</v>
      </c>
      <c r="C2655" s="329" t="s">
        <v>3061</v>
      </c>
      <c r="D2655" s="329" t="s">
        <v>6724</v>
      </c>
      <c r="E2655" s="55" t="s">
        <v>7802</v>
      </c>
      <c r="F2655" s="55"/>
      <c r="G2655" s="55" t="s">
        <v>7800</v>
      </c>
      <c r="H2655" s="299">
        <v>6161</v>
      </c>
      <c r="I2655" s="59">
        <v>0.5</v>
      </c>
      <c r="J2655" s="448">
        <f t="shared" si="42"/>
        <v>3080.5</v>
      </c>
    </row>
    <row r="2656" spans="1:10" ht="15.75">
      <c r="A2656" s="55">
        <v>2652</v>
      </c>
      <c r="B2656" s="55" t="s">
        <v>446</v>
      </c>
      <c r="C2656" s="329" t="s">
        <v>3062</v>
      </c>
      <c r="D2656" s="329" t="s">
        <v>6725</v>
      </c>
      <c r="E2656" s="55" t="s">
        <v>7802</v>
      </c>
      <c r="F2656" s="55"/>
      <c r="G2656" s="55" t="s">
        <v>7800</v>
      </c>
      <c r="H2656" s="299">
        <v>6218</v>
      </c>
      <c r="I2656" s="59">
        <v>0.5</v>
      </c>
      <c r="J2656" s="448">
        <f t="shared" si="42"/>
        <v>3109</v>
      </c>
    </row>
    <row r="2657" spans="1:10" ht="15.75">
      <c r="A2657" s="55">
        <v>2653</v>
      </c>
      <c r="B2657" s="55" t="s">
        <v>446</v>
      </c>
      <c r="C2657" s="329" t="s">
        <v>3063</v>
      </c>
      <c r="D2657" s="329" t="s">
        <v>6726</v>
      </c>
      <c r="E2657" s="55" t="s">
        <v>7802</v>
      </c>
      <c r="F2657" s="55"/>
      <c r="G2657" s="55" t="s">
        <v>7800</v>
      </c>
      <c r="H2657" s="299">
        <v>6199</v>
      </c>
      <c r="I2657" s="59">
        <v>0.5</v>
      </c>
      <c r="J2657" s="448">
        <f t="shared" si="42"/>
        <v>3099.5</v>
      </c>
    </row>
    <row r="2658" spans="1:10" ht="15.75">
      <c r="A2658" s="55">
        <v>2654</v>
      </c>
      <c r="B2658" s="55" t="s">
        <v>446</v>
      </c>
      <c r="C2658" s="329" t="s">
        <v>3064</v>
      </c>
      <c r="D2658" s="329" t="s">
        <v>6727</v>
      </c>
      <c r="E2658" s="55" t="s">
        <v>7802</v>
      </c>
      <c r="F2658" s="55"/>
      <c r="G2658" s="55" t="s">
        <v>7800</v>
      </c>
      <c r="H2658" s="299">
        <v>6256</v>
      </c>
      <c r="I2658" s="59">
        <v>0.5</v>
      </c>
      <c r="J2658" s="448">
        <f t="shared" si="42"/>
        <v>3128</v>
      </c>
    </row>
    <row r="2659" spans="1:10" ht="15.75">
      <c r="A2659" s="55">
        <v>2655</v>
      </c>
      <c r="B2659" s="55" t="s">
        <v>446</v>
      </c>
      <c r="C2659" s="329" t="s">
        <v>3065</v>
      </c>
      <c r="D2659" s="329" t="s">
        <v>6728</v>
      </c>
      <c r="E2659" s="55" t="s">
        <v>7802</v>
      </c>
      <c r="F2659" s="55"/>
      <c r="G2659" s="55" t="s">
        <v>7800</v>
      </c>
      <c r="H2659" s="299">
        <v>6314</v>
      </c>
      <c r="I2659" s="59">
        <v>0.5</v>
      </c>
      <c r="J2659" s="448">
        <f t="shared" si="42"/>
        <v>3157</v>
      </c>
    </row>
    <row r="2660" spans="1:10" ht="15.75">
      <c r="A2660" s="55">
        <v>2656</v>
      </c>
      <c r="B2660" s="55" t="s">
        <v>446</v>
      </c>
      <c r="C2660" s="329" t="s">
        <v>3066</v>
      </c>
      <c r="D2660" s="329" t="s">
        <v>6729</v>
      </c>
      <c r="E2660" s="55" t="s">
        <v>7802</v>
      </c>
      <c r="F2660" s="55"/>
      <c r="G2660" s="55" t="s">
        <v>7800</v>
      </c>
      <c r="H2660" s="299">
        <v>6371</v>
      </c>
      <c r="I2660" s="59">
        <v>0.5</v>
      </c>
      <c r="J2660" s="448">
        <f t="shared" si="42"/>
        <v>3185.5</v>
      </c>
    </row>
    <row r="2661" spans="1:10" ht="15.75">
      <c r="A2661" s="55">
        <v>2657</v>
      </c>
      <c r="B2661" s="55" t="s">
        <v>446</v>
      </c>
      <c r="C2661" s="329" t="s">
        <v>3067</v>
      </c>
      <c r="D2661" s="329" t="s">
        <v>6730</v>
      </c>
      <c r="E2661" s="55" t="s">
        <v>7802</v>
      </c>
      <c r="F2661" s="55"/>
      <c r="G2661" s="55" t="s">
        <v>7800</v>
      </c>
      <c r="H2661" s="299">
        <v>6428</v>
      </c>
      <c r="I2661" s="59">
        <v>0.5</v>
      </c>
      <c r="J2661" s="448">
        <f t="shared" si="42"/>
        <v>3214</v>
      </c>
    </row>
    <row r="2662" spans="1:10" ht="15.75">
      <c r="A2662" s="55">
        <v>2658</v>
      </c>
      <c r="B2662" s="55" t="s">
        <v>446</v>
      </c>
      <c r="C2662" s="329" t="s">
        <v>3068</v>
      </c>
      <c r="D2662" s="329" t="s">
        <v>6731</v>
      </c>
      <c r="E2662" s="55" t="s">
        <v>7802</v>
      </c>
      <c r="F2662" s="55"/>
      <c r="G2662" s="55" t="s">
        <v>7800</v>
      </c>
      <c r="H2662" s="299">
        <v>6485</v>
      </c>
      <c r="I2662" s="59">
        <v>0.5</v>
      </c>
      <c r="J2662" s="448">
        <f t="shared" si="42"/>
        <v>3242.5</v>
      </c>
    </row>
    <row r="2663" spans="1:10" ht="15.75">
      <c r="A2663" s="55">
        <v>2659</v>
      </c>
      <c r="B2663" s="55" t="s">
        <v>446</v>
      </c>
      <c r="C2663" s="329" t="s">
        <v>3069</v>
      </c>
      <c r="D2663" s="329" t="s">
        <v>6732</v>
      </c>
      <c r="E2663" s="55" t="s">
        <v>7802</v>
      </c>
      <c r="F2663" s="55"/>
      <c r="G2663" s="55" t="s">
        <v>7800</v>
      </c>
      <c r="H2663" s="299">
        <v>6542</v>
      </c>
      <c r="I2663" s="59">
        <v>0.5</v>
      </c>
      <c r="J2663" s="448">
        <f t="shared" si="42"/>
        <v>3271</v>
      </c>
    </row>
    <row r="2664" spans="1:10" ht="15.75">
      <c r="A2664" s="55">
        <v>2660</v>
      </c>
      <c r="B2664" s="55" t="s">
        <v>446</v>
      </c>
      <c r="C2664" s="329" t="s">
        <v>3070</v>
      </c>
      <c r="D2664" s="329" t="s">
        <v>6733</v>
      </c>
      <c r="E2664" s="55" t="s">
        <v>7802</v>
      </c>
      <c r="F2664" s="55"/>
      <c r="G2664" s="55" t="s">
        <v>7800</v>
      </c>
      <c r="H2664" s="299">
        <v>6599</v>
      </c>
      <c r="I2664" s="59">
        <v>0.5</v>
      </c>
      <c r="J2664" s="448">
        <f t="shared" si="42"/>
        <v>3299.5</v>
      </c>
    </row>
    <row r="2665" spans="1:10" ht="15.75">
      <c r="A2665" s="55">
        <v>2661</v>
      </c>
      <c r="B2665" s="55" t="s">
        <v>446</v>
      </c>
      <c r="C2665" s="329" t="s">
        <v>3071</v>
      </c>
      <c r="D2665" s="329" t="s">
        <v>6734</v>
      </c>
      <c r="E2665" s="55" t="s">
        <v>7802</v>
      </c>
      <c r="F2665" s="55"/>
      <c r="G2665" s="55" t="s">
        <v>7800</v>
      </c>
      <c r="H2665" s="299">
        <v>6656</v>
      </c>
      <c r="I2665" s="59">
        <v>0.5</v>
      </c>
      <c r="J2665" s="448">
        <f t="shared" si="42"/>
        <v>3328</v>
      </c>
    </row>
    <row r="2666" spans="1:10" ht="15.75">
      <c r="A2666" s="55">
        <v>2662</v>
      </c>
      <c r="B2666" s="55" t="s">
        <v>446</v>
      </c>
      <c r="C2666" s="329" t="s">
        <v>3072</v>
      </c>
      <c r="D2666" s="329" t="s">
        <v>6735</v>
      </c>
      <c r="E2666" s="55" t="s">
        <v>7802</v>
      </c>
      <c r="F2666" s="55"/>
      <c r="G2666" s="55" t="s">
        <v>7800</v>
      </c>
      <c r="H2666" s="299">
        <v>6713</v>
      </c>
      <c r="I2666" s="59">
        <v>0.5</v>
      </c>
      <c r="J2666" s="448">
        <f t="shared" si="42"/>
        <v>3356.5</v>
      </c>
    </row>
    <row r="2667" spans="1:10" ht="15.75">
      <c r="A2667" s="55">
        <v>2663</v>
      </c>
      <c r="B2667" s="55" t="s">
        <v>446</v>
      </c>
      <c r="C2667" s="329" t="s">
        <v>3073</v>
      </c>
      <c r="D2667" s="329" t="s">
        <v>6736</v>
      </c>
      <c r="E2667" s="55" t="s">
        <v>7802</v>
      </c>
      <c r="F2667" s="55"/>
      <c r="G2667" s="55" t="s">
        <v>7800</v>
      </c>
      <c r="H2667" s="299">
        <v>6770</v>
      </c>
      <c r="I2667" s="59">
        <v>0.5</v>
      </c>
      <c r="J2667" s="448">
        <f t="shared" si="42"/>
        <v>3385</v>
      </c>
    </row>
    <row r="2668" spans="1:10" ht="15.75">
      <c r="A2668" s="55">
        <v>2664</v>
      </c>
      <c r="B2668" s="55" t="s">
        <v>446</v>
      </c>
      <c r="C2668" s="329" t="s">
        <v>3074</v>
      </c>
      <c r="D2668" s="329" t="s">
        <v>6737</v>
      </c>
      <c r="E2668" s="55" t="s">
        <v>7802</v>
      </c>
      <c r="F2668" s="55"/>
      <c r="G2668" s="55" t="s">
        <v>7800</v>
      </c>
      <c r="H2668" s="299">
        <v>6827</v>
      </c>
      <c r="I2668" s="59">
        <v>0.5</v>
      </c>
      <c r="J2668" s="448">
        <f t="shared" si="42"/>
        <v>3413.5</v>
      </c>
    </row>
    <row r="2669" spans="1:10" ht="15.75">
      <c r="A2669" s="55">
        <v>2665</v>
      </c>
      <c r="B2669" s="55" t="s">
        <v>446</v>
      </c>
      <c r="C2669" s="329" t="s">
        <v>3075</v>
      </c>
      <c r="D2669" s="329" t="s">
        <v>6738</v>
      </c>
      <c r="E2669" s="55" t="s">
        <v>7802</v>
      </c>
      <c r="F2669" s="55"/>
      <c r="G2669" s="55" t="s">
        <v>7800</v>
      </c>
      <c r="H2669" s="299">
        <v>6885</v>
      </c>
      <c r="I2669" s="59">
        <v>0.5</v>
      </c>
      <c r="J2669" s="448">
        <f t="shared" si="42"/>
        <v>3442.5</v>
      </c>
    </row>
    <row r="2670" spans="1:10" ht="15.75">
      <c r="A2670" s="55">
        <v>2666</v>
      </c>
      <c r="B2670" s="55" t="s">
        <v>446</v>
      </c>
      <c r="C2670" s="329" t="s">
        <v>3076</v>
      </c>
      <c r="D2670" s="329" t="s">
        <v>6739</v>
      </c>
      <c r="E2670" s="55" t="s">
        <v>7802</v>
      </c>
      <c r="F2670" s="55"/>
      <c r="G2670" s="55" t="s">
        <v>7800</v>
      </c>
      <c r="H2670" s="299">
        <v>6942</v>
      </c>
      <c r="I2670" s="59">
        <v>0.5</v>
      </c>
      <c r="J2670" s="448">
        <f t="shared" si="42"/>
        <v>3471</v>
      </c>
    </row>
    <row r="2671" spans="1:10" ht="15.75">
      <c r="A2671" s="55">
        <v>2667</v>
      </c>
      <c r="B2671" s="55" t="s">
        <v>446</v>
      </c>
      <c r="C2671" s="329" t="s">
        <v>3077</v>
      </c>
      <c r="D2671" s="329" t="s">
        <v>6740</v>
      </c>
      <c r="E2671" s="55" t="s">
        <v>7802</v>
      </c>
      <c r="F2671" s="55"/>
      <c r="G2671" s="55" t="s">
        <v>7800</v>
      </c>
      <c r="H2671" s="299">
        <v>6999</v>
      </c>
      <c r="I2671" s="59">
        <v>0.5</v>
      </c>
      <c r="J2671" s="448">
        <f t="shared" si="42"/>
        <v>3499.5</v>
      </c>
    </row>
    <row r="2672" spans="1:10" ht="15.75">
      <c r="A2672" s="55">
        <v>2668</v>
      </c>
      <c r="B2672" s="55" t="s">
        <v>446</v>
      </c>
      <c r="C2672" s="329" t="s">
        <v>3078</v>
      </c>
      <c r="D2672" s="329" t="s">
        <v>6741</v>
      </c>
      <c r="E2672" s="55" t="s">
        <v>7802</v>
      </c>
      <c r="F2672" s="55"/>
      <c r="G2672" s="55" t="s">
        <v>7800</v>
      </c>
      <c r="H2672" s="299">
        <v>7056</v>
      </c>
      <c r="I2672" s="59">
        <v>0.5</v>
      </c>
      <c r="J2672" s="448">
        <f t="shared" si="42"/>
        <v>3528</v>
      </c>
    </row>
    <row r="2673" spans="1:10" ht="15.75">
      <c r="A2673" s="55">
        <v>2669</v>
      </c>
      <c r="B2673" s="55" t="s">
        <v>446</v>
      </c>
      <c r="C2673" s="329" t="s">
        <v>3079</v>
      </c>
      <c r="D2673" s="329" t="s">
        <v>6742</v>
      </c>
      <c r="E2673" s="55" t="s">
        <v>7802</v>
      </c>
      <c r="F2673" s="55"/>
      <c r="G2673" s="55" t="s">
        <v>7800</v>
      </c>
      <c r="H2673" s="299">
        <v>7113</v>
      </c>
      <c r="I2673" s="59">
        <v>0.5</v>
      </c>
      <c r="J2673" s="448">
        <f t="shared" si="42"/>
        <v>3556.5</v>
      </c>
    </row>
    <row r="2674" spans="1:10" ht="15.75">
      <c r="A2674" s="55">
        <v>2670</v>
      </c>
      <c r="B2674" s="55" t="s">
        <v>446</v>
      </c>
      <c r="C2674" s="329" t="s">
        <v>3080</v>
      </c>
      <c r="D2674" s="329" t="s">
        <v>6743</v>
      </c>
      <c r="E2674" s="55" t="s">
        <v>7802</v>
      </c>
      <c r="F2674" s="55"/>
      <c r="G2674" s="55" t="s">
        <v>7800</v>
      </c>
      <c r="H2674" s="299">
        <v>7170</v>
      </c>
      <c r="I2674" s="59">
        <v>0.5</v>
      </c>
      <c r="J2674" s="448">
        <f t="shared" si="42"/>
        <v>3585</v>
      </c>
    </row>
    <row r="2675" spans="1:10" ht="15.75">
      <c r="A2675" s="55">
        <v>2671</v>
      </c>
      <c r="B2675" s="55" t="s">
        <v>446</v>
      </c>
      <c r="C2675" s="329" t="s">
        <v>3081</v>
      </c>
      <c r="D2675" s="329" t="s">
        <v>6744</v>
      </c>
      <c r="E2675" s="55" t="s">
        <v>7802</v>
      </c>
      <c r="F2675" s="55"/>
      <c r="G2675" s="55" t="s">
        <v>7800</v>
      </c>
      <c r="H2675" s="299">
        <v>7227</v>
      </c>
      <c r="I2675" s="59">
        <v>0.5</v>
      </c>
      <c r="J2675" s="448">
        <f t="shared" si="42"/>
        <v>3613.5</v>
      </c>
    </row>
    <row r="2676" spans="1:10" ht="15.75">
      <c r="A2676" s="55">
        <v>2672</v>
      </c>
      <c r="B2676" s="55" t="s">
        <v>446</v>
      </c>
      <c r="C2676" s="329" t="s">
        <v>3082</v>
      </c>
      <c r="D2676" s="329" t="s">
        <v>6745</v>
      </c>
      <c r="E2676" s="55" t="s">
        <v>7802</v>
      </c>
      <c r="F2676" s="55"/>
      <c r="G2676" s="55" t="s">
        <v>7800</v>
      </c>
      <c r="H2676" s="299">
        <v>7284</v>
      </c>
      <c r="I2676" s="59">
        <v>0.5</v>
      </c>
      <c r="J2676" s="448">
        <f t="shared" si="42"/>
        <v>3642</v>
      </c>
    </row>
    <row r="2677" spans="1:10" ht="15.75">
      <c r="A2677" s="55">
        <v>2673</v>
      </c>
      <c r="B2677" s="55" t="s">
        <v>446</v>
      </c>
      <c r="C2677" s="329" t="s">
        <v>3083</v>
      </c>
      <c r="D2677" s="329" t="s">
        <v>6746</v>
      </c>
      <c r="E2677" s="55" t="s">
        <v>7802</v>
      </c>
      <c r="F2677" s="55"/>
      <c r="G2677" s="55" t="s">
        <v>7800</v>
      </c>
      <c r="H2677" s="299">
        <v>7341</v>
      </c>
      <c r="I2677" s="59">
        <v>0.5</v>
      </c>
      <c r="J2677" s="448">
        <f t="shared" si="42"/>
        <v>3670.5</v>
      </c>
    </row>
    <row r="2678" spans="1:10" ht="15.75">
      <c r="A2678" s="55">
        <v>2674</v>
      </c>
      <c r="B2678" s="55" t="s">
        <v>446</v>
      </c>
      <c r="C2678" s="329" t="s">
        <v>3084</v>
      </c>
      <c r="D2678" s="329" t="s">
        <v>6747</v>
      </c>
      <c r="E2678" s="55" t="s">
        <v>7802</v>
      </c>
      <c r="F2678" s="55"/>
      <c r="G2678" s="55" t="s">
        <v>7800</v>
      </c>
      <c r="H2678" s="299">
        <v>7398</v>
      </c>
      <c r="I2678" s="59">
        <v>0.5</v>
      </c>
      <c r="J2678" s="448">
        <f t="shared" si="42"/>
        <v>3699</v>
      </c>
    </row>
    <row r="2679" spans="1:10" ht="15.75">
      <c r="A2679" s="55">
        <v>2675</v>
      </c>
      <c r="B2679" s="55" t="s">
        <v>446</v>
      </c>
      <c r="C2679" s="329" t="s">
        <v>3085</v>
      </c>
      <c r="D2679" s="329" t="s">
        <v>6748</v>
      </c>
      <c r="E2679" s="55" t="s">
        <v>7802</v>
      </c>
      <c r="F2679" s="55"/>
      <c r="G2679" s="55" t="s">
        <v>7800</v>
      </c>
      <c r="H2679" s="299">
        <v>7456</v>
      </c>
      <c r="I2679" s="59">
        <v>0.5</v>
      </c>
      <c r="J2679" s="448">
        <f t="shared" si="42"/>
        <v>3728</v>
      </c>
    </row>
    <row r="2680" spans="1:10" ht="15.75">
      <c r="A2680" s="55">
        <v>2676</v>
      </c>
      <c r="B2680" s="55" t="s">
        <v>446</v>
      </c>
      <c r="C2680" s="329" t="s">
        <v>3086</v>
      </c>
      <c r="D2680" s="329" t="s">
        <v>6749</v>
      </c>
      <c r="E2680" s="55" t="s">
        <v>7802</v>
      </c>
      <c r="F2680" s="55"/>
      <c r="G2680" s="55" t="s">
        <v>7800</v>
      </c>
      <c r="H2680" s="299">
        <v>7513</v>
      </c>
      <c r="I2680" s="59">
        <v>0.5</v>
      </c>
      <c r="J2680" s="448">
        <f t="shared" si="42"/>
        <v>3756.5</v>
      </c>
    </row>
    <row r="2681" spans="1:10" ht="15.75">
      <c r="A2681" s="55">
        <v>2677</v>
      </c>
      <c r="B2681" s="55" t="s">
        <v>446</v>
      </c>
      <c r="C2681" s="329" t="s">
        <v>3087</v>
      </c>
      <c r="D2681" s="329" t="s">
        <v>6750</v>
      </c>
      <c r="E2681" s="55" t="s">
        <v>7802</v>
      </c>
      <c r="F2681" s="55"/>
      <c r="G2681" s="55" t="s">
        <v>7800</v>
      </c>
      <c r="H2681" s="299">
        <v>7570</v>
      </c>
      <c r="I2681" s="59">
        <v>0.5</v>
      </c>
      <c r="J2681" s="448">
        <f t="shared" si="42"/>
        <v>3785</v>
      </c>
    </row>
    <row r="2682" spans="1:10" ht="15.75">
      <c r="A2682" s="55">
        <v>2678</v>
      </c>
      <c r="B2682" s="55" t="s">
        <v>446</v>
      </c>
      <c r="C2682" s="329" t="s">
        <v>3088</v>
      </c>
      <c r="D2682" s="329" t="s">
        <v>6751</v>
      </c>
      <c r="E2682" s="55" t="s">
        <v>7802</v>
      </c>
      <c r="F2682" s="55"/>
      <c r="G2682" s="55" t="s">
        <v>7800</v>
      </c>
      <c r="H2682" s="299">
        <v>7627</v>
      </c>
      <c r="I2682" s="59">
        <v>0.5</v>
      </c>
      <c r="J2682" s="448">
        <f t="shared" si="42"/>
        <v>3813.5</v>
      </c>
    </row>
    <row r="2683" spans="1:10" ht="15.75">
      <c r="A2683" s="55">
        <v>2679</v>
      </c>
      <c r="B2683" s="55" t="s">
        <v>446</v>
      </c>
      <c r="C2683" s="329" t="s">
        <v>3089</v>
      </c>
      <c r="D2683" s="329" t="s">
        <v>6752</v>
      </c>
      <c r="E2683" s="55" t="s">
        <v>7802</v>
      </c>
      <c r="F2683" s="55"/>
      <c r="G2683" s="55" t="s">
        <v>7800</v>
      </c>
      <c r="H2683" s="299">
        <v>7684</v>
      </c>
      <c r="I2683" s="59">
        <v>0.5</v>
      </c>
      <c r="J2683" s="448">
        <f t="shared" si="42"/>
        <v>3842</v>
      </c>
    </row>
    <row r="2684" spans="1:10" ht="15.75">
      <c r="A2684" s="55">
        <v>2680</v>
      </c>
      <c r="B2684" s="55" t="s">
        <v>446</v>
      </c>
      <c r="C2684" s="329" t="s">
        <v>3090</v>
      </c>
      <c r="D2684" s="329" t="s">
        <v>6753</v>
      </c>
      <c r="E2684" s="55" t="s">
        <v>7802</v>
      </c>
      <c r="F2684" s="55"/>
      <c r="G2684" s="55" t="s">
        <v>7800</v>
      </c>
      <c r="H2684" s="299">
        <v>7741</v>
      </c>
      <c r="I2684" s="59">
        <v>0.5</v>
      </c>
      <c r="J2684" s="448">
        <f t="shared" si="42"/>
        <v>3870.5</v>
      </c>
    </row>
    <row r="2685" spans="1:10" ht="15.75">
      <c r="A2685" s="55">
        <v>2681</v>
      </c>
      <c r="B2685" s="55" t="s">
        <v>446</v>
      </c>
      <c r="C2685" s="329" t="s">
        <v>3091</v>
      </c>
      <c r="D2685" s="329" t="s">
        <v>6754</v>
      </c>
      <c r="E2685" s="55" t="s">
        <v>7802</v>
      </c>
      <c r="F2685" s="55"/>
      <c r="G2685" s="55" t="s">
        <v>7800</v>
      </c>
      <c r="H2685" s="299">
        <v>7798</v>
      </c>
      <c r="I2685" s="59">
        <v>0.5</v>
      </c>
      <c r="J2685" s="448">
        <f t="shared" si="42"/>
        <v>3899</v>
      </c>
    </row>
    <row r="2686" spans="1:10" ht="15.75">
      <c r="A2686" s="55">
        <v>2682</v>
      </c>
      <c r="B2686" s="55" t="s">
        <v>446</v>
      </c>
      <c r="C2686" s="329" t="s">
        <v>3092</v>
      </c>
      <c r="D2686" s="329" t="s">
        <v>6755</v>
      </c>
      <c r="E2686" s="55" t="s">
        <v>7802</v>
      </c>
      <c r="F2686" s="55"/>
      <c r="G2686" s="55" t="s">
        <v>7800</v>
      </c>
      <c r="H2686" s="299">
        <v>7855</v>
      </c>
      <c r="I2686" s="59">
        <v>0.5</v>
      </c>
      <c r="J2686" s="448">
        <f t="shared" si="42"/>
        <v>3927.5</v>
      </c>
    </row>
    <row r="2687" spans="1:10" ht="15.75">
      <c r="A2687" s="55">
        <v>2683</v>
      </c>
      <c r="B2687" s="55" t="s">
        <v>446</v>
      </c>
      <c r="C2687" s="329" t="s">
        <v>3093</v>
      </c>
      <c r="D2687" s="329" t="s">
        <v>6756</v>
      </c>
      <c r="E2687" s="55" t="s">
        <v>7802</v>
      </c>
      <c r="F2687" s="55"/>
      <c r="G2687" s="55" t="s">
        <v>7800</v>
      </c>
      <c r="H2687" s="299">
        <v>7912</v>
      </c>
      <c r="I2687" s="59">
        <v>0.5</v>
      </c>
      <c r="J2687" s="448">
        <f t="shared" si="42"/>
        <v>3956</v>
      </c>
    </row>
    <row r="2688" spans="1:10" ht="15.75">
      <c r="A2688" s="55">
        <v>2684</v>
      </c>
      <c r="B2688" s="55" t="s">
        <v>446</v>
      </c>
      <c r="C2688" s="329" t="s">
        <v>3094</v>
      </c>
      <c r="D2688" s="329" t="s">
        <v>6757</v>
      </c>
      <c r="E2688" s="55" t="s">
        <v>7802</v>
      </c>
      <c r="F2688" s="55"/>
      <c r="G2688" s="55" t="s">
        <v>7800</v>
      </c>
      <c r="H2688" s="299">
        <v>7970</v>
      </c>
      <c r="I2688" s="59">
        <v>0.5</v>
      </c>
      <c r="J2688" s="448">
        <f t="shared" si="42"/>
        <v>3985</v>
      </c>
    </row>
    <row r="2689" spans="1:10" ht="15.75">
      <c r="A2689" s="55">
        <v>2685</v>
      </c>
      <c r="B2689" s="55" t="s">
        <v>446</v>
      </c>
      <c r="C2689" s="329" t="s">
        <v>3095</v>
      </c>
      <c r="D2689" s="329" t="s">
        <v>6758</v>
      </c>
      <c r="E2689" s="55" t="s">
        <v>7802</v>
      </c>
      <c r="F2689" s="55"/>
      <c r="G2689" s="55" t="s">
        <v>7800</v>
      </c>
      <c r="H2689" s="299">
        <v>8027</v>
      </c>
      <c r="I2689" s="59">
        <v>0.5</v>
      </c>
      <c r="J2689" s="448">
        <f t="shared" si="42"/>
        <v>4013.5</v>
      </c>
    </row>
    <row r="2690" spans="1:10" ht="15.75">
      <c r="A2690" s="55">
        <v>2686</v>
      </c>
      <c r="B2690" s="55" t="s">
        <v>446</v>
      </c>
      <c r="C2690" s="329" t="s">
        <v>3096</v>
      </c>
      <c r="D2690" s="329" t="s">
        <v>6759</v>
      </c>
      <c r="E2690" s="55" t="s">
        <v>7802</v>
      </c>
      <c r="F2690" s="55"/>
      <c r="G2690" s="55" t="s">
        <v>7800</v>
      </c>
      <c r="H2690" s="299">
        <v>8084</v>
      </c>
      <c r="I2690" s="59">
        <v>0.5</v>
      </c>
      <c r="J2690" s="448">
        <f t="shared" si="42"/>
        <v>4042</v>
      </c>
    </row>
    <row r="2691" spans="1:10" ht="15.75">
      <c r="A2691" s="55">
        <v>2687</v>
      </c>
      <c r="B2691" s="55" t="s">
        <v>446</v>
      </c>
      <c r="C2691" s="329" t="s">
        <v>3097</v>
      </c>
      <c r="D2691" s="329" t="s">
        <v>6760</v>
      </c>
      <c r="E2691" s="55" t="s">
        <v>7802</v>
      </c>
      <c r="F2691" s="55"/>
      <c r="G2691" s="55" t="s">
        <v>7800</v>
      </c>
      <c r="H2691" s="299">
        <v>8141</v>
      </c>
      <c r="I2691" s="59">
        <v>0.5</v>
      </c>
      <c r="J2691" s="448">
        <f t="shared" si="42"/>
        <v>4070.5</v>
      </c>
    </row>
    <row r="2692" spans="1:10" ht="15.75">
      <c r="A2692" s="55">
        <v>2688</v>
      </c>
      <c r="B2692" s="55" t="s">
        <v>446</v>
      </c>
      <c r="C2692" s="329" t="s">
        <v>3098</v>
      </c>
      <c r="D2692" s="329" t="s">
        <v>6761</v>
      </c>
      <c r="E2692" s="55" t="s">
        <v>7802</v>
      </c>
      <c r="F2692" s="55"/>
      <c r="G2692" s="55" t="s">
        <v>7800</v>
      </c>
      <c r="H2692" s="299">
        <v>8198</v>
      </c>
      <c r="I2692" s="59">
        <v>0.5</v>
      </c>
      <c r="J2692" s="448">
        <f t="shared" si="42"/>
        <v>4099</v>
      </c>
    </row>
    <row r="2693" spans="1:10" ht="15.75">
      <c r="A2693" s="55">
        <v>2689</v>
      </c>
      <c r="B2693" s="55" t="s">
        <v>446</v>
      </c>
      <c r="C2693" s="329" t="s">
        <v>3099</v>
      </c>
      <c r="D2693" s="329" t="s">
        <v>6762</v>
      </c>
      <c r="E2693" s="55" t="s">
        <v>7802</v>
      </c>
      <c r="F2693" s="55"/>
      <c r="G2693" s="55" t="s">
        <v>7800</v>
      </c>
      <c r="H2693" s="299">
        <v>8255</v>
      </c>
      <c r="I2693" s="59">
        <v>0.5</v>
      </c>
      <c r="J2693" s="448">
        <f t="shared" si="42"/>
        <v>4127.5</v>
      </c>
    </row>
    <row r="2694" spans="1:10" ht="15.75">
      <c r="A2694" s="55">
        <v>2690</v>
      </c>
      <c r="B2694" s="55" t="s">
        <v>446</v>
      </c>
      <c r="C2694" s="329" t="s">
        <v>3100</v>
      </c>
      <c r="D2694" s="329" t="s">
        <v>6763</v>
      </c>
      <c r="E2694" s="55" t="s">
        <v>7802</v>
      </c>
      <c r="F2694" s="55"/>
      <c r="G2694" s="55" t="s">
        <v>7800</v>
      </c>
      <c r="H2694" s="299">
        <v>8312</v>
      </c>
      <c r="I2694" s="59">
        <v>0.5</v>
      </c>
      <c r="J2694" s="448">
        <f t="shared" si="42"/>
        <v>4156</v>
      </c>
    </row>
    <row r="2695" spans="1:10" ht="15.75">
      <c r="A2695" s="55">
        <v>2691</v>
      </c>
      <c r="B2695" s="55" t="s">
        <v>446</v>
      </c>
      <c r="C2695" s="329" t="s">
        <v>3101</v>
      </c>
      <c r="D2695" s="329" t="s">
        <v>6764</v>
      </c>
      <c r="E2695" s="55" t="s">
        <v>7802</v>
      </c>
      <c r="F2695" s="55"/>
      <c r="G2695" s="55" t="s">
        <v>7800</v>
      </c>
      <c r="H2695" s="299">
        <v>8369</v>
      </c>
      <c r="I2695" s="59">
        <v>0.5</v>
      </c>
      <c r="J2695" s="448">
        <f t="shared" si="42"/>
        <v>4184.5</v>
      </c>
    </row>
    <row r="2696" spans="1:10" ht="15.75">
      <c r="A2696" s="55">
        <v>2692</v>
      </c>
      <c r="B2696" s="55" t="s">
        <v>446</v>
      </c>
      <c r="C2696" s="329" t="s">
        <v>3102</v>
      </c>
      <c r="D2696" s="329" t="s">
        <v>6765</v>
      </c>
      <c r="E2696" s="55" t="s">
        <v>7802</v>
      </c>
      <c r="F2696" s="55"/>
      <c r="G2696" s="55" t="s">
        <v>7800</v>
      </c>
      <c r="H2696" s="299">
        <v>8426</v>
      </c>
      <c r="I2696" s="59">
        <v>0.5</v>
      </c>
      <c r="J2696" s="448">
        <f t="shared" si="42"/>
        <v>4213</v>
      </c>
    </row>
    <row r="2697" spans="1:10" ht="15.75">
      <c r="A2697" s="55">
        <v>2693</v>
      </c>
      <c r="B2697" s="55" t="s">
        <v>446</v>
      </c>
      <c r="C2697" s="329" t="s">
        <v>3103</v>
      </c>
      <c r="D2697" s="329" t="s">
        <v>6766</v>
      </c>
      <c r="E2697" s="55" t="s">
        <v>7802</v>
      </c>
      <c r="F2697" s="55"/>
      <c r="G2697" s="55" t="s">
        <v>7800</v>
      </c>
      <c r="H2697" s="299">
        <v>10551</v>
      </c>
      <c r="I2697" s="59">
        <v>0.5</v>
      </c>
      <c r="J2697" s="448">
        <f t="shared" si="42"/>
        <v>5275.5</v>
      </c>
    </row>
    <row r="2698" spans="1:10" ht="15.75">
      <c r="A2698" s="55">
        <v>2694</v>
      </c>
      <c r="B2698" s="55" t="s">
        <v>446</v>
      </c>
      <c r="C2698" s="329" t="s">
        <v>3104</v>
      </c>
      <c r="D2698" s="329" t="s">
        <v>6767</v>
      </c>
      <c r="E2698" s="55" t="s">
        <v>7802</v>
      </c>
      <c r="F2698" s="55"/>
      <c r="G2698" s="55" t="s">
        <v>7800</v>
      </c>
      <c r="H2698" s="299">
        <v>10608</v>
      </c>
      <c r="I2698" s="59">
        <v>0.5</v>
      </c>
      <c r="J2698" s="448">
        <f t="shared" si="42"/>
        <v>5304</v>
      </c>
    </row>
    <row r="2699" spans="1:10" ht="15.75">
      <c r="A2699" s="55">
        <v>2695</v>
      </c>
      <c r="B2699" s="55" t="s">
        <v>446</v>
      </c>
      <c r="C2699" s="329" t="s">
        <v>3105</v>
      </c>
      <c r="D2699" s="329" t="s">
        <v>6768</v>
      </c>
      <c r="E2699" s="55" t="s">
        <v>7802</v>
      </c>
      <c r="F2699" s="55"/>
      <c r="G2699" s="55" t="s">
        <v>7800</v>
      </c>
      <c r="H2699" s="299">
        <v>10665</v>
      </c>
      <c r="I2699" s="59">
        <v>0.5</v>
      </c>
      <c r="J2699" s="448">
        <f t="shared" si="42"/>
        <v>5332.5</v>
      </c>
    </row>
    <row r="2700" spans="1:10" ht="15.75">
      <c r="A2700" s="55">
        <v>2696</v>
      </c>
      <c r="B2700" s="55" t="s">
        <v>446</v>
      </c>
      <c r="C2700" s="329" t="s">
        <v>3106</v>
      </c>
      <c r="D2700" s="329" t="s">
        <v>6769</v>
      </c>
      <c r="E2700" s="55" t="s">
        <v>7802</v>
      </c>
      <c r="F2700" s="55"/>
      <c r="G2700" s="55" t="s">
        <v>7800</v>
      </c>
      <c r="H2700" s="299">
        <v>10723</v>
      </c>
      <c r="I2700" s="59">
        <v>0.5</v>
      </c>
      <c r="J2700" s="448">
        <f t="shared" si="42"/>
        <v>5361.5</v>
      </c>
    </row>
    <row r="2701" spans="1:10" ht="15.75">
      <c r="A2701" s="55">
        <v>2697</v>
      </c>
      <c r="B2701" s="55" t="s">
        <v>446</v>
      </c>
      <c r="C2701" s="329" t="s">
        <v>3107</v>
      </c>
      <c r="D2701" s="329" t="s">
        <v>6770</v>
      </c>
      <c r="E2701" s="55" t="s">
        <v>7802</v>
      </c>
      <c r="F2701" s="55"/>
      <c r="G2701" s="55" t="s">
        <v>7800</v>
      </c>
      <c r="H2701" s="299">
        <v>10780</v>
      </c>
      <c r="I2701" s="59">
        <v>0.5</v>
      </c>
      <c r="J2701" s="448">
        <f t="shared" si="42"/>
        <v>5390</v>
      </c>
    </row>
    <row r="2702" spans="1:10" ht="15.75">
      <c r="A2702" s="55">
        <v>2698</v>
      </c>
      <c r="B2702" s="55" t="s">
        <v>446</v>
      </c>
      <c r="C2702" s="329" t="s">
        <v>3108</v>
      </c>
      <c r="D2702" s="329" t="s">
        <v>6771</v>
      </c>
      <c r="E2702" s="55" t="s">
        <v>7802</v>
      </c>
      <c r="F2702" s="55"/>
      <c r="G2702" s="55" t="s">
        <v>7800</v>
      </c>
      <c r="H2702" s="299">
        <v>10837</v>
      </c>
      <c r="I2702" s="59">
        <v>0.5</v>
      </c>
      <c r="J2702" s="448">
        <f t="shared" si="42"/>
        <v>5418.5</v>
      </c>
    </row>
    <row r="2703" spans="1:10" ht="15.75">
      <c r="A2703" s="55">
        <v>2699</v>
      </c>
      <c r="B2703" s="55" t="s">
        <v>446</v>
      </c>
      <c r="C2703" s="329" t="s">
        <v>3109</v>
      </c>
      <c r="D2703" s="329" t="s">
        <v>6772</v>
      </c>
      <c r="E2703" s="55" t="s">
        <v>7802</v>
      </c>
      <c r="F2703" s="55"/>
      <c r="G2703" s="55" t="s">
        <v>7800</v>
      </c>
      <c r="H2703" s="299">
        <v>10894</v>
      </c>
      <c r="I2703" s="59">
        <v>0.5</v>
      </c>
      <c r="J2703" s="448">
        <f t="shared" si="42"/>
        <v>5447</v>
      </c>
    </row>
    <row r="2704" spans="1:10" ht="15.75">
      <c r="A2704" s="55">
        <v>2700</v>
      </c>
      <c r="B2704" s="55" t="s">
        <v>446</v>
      </c>
      <c r="C2704" s="329" t="s">
        <v>3110</v>
      </c>
      <c r="D2704" s="329" t="s">
        <v>6773</v>
      </c>
      <c r="E2704" s="55" t="s">
        <v>7802</v>
      </c>
      <c r="F2704" s="55"/>
      <c r="G2704" s="55" t="s">
        <v>7800</v>
      </c>
      <c r="H2704" s="299">
        <v>10951</v>
      </c>
      <c r="I2704" s="59">
        <v>0.5</v>
      </c>
      <c r="J2704" s="448">
        <f t="shared" si="42"/>
        <v>5475.5</v>
      </c>
    </row>
    <row r="2705" spans="1:10" ht="15.75">
      <c r="A2705" s="55">
        <v>2701</v>
      </c>
      <c r="B2705" s="55" t="s">
        <v>446</v>
      </c>
      <c r="C2705" s="329" t="s">
        <v>3111</v>
      </c>
      <c r="D2705" s="329" t="s">
        <v>6774</v>
      </c>
      <c r="E2705" s="55" t="s">
        <v>7802</v>
      </c>
      <c r="F2705" s="55"/>
      <c r="G2705" s="55" t="s">
        <v>7800</v>
      </c>
      <c r="H2705" s="299">
        <v>11008</v>
      </c>
      <c r="I2705" s="59">
        <v>0.5</v>
      </c>
      <c r="J2705" s="448">
        <f t="shared" si="42"/>
        <v>5504</v>
      </c>
    </row>
    <row r="2706" spans="1:10" ht="15.75">
      <c r="A2706" s="55">
        <v>2702</v>
      </c>
      <c r="B2706" s="55" t="s">
        <v>446</v>
      </c>
      <c r="C2706" s="329" t="s">
        <v>3112</v>
      </c>
      <c r="D2706" s="329" t="s">
        <v>6775</v>
      </c>
      <c r="E2706" s="55" t="s">
        <v>7802</v>
      </c>
      <c r="F2706" s="55"/>
      <c r="G2706" s="55" t="s">
        <v>7800</v>
      </c>
      <c r="H2706" s="299">
        <v>11065</v>
      </c>
      <c r="I2706" s="59">
        <v>0.5</v>
      </c>
      <c r="J2706" s="448">
        <f t="shared" ref="J2706:J2769" si="43">H2706*(1-I2706)</f>
        <v>5532.5</v>
      </c>
    </row>
    <row r="2707" spans="1:10" ht="15.75">
      <c r="A2707" s="55">
        <v>2703</v>
      </c>
      <c r="B2707" s="55" t="s">
        <v>446</v>
      </c>
      <c r="C2707" s="329" t="s">
        <v>3113</v>
      </c>
      <c r="D2707" s="329" t="s">
        <v>6776</v>
      </c>
      <c r="E2707" s="55" t="s">
        <v>7802</v>
      </c>
      <c r="F2707" s="55"/>
      <c r="G2707" s="55" t="s">
        <v>7800</v>
      </c>
      <c r="H2707" s="299">
        <v>11122</v>
      </c>
      <c r="I2707" s="59">
        <v>0.5</v>
      </c>
      <c r="J2707" s="448">
        <f t="shared" si="43"/>
        <v>5561</v>
      </c>
    </row>
    <row r="2708" spans="1:10" ht="15.75">
      <c r="A2708" s="55">
        <v>2704</v>
      </c>
      <c r="B2708" s="55" t="s">
        <v>446</v>
      </c>
      <c r="C2708" s="329" t="s">
        <v>3114</v>
      </c>
      <c r="D2708" s="329" t="s">
        <v>6777</v>
      </c>
      <c r="E2708" s="55" t="s">
        <v>7802</v>
      </c>
      <c r="F2708" s="55"/>
      <c r="G2708" s="55" t="s">
        <v>7800</v>
      </c>
      <c r="H2708" s="299">
        <v>11179</v>
      </c>
      <c r="I2708" s="59">
        <v>0.5</v>
      </c>
      <c r="J2708" s="448">
        <f t="shared" si="43"/>
        <v>5589.5</v>
      </c>
    </row>
    <row r="2709" spans="1:10" ht="15.75">
      <c r="A2709" s="55">
        <v>2705</v>
      </c>
      <c r="B2709" s="55" t="s">
        <v>446</v>
      </c>
      <c r="C2709" s="329" t="s">
        <v>3115</v>
      </c>
      <c r="D2709" s="329" t="s">
        <v>6778</v>
      </c>
      <c r="E2709" s="55" t="s">
        <v>7802</v>
      </c>
      <c r="F2709" s="55"/>
      <c r="G2709" s="55" t="s">
        <v>7800</v>
      </c>
      <c r="H2709" s="299">
        <v>11237</v>
      </c>
      <c r="I2709" s="59">
        <v>0.5</v>
      </c>
      <c r="J2709" s="448">
        <f t="shared" si="43"/>
        <v>5618.5</v>
      </c>
    </row>
    <row r="2710" spans="1:10" ht="15.75">
      <c r="A2710" s="55">
        <v>2706</v>
      </c>
      <c r="B2710" s="55" t="s">
        <v>446</v>
      </c>
      <c r="C2710" s="329" t="s">
        <v>3116</v>
      </c>
      <c r="D2710" s="329" t="s">
        <v>6779</v>
      </c>
      <c r="E2710" s="55" t="s">
        <v>7802</v>
      </c>
      <c r="F2710" s="55"/>
      <c r="G2710" s="55" t="s">
        <v>7800</v>
      </c>
      <c r="H2710" s="299">
        <v>11294</v>
      </c>
      <c r="I2710" s="59">
        <v>0.5</v>
      </c>
      <c r="J2710" s="448">
        <f t="shared" si="43"/>
        <v>5647</v>
      </c>
    </row>
    <row r="2711" spans="1:10" ht="15.75">
      <c r="A2711" s="55">
        <v>2707</v>
      </c>
      <c r="B2711" s="55" t="s">
        <v>446</v>
      </c>
      <c r="C2711" s="329" t="s">
        <v>3117</v>
      </c>
      <c r="D2711" s="329" t="s">
        <v>6780</v>
      </c>
      <c r="E2711" s="55" t="s">
        <v>7802</v>
      </c>
      <c r="F2711" s="55"/>
      <c r="G2711" s="55" t="s">
        <v>7800</v>
      </c>
      <c r="H2711" s="299">
        <v>11351</v>
      </c>
      <c r="I2711" s="59">
        <v>0.5</v>
      </c>
      <c r="J2711" s="448">
        <f t="shared" si="43"/>
        <v>5675.5</v>
      </c>
    </row>
    <row r="2712" spans="1:10" ht="15.75">
      <c r="A2712" s="55">
        <v>2708</v>
      </c>
      <c r="B2712" s="55" t="s">
        <v>446</v>
      </c>
      <c r="C2712" s="329" t="s">
        <v>3118</v>
      </c>
      <c r="D2712" s="329" t="s">
        <v>6781</v>
      </c>
      <c r="E2712" s="55" t="s">
        <v>7802</v>
      </c>
      <c r="F2712" s="55"/>
      <c r="G2712" s="55" t="s">
        <v>7800</v>
      </c>
      <c r="H2712" s="299">
        <v>11408</v>
      </c>
      <c r="I2712" s="59">
        <v>0.5</v>
      </c>
      <c r="J2712" s="448">
        <f t="shared" si="43"/>
        <v>5704</v>
      </c>
    </row>
    <row r="2713" spans="1:10" ht="15.75">
      <c r="A2713" s="55">
        <v>2709</v>
      </c>
      <c r="B2713" s="55" t="s">
        <v>446</v>
      </c>
      <c r="C2713" s="329" t="s">
        <v>3119</v>
      </c>
      <c r="D2713" s="329" t="s">
        <v>6782</v>
      </c>
      <c r="E2713" s="55" t="s">
        <v>7802</v>
      </c>
      <c r="F2713" s="55"/>
      <c r="G2713" s="55" t="s">
        <v>7800</v>
      </c>
      <c r="H2713" s="299">
        <v>11465</v>
      </c>
      <c r="I2713" s="59">
        <v>0.5</v>
      </c>
      <c r="J2713" s="448">
        <f t="shared" si="43"/>
        <v>5732.5</v>
      </c>
    </row>
    <row r="2714" spans="1:10" ht="15.75">
      <c r="A2714" s="55">
        <v>2710</v>
      </c>
      <c r="B2714" s="55" t="s">
        <v>446</v>
      </c>
      <c r="C2714" s="329" t="s">
        <v>3120</v>
      </c>
      <c r="D2714" s="329" t="s">
        <v>6783</v>
      </c>
      <c r="E2714" s="55" t="s">
        <v>7802</v>
      </c>
      <c r="F2714" s="55"/>
      <c r="G2714" s="55" t="s">
        <v>7800</v>
      </c>
      <c r="H2714" s="299">
        <v>11522</v>
      </c>
      <c r="I2714" s="59">
        <v>0.5</v>
      </c>
      <c r="J2714" s="448">
        <f t="shared" si="43"/>
        <v>5761</v>
      </c>
    </row>
    <row r="2715" spans="1:10" ht="15.75">
      <c r="A2715" s="55">
        <v>2711</v>
      </c>
      <c r="B2715" s="55" t="s">
        <v>446</v>
      </c>
      <c r="C2715" s="329" t="s">
        <v>3121</v>
      </c>
      <c r="D2715" s="329" t="s">
        <v>6784</v>
      </c>
      <c r="E2715" s="55" t="s">
        <v>7802</v>
      </c>
      <c r="F2715" s="55"/>
      <c r="G2715" s="55" t="s">
        <v>7800</v>
      </c>
      <c r="H2715" s="299">
        <v>11579</v>
      </c>
      <c r="I2715" s="59">
        <v>0.5</v>
      </c>
      <c r="J2715" s="448">
        <f t="shared" si="43"/>
        <v>5789.5</v>
      </c>
    </row>
    <row r="2716" spans="1:10" ht="15.75">
      <c r="A2716" s="55">
        <v>2712</v>
      </c>
      <c r="B2716" s="55" t="s">
        <v>446</v>
      </c>
      <c r="C2716" s="329" t="s">
        <v>3122</v>
      </c>
      <c r="D2716" s="329" t="s">
        <v>6785</v>
      </c>
      <c r="E2716" s="55" t="s">
        <v>7802</v>
      </c>
      <c r="F2716" s="55"/>
      <c r="G2716" s="55" t="s">
        <v>7800</v>
      </c>
      <c r="H2716" s="299">
        <v>11636</v>
      </c>
      <c r="I2716" s="59">
        <v>0.5</v>
      </c>
      <c r="J2716" s="448">
        <f t="shared" si="43"/>
        <v>5818</v>
      </c>
    </row>
    <row r="2717" spans="1:10" ht="15.75">
      <c r="A2717" s="55">
        <v>2713</v>
      </c>
      <c r="B2717" s="55" t="s">
        <v>446</v>
      </c>
      <c r="C2717" s="329" t="s">
        <v>3123</v>
      </c>
      <c r="D2717" s="329" t="s">
        <v>6786</v>
      </c>
      <c r="E2717" s="55" t="s">
        <v>7802</v>
      </c>
      <c r="F2717" s="55"/>
      <c r="G2717" s="55" t="s">
        <v>7800</v>
      </c>
      <c r="H2717" s="299">
        <v>11693</v>
      </c>
      <c r="I2717" s="59">
        <v>0.5</v>
      </c>
      <c r="J2717" s="448">
        <f t="shared" si="43"/>
        <v>5846.5</v>
      </c>
    </row>
    <row r="2718" spans="1:10" ht="15.75">
      <c r="A2718" s="55">
        <v>2714</v>
      </c>
      <c r="B2718" s="55" t="s">
        <v>446</v>
      </c>
      <c r="C2718" s="329" t="s">
        <v>3124</v>
      </c>
      <c r="D2718" s="329" t="s">
        <v>6787</v>
      </c>
      <c r="E2718" s="55" t="s">
        <v>7802</v>
      </c>
      <c r="F2718" s="55"/>
      <c r="G2718" s="55" t="s">
        <v>7800</v>
      </c>
      <c r="H2718" s="299">
        <v>11750</v>
      </c>
      <c r="I2718" s="59">
        <v>0.5</v>
      </c>
      <c r="J2718" s="448">
        <f t="shared" si="43"/>
        <v>5875</v>
      </c>
    </row>
    <row r="2719" spans="1:10" ht="15.75">
      <c r="A2719" s="55">
        <v>2715</v>
      </c>
      <c r="B2719" s="55" t="s">
        <v>446</v>
      </c>
      <c r="C2719" s="329" t="s">
        <v>3125</v>
      </c>
      <c r="D2719" s="329" t="s">
        <v>6788</v>
      </c>
      <c r="E2719" s="55" t="s">
        <v>7802</v>
      </c>
      <c r="F2719" s="55"/>
      <c r="G2719" s="55" t="s">
        <v>7800</v>
      </c>
      <c r="H2719" s="299">
        <v>11808</v>
      </c>
      <c r="I2719" s="59">
        <v>0.5</v>
      </c>
      <c r="J2719" s="448">
        <f t="shared" si="43"/>
        <v>5904</v>
      </c>
    </row>
    <row r="2720" spans="1:10" ht="15.75">
      <c r="A2720" s="55">
        <v>2716</v>
      </c>
      <c r="B2720" s="55" t="s">
        <v>446</v>
      </c>
      <c r="C2720" s="329" t="s">
        <v>3126</v>
      </c>
      <c r="D2720" s="329" t="s">
        <v>6789</v>
      </c>
      <c r="E2720" s="55" t="s">
        <v>7802</v>
      </c>
      <c r="F2720" s="55"/>
      <c r="G2720" s="55" t="s">
        <v>7800</v>
      </c>
      <c r="H2720" s="299">
        <v>11865</v>
      </c>
      <c r="I2720" s="59">
        <v>0.5</v>
      </c>
      <c r="J2720" s="448">
        <f t="shared" si="43"/>
        <v>5932.5</v>
      </c>
    </row>
    <row r="2721" spans="1:10" ht="15.75">
      <c r="A2721" s="55">
        <v>2717</v>
      </c>
      <c r="B2721" s="55" t="s">
        <v>446</v>
      </c>
      <c r="C2721" s="329" t="s">
        <v>3127</v>
      </c>
      <c r="D2721" s="329" t="s">
        <v>6790</v>
      </c>
      <c r="E2721" s="55" t="s">
        <v>7802</v>
      </c>
      <c r="F2721" s="55"/>
      <c r="G2721" s="55" t="s">
        <v>7800</v>
      </c>
      <c r="H2721" s="299">
        <v>11922</v>
      </c>
      <c r="I2721" s="59">
        <v>0.5</v>
      </c>
      <c r="J2721" s="448">
        <f t="shared" si="43"/>
        <v>5961</v>
      </c>
    </row>
    <row r="2722" spans="1:10" ht="15.75">
      <c r="A2722" s="55">
        <v>2718</v>
      </c>
      <c r="B2722" s="55" t="s">
        <v>446</v>
      </c>
      <c r="C2722" s="329" t="s">
        <v>3128</v>
      </c>
      <c r="D2722" s="329" t="s">
        <v>6791</v>
      </c>
      <c r="E2722" s="55" t="s">
        <v>7802</v>
      </c>
      <c r="F2722" s="55"/>
      <c r="G2722" s="55" t="s">
        <v>7800</v>
      </c>
      <c r="H2722" s="299">
        <v>11979</v>
      </c>
      <c r="I2722" s="59">
        <v>0.5</v>
      </c>
      <c r="J2722" s="448">
        <f t="shared" si="43"/>
        <v>5989.5</v>
      </c>
    </row>
    <row r="2723" spans="1:10" ht="15.75">
      <c r="A2723" s="55">
        <v>2719</v>
      </c>
      <c r="B2723" s="55" t="s">
        <v>446</v>
      </c>
      <c r="C2723" s="329" t="s">
        <v>3129</v>
      </c>
      <c r="D2723" s="329" t="s">
        <v>6792</v>
      </c>
      <c r="E2723" s="55" t="s">
        <v>7802</v>
      </c>
      <c r="F2723" s="55"/>
      <c r="G2723" s="55" t="s">
        <v>7800</v>
      </c>
      <c r="H2723" s="299">
        <v>12036</v>
      </c>
      <c r="I2723" s="59">
        <v>0.5</v>
      </c>
      <c r="J2723" s="448">
        <f t="shared" si="43"/>
        <v>6018</v>
      </c>
    </row>
    <row r="2724" spans="1:10" ht="15.75">
      <c r="A2724" s="55">
        <v>2720</v>
      </c>
      <c r="B2724" s="55" t="s">
        <v>446</v>
      </c>
      <c r="C2724" s="329" t="s">
        <v>3130</v>
      </c>
      <c r="D2724" s="329" t="s">
        <v>6793</v>
      </c>
      <c r="E2724" s="55" t="s">
        <v>7802</v>
      </c>
      <c r="F2724" s="55"/>
      <c r="G2724" s="55" t="s">
        <v>7800</v>
      </c>
      <c r="H2724" s="299">
        <v>12093</v>
      </c>
      <c r="I2724" s="59">
        <v>0.5</v>
      </c>
      <c r="J2724" s="448">
        <f t="shared" si="43"/>
        <v>6046.5</v>
      </c>
    </row>
    <row r="2725" spans="1:10" ht="15.75">
      <c r="A2725" s="55">
        <v>2721</v>
      </c>
      <c r="B2725" s="55" t="s">
        <v>446</v>
      </c>
      <c r="C2725" s="329" t="s">
        <v>3131</v>
      </c>
      <c r="D2725" s="329" t="s">
        <v>6794</v>
      </c>
      <c r="E2725" s="55" t="s">
        <v>7802</v>
      </c>
      <c r="F2725" s="55"/>
      <c r="G2725" s="55" t="s">
        <v>7800</v>
      </c>
      <c r="H2725" s="299">
        <v>12150</v>
      </c>
      <c r="I2725" s="59">
        <v>0.5</v>
      </c>
      <c r="J2725" s="448">
        <f t="shared" si="43"/>
        <v>6075</v>
      </c>
    </row>
    <row r="2726" spans="1:10" ht="15.75">
      <c r="A2726" s="55">
        <v>2722</v>
      </c>
      <c r="B2726" s="55" t="s">
        <v>446</v>
      </c>
      <c r="C2726" s="329" t="s">
        <v>3132</v>
      </c>
      <c r="D2726" s="329" t="s">
        <v>6795</v>
      </c>
      <c r="E2726" s="55" t="s">
        <v>7802</v>
      </c>
      <c r="F2726" s="55"/>
      <c r="G2726" s="55" t="s">
        <v>7800</v>
      </c>
      <c r="H2726" s="299">
        <v>12207</v>
      </c>
      <c r="I2726" s="59">
        <v>0.5</v>
      </c>
      <c r="J2726" s="448">
        <f t="shared" si="43"/>
        <v>6103.5</v>
      </c>
    </row>
    <row r="2727" spans="1:10" ht="15.75">
      <c r="A2727" s="55">
        <v>2723</v>
      </c>
      <c r="B2727" s="55" t="s">
        <v>446</v>
      </c>
      <c r="C2727" s="329" t="s">
        <v>3133</v>
      </c>
      <c r="D2727" s="329" t="s">
        <v>6796</v>
      </c>
      <c r="E2727" s="55" t="s">
        <v>7802</v>
      </c>
      <c r="F2727" s="55"/>
      <c r="G2727" s="55" t="s">
        <v>7800</v>
      </c>
      <c r="H2727" s="299">
        <v>12264</v>
      </c>
      <c r="I2727" s="59">
        <v>0.5</v>
      </c>
      <c r="J2727" s="448">
        <f t="shared" si="43"/>
        <v>6132</v>
      </c>
    </row>
    <row r="2728" spans="1:10" ht="15.75">
      <c r="A2728" s="55">
        <v>2724</v>
      </c>
      <c r="B2728" s="55" t="s">
        <v>446</v>
      </c>
      <c r="C2728" s="329" t="s">
        <v>3134</v>
      </c>
      <c r="D2728" s="329" t="s">
        <v>6797</v>
      </c>
      <c r="E2728" s="55" t="s">
        <v>7802</v>
      </c>
      <c r="F2728" s="55"/>
      <c r="G2728" s="55" t="s">
        <v>7800</v>
      </c>
      <c r="H2728" s="299">
        <v>12322</v>
      </c>
      <c r="I2728" s="59">
        <v>0.5</v>
      </c>
      <c r="J2728" s="448">
        <f t="shared" si="43"/>
        <v>6161</v>
      </c>
    </row>
    <row r="2729" spans="1:10" ht="15.75">
      <c r="A2729" s="55">
        <v>2725</v>
      </c>
      <c r="B2729" s="55" t="s">
        <v>446</v>
      </c>
      <c r="C2729" s="329" t="s">
        <v>3135</v>
      </c>
      <c r="D2729" s="329" t="s">
        <v>6798</v>
      </c>
      <c r="E2729" s="55" t="s">
        <v>7802</v>
      </c>
      <c r="F2729" s="55"/>
      <c r="G2729" s="55" t="s">
        <v>7800</v>
      </c>
      <c r="H2729" s="299">
        <v>12379</v>
      </c>
      <c r="I2729" s="59">
        <v>0.5</v>
      </c>
      <c r="J2729" s="448">
        <f t="shared" si="43"/>
        <v>6189.5</v>
      </c>
    </row>
    <row r="2730" spans="1:10" ht="15.75">
      <c r="A2730" s="55">
        <v>2726</v>
      </c>
      <c r="B2730" s="55" t="s">
        <v>446</v>
      </c>
      <c r="C2730" s="329" t="s">
        <v>3136</v>
      </c>
      <c r="D2730" s="329" t="s">
        <v>6799</v>
      </c>
      <c r="E2730" s="55" t="s">
        <v>7802</v>
      </c>
      <c r="F2730" s="55"/>
      <c r="G2730" s="55" t="s">
        <v>7800</v>
      </c>
      <c r="H2730" s="299">
        <v>12436</v>
      </c>
      <c r="I2730" s="59">
        <v>0.5</v>
      </c>
      <c r="J2730" s="448">
        <f t="shared" si="43"/>
        <v>6218</v>
      </c>
    </row>
    <row r="2731" spans="1:10" ht="15.75">
      <c r="A2731" s="55">
        <v>2727</v>
      </c>
      <c r="B2731" s="55" t="s">
        <v>446</v>
      </c>
      <c r="C2731" s="329" t="s">
        <v>3137</v>
      </c>
      <c r="D2731" s="329" t="s">
        <v>6800</v>
      </c>
      <c r="E2731" s="55" t="s">
        <v>7802</v>
      </c>
      <c r="F2731" s="55"/>
      <c r="G2731" s="55" t="s">
        <v>7800</v>
      </c>
      <c r="H2731" s="299">
        <v>12493</v>
      </c>
      <c r="I2731" s="59">
        <v>0.5</v>
      </c>
      <c r="J2731" s="448">
        <f t="shared" si="43"/>
        <v>6246.5</v>
      </c>
    </row>
    <row r="2732" spans="1:10" ht="15.75">
      <c r="A2732" s="55">
        <v>2728</v>
      </c>
      <c r="B2732" s="55" t="s">
        <v>446</v>
      </c>
      <c r="C2732" s="329" t="s">
        <v>3138</v>
      </c>
      <c r="D2732" s="329" t="s">
        <v>6801</v>
      </c>
      <c r="E2732" s="55" t="s">
        <v>7802</v>
      </c>
      <c r="F2732" s="55"/>
      <c r="G2732" s="55" t="s">
        <v>7800</v>
      </c>
      <c r="H2732" s="299">
        <v>12550</v>
      </c>
      <c r="I2732" s="59">
        <v>0.5</v>
      </c>
      <c r="J2732" s="448">
        <f t="shared" si="43"/>
        <v>6275</v>
      </c>
    </row>
    <row r="2733" spans="1:10" ht="15.75">
      <c r="A2733" s="55">
        <v>2729</v>
      </c>
      <c r="B2733" s="55" t="s">
        <v>446</v>
      </c>
      <c r="C2733" s="329" t="s">
        <v>3139</v>
      </c>
      <c r="D2733" s="329" t="s">
        <v>6802</v>
      </c>
      <c r="E2733" s="55" t="s">
        <v>7802</v>
      </c>
      <c r="F2733" s="55"/>
      <c r="G2733" s="55" t="s">
        <v>7800</v>
      </c>
      <c r="H2733" s="299">
        <v>12607</v>
      </c>
      <c r="I2733" s="59">
        <v>0.5</v>
      </c>
      <c r="J2733" s="448">
        <f t="shared" si="43"/>
        <v>6303.5</v>
      </c>
    </row>
    <row r="2734" spans="1:10" ht="15.75">
      <c r="A2734" s="55">
        <v>2730</v>
      </c>
      <c r="B2734" s="55" t="s">
        <v>446</v>
      </c>
      <c r="C2734" s="329" t="s">
        <v>3140</v>
      </c>
      <c r="D2734" s="329" t="s">
        <v>6803</v>
      </c>
      <c r="E2734" s="55" t="s">
        <v>7802</v>
      </c>
      <c r="F2734" s="55"/>
      <c r="G2734" s="55" t="s">
        <v>7800</v>
      </c>
      <c r="H2734" s="299">
        <v>12664</v>
      </c>
      <c r="I2734" s="59">
        <v>0.5</v>
      </c>
      <c r="J2734" s="448">
        <f t="shared" si="43"/>
        <v>6332</v>
      </c>
    </row>
    <row r="2735" spans="1:10" ht="15.75">
      <c r="A2735" s="55">
        <v>2731</v>
      </c>
      <c r="B2735" s="55" t="s">
        <v>446</v>
      </c>
      <c r="C2735" s="329" t="s">
        <v>3141</v>
      </c>
      <c r="D2735" s="329" t="s">
        <v>6804</v>
      </c>
      <c r="E2735" s="55" t="s">
        <v>7802</v>
      </c>
      <c r="F2735" s="55"/>
      <c r="G2735" s="55" t="s">
        <v>7800</v>
      </c>
      <c r="H2735" s="299">
        <v>12721</v>
      </c>
      <c r="I2735" s="59">
        <v>0.5</v>
      </c>
      <c r="J2735" s="448">
        <f t="shared" si="43"/>
        <v>6360.5</v>
      </c>
    </row>
    <row r="2736" spans="1:10" ht="15.75">
      <c r="A2736" s="55">
        <v>2732</v>
      </c>
      <c r="B2736" s="55" t="s">
        <v>446</v>
      </c>
      <c r="C2736" s="329" t="s">
        <v>3142</v>
      </c>
      <c r="D2736" s="329" t="s">
        <v>6805</v>
      </c>
      <c r="E2736" s="55" t="s">
        <v>7802</v>
      </c>
      <c r="F2736" s="55"/>
      <c r="G2736" s="55" t="s">
        <v>7800</v>
      </c>
      <c r="H2736" s="299">
        <v>12778</v>
      </c>
      <c r="I2736" s="59">
        <v>0.5</v>
      </c>
      <c r="J2736" s="448">
        <f t="shared" si="43"/>
        <v>6389</v>
      </c>
    </row>
    <row r="2737" spans="1:10" ht="15.75">
      <c r="A2737" s="55">
        <v>2733</v>
      </c>
      <c r="B2737" s="55" t="s">
        <v>446</v>
      </c>
      <c r="C2737" s="329" t="s">
        <v>3143</v>
      </c>
      <c r="D2737" s="329" t="s">
        <v>6806</v>
      </c>
      <c r="E2737" s="55" t="s">
        <v>7802</v>
      </c>
      <c r="F2737" s="55"/>
      <c r="G2737" s="55" t="s">
        <v>7800</v>
      </c>
      <c r="H2737" s="299">
        <v>12835</v>
      </c>
      <c r="I2737" s="59">
        <v>0.5</v>
      </c>
      <c r="J2737" s="448">
        <f t="shared" si="43"/>
        <v>6417.5</v>
      </c>
    </row>
    <row r="2738" spans="1:10" ht="15.75">
      <c r="A2738" s="55">
        <v>2734</v>
      </c>
      <c r="B2738" s="55" t="s">
        <v>446</v>
      </c>
      <c r="C2738" s="329" t="s">
        <v>3144</v>
      </c>
      <c r="D2738" s="329" t="s">
        <v>6807</v>
      </c>
      <c r="E2738" s="55" t="s">
        <v>7802</v>
      </c>
      <c r="F2738" s="55"/>
      <c r="G2738" s="55" t="s">
        <v>7800</v>
      </c>
      <c r="H2738" s="299">
        <v>12893</v>
      </c>
      <c r="I2738" s="59">
        <v>0.5</v>
      </c>
      <c r="J2738" s="448">
        <f t="shared" si="43"/>
        <v>6446.5</v>
      </c>
    </row>
    <row r="2739" spans="1:10" ht="15.75">
      <c r="A2739" s="55">
        <v>2735</v>
      </c>
      <c r="B2739" s="55" t="s">
        <v>446</v>
      </c>
      <c r="C2739" s="329" t="s">
        <v>3145</v>
      </c>
      <c r="D2739" s="329" t="s">
        <v>6808</v>
      </c>
      <c r="E2739" s="55" t="s">
        <v>7802</v>
      </c>
      <c r="F2739" s="55"/>
      <c r="G2739" s="55" t="s">
        <v>7800</v>
      </c>
      <c r="H2739" s="299">
        <v>12950</v>
      </c>
      <c r="I2739" s="59">
        <v>0.5</v>
      </c>
      <c r="J2739" s="448">
        <f t="shared" si="43"/>
        <v>6475</v>
      </c>
    </row>
    <row r="2740" spans="1:10" ht="15.75">
      <c r="A2740" s="55">
        <v>2736</v>
      </c>
      <c r="B2740" s="55" t="s">
        <v>446</v>
      </c>
      <c r="C2740" s="329" t="s">
        <v>3146</v>
      </c>
      <c r="D2740" s="329" t="s">
        <v>6809</v>
      </c>
      <c r="E2740" s="55" t="s">
        <v>7802</v>
      </c>
      <c r="F2740" s="55"/>
      <c r="G2740" s="55" t="s">
        <v>7800</v>
      </c>
      <c r="H2740" s="299">
        <v>13007</v>
      </c>
      <c r="I2740" s="59">
        <v>0.5</v>
      </c>
      <c r="J2740" s="448">
        <f t="shared" si="43"/>
        <v>6503.5</v>
      </c>
    </row>
    <row r="2741" spans="1:10" ht="15.75">
      <c r="A2741" s="55">
        <v>2737</v>
      </c>
      <c r="B2741" s="55" t="s">
        <v>446</v>
      </c>
      <c r="C2741" s="329" t="s">
        <v>3147</v>
      </c>
      <c r="D2741" s="329" t="s">
        <v>6810</v>
      </c>
      <c r="E2741" s="55" t="s">
        <v>7802</v>
      </c>
      <c r="F2741" s="55"/>
      <c r="G2741" s="55" t="s">
        <v>7800</v>
      </c>
      <c r="H2741" s="299">
        <v>13064</v>
      </c>
      <c r="I2741" s="59">
        <v>0.5</v>
      </c>
      <c r="J2741" s="448">
        <f t="shared" si="43"/>
        <v>6532</v>
      </c>
    </row>
    <row r="2742" spans="1:10" ht="15.75">
      <c r="A2742" s="55">
        <v>2738</v>
      </c>
      <c r="B2742" s="55" t="s">
        <v>446</v>
      </c>
      <c r="C2742" s="329" t="s">
        <v>3148</v>
      </c>
      <c r="D2742" s="329" t="s">
        <v>6811</v>
      </c>
      <c r="E2742" s="55" t="s">
        <v>7802</v>
      </c>
      <c r="F2742" s="55"/>
      <c r="G2742" s="55" t="s">
        <v>7800</v>
      </c>
      <c r="H2742" s="299">
        <v>13121</v>
      </c>
      <c r="I2742" s="59">
        <v>0.5</v>
      </c>
      <c r="J2742" s="448">
        <f t="shared" si="43"/>
        <v>6560.5</v>
      </c>
    </row>
    <row r="2743" spans="1:10" ht="15.75">
      <c r="A2743" s="55">
        <v>2739</v>
      </c>
      <c r="B2743" s="55" t="s">
        <v>446</v>
      </c>
      <c r="C2743" s="329" t="s">
        <v>3149</v>
      </c>
      <c r="D2743" s="329" t="s">
        <v>6812</v>
      </c>
      <c r="E2743" s="55" t="s">
        <v>7802</v>
      </c>
      <c r="F2743" s="55"/>
      <c r="G2743" s="55" t="s">
        <v>7800</v>
      </c>
      <c r="H2743" s="299">
        <v>13178</v>
      </c>
      <c r="I2743" s="59">
        <v>0.5</v>
      </c>
      <c r="J2743" s="448">
        <f t="shared" si="43"/>
        <v>6589</v>
      </c>
    </row>
    <row r="2744" spans="1:10" ht="15.75">
      <c r="A2744" s="55">
        <v>2740</v>
      </c>
      <c r="B2744" s="55" t="s">
        <v>446</v>
      </c>
      <c r="C2744" s="329" t="s">
        <v>3150</v>
      </c>
      <c r="D2744" s="329" t="s">
        <v>6813</v>
      </c>
      <c r="E2744" s="55" t="s">
        <v>7802</v>
      </c>
      <c r="F2744" s="55"/>
      <c r="G2744" s="55" t="s">
        <v>7800</v>
      </c>
      <c r="H2744" s="299">
        <v>13235</v>
      </c>
      <c r="I2744" s="59">
        <v>0.5</v>
      </c>
      <c r="J2744" s="448">
        <f t="shared" si="43"/>
        <v>6617.5</v>
      </c>
    </row>
    <row r="2745" spans="1:10" ht="15.75">
      <c r="A2745" s="55">
        <v>2741</v>
      </c>
      <c r="B2745" s="55" t="s">
        <v>446</v>
      </c>
      <c r="C2745" s="329" t="s">
        <v>3151</v>
      </c>
      <c r="D2745" s="329" t="s">
        <v>6814</v>
      </c>
      <c r="E2745" s="55" t="s">
        <v>7802</v>
      </c>
      <c r="F2745" s="55"/>
      <c r="G2745" s="55" t="s">
        <v>7800</v>
      </c>
      <c r="H2745" s="299">
        <v>13292</v>
      </c>
      <c r="I2745" s="59">
        <v>0.5</v>
      </c>
      <c r="J2745" s="448">
        <f t="shared" si="43"/>
        <v>6646</v>
      </c>
    </row>
    <row r="2746" spans="1:10" ht="15.75">
      <c r="A2746" s="55">
        <v>2742</v>
      </c>
      <c r="B2746" s="55" t="s">
        <v>446</v>
      </c>
      <c r="C2746" s="329" t="s">
        <v>3152</v>
      </c>
      <c r="D2746" s="329" t="s">
        <v>6815</v>
      </c>
      <c r="E2746" s="55" t="s">
        <v>7802</v>
      </c>
      <c r="F2746" s="55"/>
      <c r="G2746" s="55" t="s">
        <v>7800</v>
      </c>
      <c r="H2746" s="299">
        <v>13349</v>
      </c>
      <c r="I2746" s="59">
        <v>0.5</v>
      </c>
      <c r="J2746" s="448">
        <f t="shared" si="43"/>
        <v>6674.5</v>
      </c>
    </row>
    <row r="2747" spans="1:10" ht="15.75">
      <c r="A2747" s="55">
        <v>2743</v>
      </c>
      <c r="B2747" s="55" t="s">
        <v>446</v>
      </c>
      <c r="C2747" s="329" t="s">
        <v>3153</v>
      </c>
      <c r="D2747" s="329" t="s">
        <v>6816</v>
      </c>
      <c r="E2747" s="55" t="s">
        <v>7802</v>
      </c>
      <c r="F2747" s="55"/>
      <c r="G2747" s="55" t="s">
        <v>7800</v>
      </c>
      <c r="H2747" s="299">
        <v>13407</v>
      </c>
      <c r="I2747" s="59">
        <v>0.5</v>
      </c>
      <c r="J2747" s="448">
        <f t="shared" si="43"/>
        <v>6703.5</v>
      </c>
    </row>
    <row r="2748" spans="1:10" ht="15.75">
      <c r="A2748" s="55">
        <v>2744</v>
      </c>
      <c r="B2748" s="55" t="s">
        <v>446</v>
      </c>
      <c r="C2748" s="329" t="s">
        <v>3154</v>
      </c>
      <c r="D2748" s="329" t="s">
        <v>6817</v>
      </c>
      <c r="E2748" s="55" t="s">
        <v>7802</v>
      </c>
      <c r="F2748" s="55"/>
      <c r="G2748" s="55" t="s">
        <v>7800</v>
      </c>
      <c r="H2748" s="299">
        <v>13464</v>
      </c>
      <c r="I2748" s="59">
        <v>0.5</v>
      </c>
      <c r="J2748" s="448">
        <f t="shared" si="43"/>
        <v>6732</v>
      </c>
    </row>
    <row r="2749" spans="1:10" ht="15.75">
      <c r="A2749" s="55">
        <v>2745</v>
      </c>
      <c r="B2749" s="55" t="s">
        <v>446</v>
      </c>
      <c r="C2749" s="329" t="s">
        <v>3155</v>
      </c>
      <c r="D2749" s="329" t="s">
        <v>6818</v>
      </c>
      <c r="E2749" s="55" t="s">
        <v>7802</v>
      </c>
      <c r="F2749" s="55"/>
      <c r="G2749" s="55" t="s">
        <v>7800</v>
      </c>
      <c r="H2749" s="299">
        <v>13521</v>
      </c>
      <c r="I2749" s="59">
        <v>0.5</v>
      </c>
      <c r="J2749" s="448">
        <f t="shared" si="43"/>
        <v>6760.5</v>
      </c>
    </row>
    <row r="2750" spans="1:10" ht="15.75">
      <c r="A2750" s="55">
        <v>2746</v>
      </c>
      <c r="B2750" s="55" t="s">
        <v>446</v>
      </c>
      <c r="C2750" s="329" t="s">
        <v>3156</v>
      </c>
      <c r="D2750" s="329" t="s">
        <v>6819</v>
      </c>
      <c r="E2750" s="55" t="s">
        <v>7802</v>
      </c>
      <c r="F2750" s="55"/>
      <c r="G2750" s="55" t="s">
        <v>7800</v>
      </c>
      <c r="H2750" s="299">
        <v>13578</v>
      </c>
      <c r="I2750" s="59">
        <v>0.5</v>
      </c>
      <c r="J2750" s="448">
        <f t="shared" si="43"/>
        <v>6789</v>
      </c>
    </row>
    <row r="2751" spans="1:10" ht="15.75">
      <c r="A2751" s="55">
        <v>2747</v>
      </c>
      <c r="B2751" s="55" t="s">
        <v>446</v>
      </c>
      <c r="C2751" s="329" t="s">
        <v>3157</v>
      </c>
      <c r="D2751" s="329" t="s">
        <v>6820</v>
      </c>
      <c r="E2751" s="55" t="s">
        <v>7802</v>
      </c>
      <c r="F2751" s="55"/>
      <c r="G2751" s="55" t="s">
        <v>7800</v>
      </c>
      <c r="H2751" s="299">
        <v>13635</v>
      </c>
      <c r="I2751" s="59">
        <v>0.5</v>
      </c>
      <c r="J2751" s="448">
        <f t="shared" si="43"/>
        <v>6817.5</v>
      </c>
    </row>
    <row r="2752" spans="1:10" ht="15.75">
      <c r="A2752" s="55">
        <v>2748</v>
      </c>
      <c r="B2752" s="55" t="s">
        <v>446</v>
      </c>
      <c r="C2752" s="329" t="s">
        <v>3158</v>
      </c>
      <c r="D2752" s="329" t="s">
        <v>6821</v>
      </c>
      <c r="E2752" s="55" t="s">
        <v>7802</v>
      </c>
      <c r="F2752" s="55"/>
      <c r="G2752" s="55" t="s">
        <v>7800</v>
      </c>
      <c r="H2752" s="299">
        <v>13692</v>
      </c>
      <c r="I2752" s="59">
        <v>0.5</v>
      </c>
      <c r="J2752" s="448">
        <f t="shared" si="43"/>
        <v>6846</v>
      </c>
    </row>
    <row r="2753" spans="1:10" ht="15.75">
      <c r="A2753" s="55">
        <v>2749</v>
      </c>
      <c r="B2753" s="55" t="s">
        <v>446</v>
      </c>
      <c r="C2753" s="329" t="s">
        <v>3159</v>
      </c>
      <c r="D2753" s="329" t="s">
        <v>6822</v>
      </c>
      <c r="E2753" s="55" t="s">
        <v>7802</v>
      </c>
      <c r="F2753" s="55"/>
      <c r="G2753" s="55" t="s">
        <v>7800</v>
      </c>
      <c r="H2753" s="299">
        <v>13749</v>
      </c>
      <c r="I2753" s="59">
        <v>0.5</v>
      </c>
      <c r="J2753" s="448">
        <f t="shared" si="43"/>
        <v>6874.5</v>
      </c>
    </row>
    <row r="2754" spans="1:10" ht="15.75">
      <c r="A2754" s="55">
        <v>2750</v>
      </c>
      <c r="B2754" s="55" t="s">
        <v>446</v>
      </c>
      <c r="C2754" s="329" t="s">
        <v>3160</v>
      </c>
      <c r="D2754" s="329" t="s">
        <v>6823</v>
      </c>
      <c r="E2754" s="55" t="s">
        <v>7802</v>
      </c>
      <c r="F2754" s="55"/>
      <c r="G2754" s="55" t="s">
        <v>7800</v>
      </c>
      <c r="H2754" s="299">
        <v>13806</v>
      </c>
      <c r="I2754" s="59">
        <v>0.5</v>
      </c>
      <c r="J2754" s="448">
        <f t="shared" si="43"/>
        <v>6903</v>
      </c>
    </row>
    <row r="2755" spans="1:10" ht="15.75">
      <c r="A2755" s="55">
        <v>2751</v>
      </c>
      <c r="B2755" s="55" t="s">
        <v>446</v>
      </c>
      <c r="C2755" s="329" t="s">
        <v>3161</v>
      </c>
      <c r="D2755" s="329" t="s">
        <v>6824</v>
      </c>
      <c r="E2755" s="55" t="s">
        <v>7802</v>
      </c>
      <c r="F2755" s="55"/>
      <c r="G2755" s="55" t="s">
        <v>7800</v>
      </c>
      <c r="H2755" s="299">
        <v>13863</v>
      </c>
      <c r="I2755" s="59">
        <v>0.5</v>
      </c>
      <c r="J2755" s="448">
        <f t="shared" si="43"/>
        <v>6931.5</v>
      </c>
    </row>
    <row r="2756" spans="1:10" ht="15.75">
      <c r="A2756" s="55">
        <v>2752</v>
      </c>
      <c r="B2756" s="55" t="s">
        <v>446</v>
      </c>
      <c r="C2756" s="329" t="s">
        <v>3162</v>
      </c>
      <c r="D2756" s="329" t="s">
        <v>6825</v>
      </c>
      <c r="E2756" s="55" t="s">
        <v>7802</v>
      </c>
      <c r="F2756" s="55"/>
      <c r="G2756" s="55" t="s">
        <v>7800</v>
      </c>
      <c r="H2756" s="299">
        <v>13920</v>
      </c>
      <c r="I2756" s="59">
        <v>0.5</v>
      </c>
      <c r="J2756" s="448">
        <f t="shared" si="43"/>
        <v>6960</v>
      </c>
    </row>
    <row r="2757" spans="1:10" ht="15.75">
      <c r="A2757" s="55">
        <v>2753</v>
      </c>
      <c r="B2757" s="55" t="s">
        <v>446</v>
      </c>
      <c r="C2757" s="329" t="s">
        <v>3163</v>
      </c>
      <c r="D2757" s="329" t="s">
        <v>6826</v>
      </c>
      <c r="E2757" s="55" t="s">
        <v>7802</v>
      </c>
      <c r="F2757" s="55"/>
      <c r="G2757" s="55" t="s">
        <v>7800</v>
      </c>
      <c r="H2757" s="299">
        <v>13978</v>
      </c>
      <c r="I2757" s="59">
        <v>0.5</v>
      </c>
      <c r="J2757" s="448">
        <f t="shared" si="43"/>
        <v>6989</v>
      </c>
    </row>
    <row r="2758" spans="1:10" ht="15.75">
      <c r="A2758" s="55">
        <v>2754</v>
      </c>
      <c r="B2758" s="55" t="s">
        <v>446</v>
      </c>
      <c r="C2758" s="329" t="s">
        <v>3164</v>
      </c>
      <c r="D2758" s="329" t="s">
        <v>6827</v>
      </c>
      <c r="E2758" s="55" t="s">
        <v>7802</v>
      </c>
      <c r="F2758" s="55"/>
      <c r="G2758" s="55" t="s">
        <v>7800</v>
      </c>
      <c r="H2758" s="299">
        <v>14035</v>
      </c>
      <c r="I2758" s="59">
        <v>0.5</v>
      </c>
      <c r="J2758" s="448">
        <f t="shared" si="43"/>
        <v>7017.5</v>
      </c>
    </row>
    <row r="2759" spans="1:10" ht="15.75">
      <c r="A2759" s="55">
        <v>2755</v>
      </c>
      <c r="B2759" s="55" t="s">
        <v>446</v>
      </c>
      <c r="C2759" s="329" t="s">
        <v>3165</v>
      </c>
      <c r="D2759" s="329" t="s">
        <v>6828</v>
      </c>
      <c r="E2759" s="55" t="s">
        <v>7802</v>
      </c>
      <c r="F2759" s="55"/>
      <c r="G2759" s="55" t="s">
        <v>7800</v>
      </c>
      <c r="H2759" s="299">
        <v>14092</v>
      </c>
      <c r="I2759" s="59">
        <v>0.5</v>
      </c>
      <c r="J2759" s="448">
        <f t="shared" si="43"/>
        <v>7046</v>
      </c>
    </row>
    <row r="2760" spans="1:10" ht="15.75">
      <c r="A2760" s="55">
        <v>2756</v>
      </c>
      <c r="B2760" s="55" t="s">
        <v>446</v>
      </c>
      <c r="C2760" s="329" t="s">
        <v>3166</v>
      </c>
      <c r="D2760" s="329" t="s">
        <v>6829</v>
      </c>
      <c r="E2760" s="55" t="s">
        <v>7802</v>
      </c>
      <c r="F2760" s="55"/>
      <c r="G2760" s="55" t="s">
        <v>7800</v>
      </c>
      <c r="H2760" s="299">
        <v>14149</v>
      </c>
      <c r="I2760" s="59">
        <v>0.5</v>
      </c>
      <c r="J2760" s="448">
        <f t="shared" si="43"/>
        <v>7074.5</v>
      </c>
    </row>
    <row r="2761" spans="1:10" ht="15.75">
      <c r="A2761" s="55">
        <v>2757</v>
      </c>
      <c r="B2761" s="55" t="s">
        <v>446</v>
      </c>
      <c r="C2761" s="329" t="s">
        <v>3167</v>
      </c>
      <c r="D2761" s="329" t="s">
        <v>6830</v>
      </c>
      <c r="E2761" s="55" t="s">
        <v>7802</v>
      </c>
      <c r="F2761" s="55"/>
      <c r="G2761" s="55" t="s">
        <v>7800</v>
      </c>
      <c r="H2761" s="299">
        <v>14206</v>
      </c>
      <c r="I2761" s="59">
        <v>0.5</v>
      </c>
      <c r="J2761" s="448">
        <f t="shared" si="43"/>
        <v>7103</v>
      </c>
    </row>
    <row r="2762" spans="1:10" ht="15.75">
      <c r="A2762" s="55">
        <v>2758</v>
      </c>
      <c r="B2762" s="55" t="s">
        <v>446</v>
      </c>
      <c r="C2762" s="329" t="s">
        <v>3168</v>
      </c>
      <c r="D2762" s="329" t="s">
        <v>6831</v>
      </c>
      <c r="E2762" s="55" t="s">
        <v>7802</v>
      </c>
      <c r="F2762" s="55"/>
      <c r="G2762" s="55" t="s">
        <v>7800</v>
      </c>
      <c r="H2762" s="299">
        <v>14263</v>
      </c>
      <c r="I2762" s="59">
        <v>0.5</v>
      </c>
      <c r="J2762" s="448">
        <f t="shared" si="43"/>
        <v>7131.5</v>
      </c>
    </row>
    <row r="2763" spans="1:10" ht="15.75">
      <c r="A2763" s="55">
        <v>2759</v>
      </c>
      <c r="B2763" s="55" t="s">
        <v>446</v>
      </c>
      <c r="C2763" s="329" t="s">
        <v>3169</v>
      </c>
      <c r="D2763" s="329" t="s">
        <v>6832</v>
      </c>
      <c r="E2763" s="55" t="s">
        <v>7802</v>
      </c>
      <c r="F2763" s="55"/>
      <c r="G2763" s="55" t="s">
        <v>7800</v>
      </c>
      <c r="H2763" s="299">
        <v>14320</v>
      </c>
      <c r="I2763" s="59">
        <v>0.5</v>
      </c>
      <c r="J2763" s="448">
        <f t="shared" si="43"/>
        <v>7160</v>
      </c>
    </row>
    <row r="2764" spans="1:10" ht="15.75">
      <c r="A2764" s="55">
        <v>2760</v>
      </c>
      <c r="B2764" s="55" t="s">
        <v>446</v>
      </c>
      <c r="C2764" s="329" t="s">
        <v>3170</v>
      </c>
      <c r="D2764" s="329" t="s">
        <v>6833</v>
      </c>
      <c r="E2764" s="55" t="s">
        <v>7802</v>
      </c>
      <c r="F2764" s="55"/>
      <c r="G2764" s="55" t="s">
        <v>7800</v>
      </c>
      <c r="H2764" s="299">
        <v>14377</v>
      </c>
      <c r="I2764" s="59">
        <v>0.5</v>
      </c>
      <c r="J2764" s="448">
        <f t="shared" si="43"/>
        <v>7188.5</v>
      </c>
    </row>
    <row r="2765" spans="1:10" ht="15.75">
      <c r="A2765" s="55">
        <v>2761</v>
      </c>
      <c r="B2765" s="55" t="s">
        <v>446</v>
      </c>
      <c r="C2765" s="329" t="s">
        <v>3171</v>
      </c>
      <c r="D2765" s="329" t="s">
        <v>6834</v>
      </c>
      <c r="E2765" s="55" t="s">
        <v>7802</v>
      </c>
      <c r="F2765" s="55"/>
      <c r="G2765" s="55" t="s">
        <v>7800</v>
      </c>
      <c r="H2765" s="299">
        <v>14434</v>
      </c>
      <c r="I2765" s="59">
        <v>0.5</v>
      </c>
      <c r="J2765" s="448">
        <f t="shared" si="43"/>
        <v>7217</v>
      </c>
    </row>
    <row r="2766" spans="1:10" ht="15.75">
      <c r="A2766" s="55">
        <v>2762</v>
      </c>
      <c r="B2766" s="55" t="s">
        <v>446</v>
      </c>
      <c r="C2766" s="329" t="s">
        <v>3172</v>
      </c>
      <c r="D2766" s="329" t="s">
        <v>6835</v>
      </c>
      <c r="E2766" s="55" t="s">
        <v>7802</v>
      </c>
      <c r="F2766" s="55"/>
      <c r="G2766" s="55" t="s">
        <v>7800</v>
      </c>
      <c r="H2766" s="299">
        <v>14491</v>
      </c>
      <c r="I2766" s="59">
        <v>0.5</v>
      </c>
      <c r="J2766" s="448">
        <f t="shared" si="43"/>
        <v>7245.5</v>
      </c>
    </row>
    <row r="2767" spans="1:10" ht="15.75">
      <c r="A2767" s="55">
        <v>2763</v>
      </c>
      <c r="B2767" s="55" t="s">
        <v>446</v>
      </c>
      <c r="C2767" s="329" t="s">
        <v>3173</v>
      </c>
      <c r="D2767" s="329" t="s">
        <v>6836</v>
      </c>
      <c r="E2767" s="55" t="s">
        <v>7802</v>
      </c>
      <c r="F2767" s="55"/>
      <c r="G2767" s="55" t="s">
        <v>7800</v>
      </c>
      <c r="H2767" s="299">
        <v>14549</v>
      </c>
      <c r="I2767" s="59">
        <v>0.5</v>
      </c>
      <c r="J2767" s="448">
        <f t="shared" si="43"/>
        <v>7274.5</v>
      </c>
    </row>
    <row r="2768" spans="1:10" ht="15.75">
      <c r="A2768" s="55">
        <v>2764</v>
      </c>
      <c r="B2768" s="55" t="s">
        <v>446</v>
      </c>
      <c r="C2768" s="329" t="s">
        <v>3174</v>
      </c>
      <c r="D2768" s="329" t="s">
        <v>6837</v>
      </c>
      <c r="E2768" s="55" t="s">
        <v>7802</v>
      </c>
      <c r="F2768" s="55"/>
      <c r="G2768" s="55" t="s">
        <v>7800</v>
      </c>
      <c r="H2768" s="299">
        <v>14606</v>
      </c>
      <c r="I2768" s="59">
        <v>0.5</v>
      </c>
      <c r="J2768" s="448">
        <f t="shared" si="43"/>
        <v>7303</v>
      </c>
    </row>
    <row r="2769" spans="1:10" ht="15.75">
      <c r="A2769" s="55">
        <v>2765</v>
      </c>
      <c r="B2769" s="55" t="s">
        <v>446</v>
      </c>
      <c r="C2769" s="329" t="s">
        <v>3175</v>
      </c>
      <c r="D2769" s="329" t="s">
        <v>6838</v>
      </c>
      <c r="E2769" s="55" t="s">
        <v>7802</v>
      </c>
      <c r="F2769" s="55"/>
      <c r="G2769" s="55" t="s">
        <v>7800</v>
      </c>
      <c r="H2769" s="299">
        <v>14663</v>
      </c>
      <c r="I2769" s="59">
        <v>0.5</v>
      </c>
      <c r="J2769" s="448">
        <f t="shared" si="43"/>
        <v>7331.5</v>
      </c>
    </row>
    <row r="2770" spans="1:10" ht="15.75">
      <c r="A2770" s="55">
        <v>2766</v>
      </c>
      <c r="B2770" s="55" t="s">
        <v>446</v>
      </c>
      <c r="C2770" s="329" t="s">
        <v>3176</v>
      </c>
      <c r="D2770" s="329" t="s">
        <v>6839</v>
      </c>
      <c r="E2770" s="55" t="s">
        <v>7802</v>
      </c>
      <c r="F2770" s="55"/>
      <c r="G2770" s="55" t="s">
        <v>7800</v>
      </c>
      <c r="H2770" s="299">
        <v>14720</v>
      </c>
      <c r="I2770" s="59">
        <v>0.5</v>
      </c>
      <c r="J2770" s="448">
        <f t="shared" ref="J2770:J2833" si="44">H2770*(1-I2770)</f>
        <v>7360</v>
      </c>
    </row>
    <row r="2771" spans="1:10" ht="15.75">
      <c r="A2771" s="55">
        <v>2767</v>
      </c>
      <c r="B2771" s="55" t="s">
        <v>446</v>
      </c>
      <c r="C2771" s="329" t="s">
        <v>3177</v>
      </c>
      <c r="D2771" s="329" t="s">
        <v>6840</v>
      </c>
      <c r="E2771" s="55" t="s">
        <v>7802</v>
      </c>
      <c r="F2771" s="55"/>
      <c r="G2771" s="55" t="s">
        <v>7800</v>
      </c>
      <c r="H2771" s="299">
        <v>14777</v>
      </c>
      <c r="I2771" s="59">
        <v>0.5</v>
      </c>
      <c r="J2771" s="448">
        <f t="shared" si="44"/>
        <v>7388.5</v>
      </c>
    </row>
    <row r="2772" spans="1:10" ht="15.75">
      <c r="A2772" s="55">
        <v>2768</v>
      </c>
      <c r="B2772" s="55" t="s">
        <v>446</v>
      </c>
      <c r="C2772" s="329" t="s">
        <v>3178</v>
      </c>
      <c r="D2772" s="329" t="s">
        <v>6841</v>
      </c>
      <c r="E2772" s="55" t="s">
        <v>7802</v>
      </c>
      <c r="F2772" s="55"/>
      <c r="G2772" s="55" t="s">
        <v>7800</v>
      </c>
      <c r="H2772" s="299">
        <v>14834</v>
      </c>
      <c r="I2772" s="59">
        <v>0.5</v>
      </c>
      <c r="J2772" s="448">
        <f t="shared" si="44"/>
        <v>7417</v>
      </c>
    </row>
    <row r="2773" spans="1:10" ht="15.75">
      <c r="A2773" s="55">
        <v>2769</v>
      </c>
      <c r="B2773" s="55" t="s">
        <v>446</v>
      </c>
      <c r="C2773" s="329" t="s">
        <v>3179</v>
      </c>
      <c r="D2773" s="329" t="s">
        <v>6842</v>
      </c>
      <c r="E2773" s="55" t="s">
        <v>7802</v>
      </c>
      <c r="F2773" s="55"/>
      <c r="G2773" s="55" t="s">
        <v>7800</v>
      </c>
      <c r="H2773" s="299">
        <v>14891</v>
      </c>
      <c r="I2773" s="59">
        <v>0.5</v>
      </c>
      <c r="J2773" s="448">
        <f t="shared" si="44"/>
        <v>7445.5</v>
      </c>
    </row>
    <row r="2774" spans="1:10" ht="15.75">
      <c r="A2774" s="55">
        <v>2770</v>
      </c>
      <c r="B2774" s="55" t="s">
        <v>446</v>
      </c>
      <c r="C2774" s="329" t="s">
        <v>3180</v>
      </c>
      <c r="D2774" s="329" t="s">
        <v>6843</v>
      </c>
      <c r="E2774" s="55" t="s">
        <v>7802</v>
      </c>
      <c r="F2774" s="55"/>
      <c r="G2774" s="55" t="s">
        <v>7800</v>
      </c>
      <c r="H2774" s="299">
        <v>14948</v>
      </c>
      <c r="I2774" s="59">
        <v>0.5</v>
      </c>
      <c r="J2774" s="448">
        <f t="shared" si="44"/>
        <v>7474</v>
      </c>
    </row>
    <row r="2775" spans="1:10" ht="15.75">
      <c r="A2775" s="55">
        <v>2771</v>
      </c>
      <c r="B2775" s="55" t="s">
        <v>446</v>
      </c>
      <c r="C2775" s="329" t="s">
        <v>3181</v>
      </c>
      <c r="D2775" s="329" t="s">
        <v>6844</v>
      </c>
      <c r="E2775" s="55" t="s">
        <v>7802</v>
      </c>
      <c r="F2775" s="55"/>
      <c r="G2775" s="55" t="s">
        <v>7800</v>
      </c>
      <c r="H2775" s="299">
        <v>15005</v>
      </c>
      <c r="I2775" s="59">
        <v>0.5</v>
      </c>
      <c r="J2775" s="448">
        <f t="shared" si="44"/>
        <v>7502.5</v>
      </c>
    </row>
    <row r="2776" spans="1:10" ht="15.75">
      <c r="A2776" s="55">
        <v>2772</v>
      </c>
      <c r="B2776" s="55" t="s">
        <v>446</v>
      </c>
      <c r="C2776" s="329" t="s">
        <v>3182</v>
      </c>
      <c r="D2776" s="329" t="s">
        <v>6845</v>
      </c>
      <c r="E2776" s="55" t="s">
        <v>7802</v>
      </c>
      <c r="F2776" s="55"/>
      <c r="G2776" s="55" t="s">
        <v>7800</v>
      </c>
      <c r="H2776" s="299">
        <v>15063</v>
      </c>
      <c r="I2776" s="59">
        <v>0.5</v>
      </c>
      <c r="J2776" s="448">
        <f t="shared" si="44"/>
        <v>7531.5</v>
      </c>
    </row>
    <row r="2777" spans="1:10" ht="15.75">
      <c r="A2777" s="55">
        <v>2773</v>
      </c>
      <c r="B2777" s="55" t="s">
        <v>446</v>
      </c>
      <c r="C2777" s="329" t="s">
        <v>3183</v>
      </c>
      <c r="D2777" s="329" t="s">
        <v>6846</v>
      </c>
      <c r="E2777" s="55" t="s">
        <v>7802</v>
      </c>
      <c r="F2777" s="55"/>
      <c r="G2777" s="55" t="s">
        <v>7800</v>
      </c>
      <c r="H2777" s="299">
        <v>15120</v>
      </c>
      <c r="I2777" s="59">
        <v>0.5</v>
      </c>
      <c r="J2777" s="448">
        <f t="shared" si="44"/>
        <v>7560</v>
      </c>
    </row>
    <row r="2778" spans="1:10" ht="15.75">
      <c r="A2778" s="55">
        <v>2774</v>
      </c>
      <c r="B2778" s="55" t="s">
        <v>446</v>
      </c>
      <c r="C2778" s="329" t="s">
        <v>3184</v>
      </c>
      <c r="D2778" s="329" t="s">
        <v>6847</v>
      </c>
      <c r="E2778" s="55" t="s">
        <v>7802</v>
      </c>
      <c r="F2778" s="55"/>
      <c r="G2778" s="55" t="s">
        <v>7800</v>
      </c>
      <c r="H2778" s="299">
        <v>15177</v>
      </c>
      <c r="I2778" s="59">
        <v>0.5</v>
      </c>
      <c r="J2778" s="448">
        <f t="shared" si="44"/>
        <v>7588.5</v>
      </c>
    </row>
    <row r="2779" spans="1:10" ht="15.75">
      <c r="A2779" s="55">
        <v>2775</v>
      </c>
      <c r="B2779" s="55" t="s">
        <v>446</v>
      </c>
      <c r="C2779" s="329" t="s">
        <v>3185</v>
      </c>
      <c r="D2779" s="329" t="s">
        <v>6848</v>
      </c>
      <c r="E2779" s="55" t="s">
        <v>7802</v>
      </c>
      <c r="F2779" s="55"/>
      <c r="G2779" s="55" t="s">
        <v>7800</v>
      </c>
      <c r="H2779" s="299">
        <v>15234</v>
      </c>
      <c r="I2779" s="59">
        <v>0.5</v>
      </c>
      <c r="J2779" s="448">
        <f t="shared" si="44"/>
        <v>7617</v>
      </c>
    </row>
    <row r="2780" spans="1:10" ht="15.75">
      <c r="A2780" s="55">
        <v>2776</v>
      </c>
      <c r="B2780" s="55" t="s">
        <v>446</v>
      </c>
      <c r="C2780" s="329" t="s">
        <v>3186</v>
      </c>
      <c r="D2780" s="329" t="s">
        <v>6849</v>
      </c>
      <c r="E2780" s="55" t="s">
        <v>7802</v>
      </c>
      <c r="F2780" s="55"/>
      <c r="G2780" s="55" t="s">
        <v>7800</v>
      </c>
      <c r="H2780" s="299">
        <v>15291</v>
      </c>
      <c r="I2780" s="59">
        <v>0.5</v>
      </c>
      <c r="J2780" s="448">
        <f t="shared" si="44"/>
        <v>7645.5</v>
      </c>
    </row>
    <row r="2781" spans="1:10" ht="15.75">
      <c r="A2781" s="55">
        <v>2777</v>
      </c>
      <c r="B2781" s="55" t="s">
        <v>446</v>
      </c>
      <c r="C2781" s="329" t="s">
        <v>3187</v>
      </c>
      <c r="D2781" s="329" t="s">
        <v>6850</v>
      </c>
      <c r="E2781" s="55" t="s">
        <v>7802</v>
      </c>
      <c r="F2781" s="55"/>
      <c r="G2781" s="55" t="s">
        <v>7800</v>
      </c>
      <c r="H2781" s="299">
        <v>15348</v>
      </c>
      <c r="I2781" s="59">
        <v>0.5</v>
      </c>
      <c r="J2781" s="448">
        <f t="shared" si="44"/>
        <v>7674</v>
      </c>
    </row>
    <row r="2782" spans="1:10" ht="15.75">
      <c r="A2782" s="55">
        <v>2778</v>
      </c>
      <c r="B2782" s="55" t="s">
        <v>446</v>
      </c>
      <c r="C2782" s="329" t="s">
        <v>3188</v>
      </c>
      <c r="D2782" s="329" t="s">
        <v>6851</v>
      </c>
      <c r="E2782" s="55" t="s">
        <v>7802</v>
      </c>
      <c r="F2782" s="55"/>
      <c r="G2782" s="55" t="s">
        <v>7800</v>
      </c>
      <c r="H2782" s="299">
        <v>13927</v>
      </c>
      <c r="I2782" s="59">
        <v>0.5</v>
      </c>
      <c r="J2782" s="448">
        <f t="shared" si="44"/>
        <v>6963.5</v>
      </c>
    </row>
    <row r="2783" spans="1:10" ht="15.75">
      <c r="A2783" s="55">
        <v>2779</v>
      </c>
      <c r="B2783" s="55" t="s">
        <v>446</v>
      </c>
      <c r="C2783" s="329" t="s">
        <v>3189</v>
      </c>
      <c r="D2783" s="329" t="s">
        <v>6852</v>
      </c>
      <c r="E2783" s="55" t="s">
        <v>7802</v>
      </c>
      <c r="F2783" s="55"/>
      <c r="G2783" s="55" t="s">
        <v>7800</v>
      </c>
      <c r="H2783" s="299">
        <v>13984</v>
      </c>
      <c r="I2783" s="59">
        <v>0.5</v>
      </c>
      <c r="J2783" s="448">
        <f t="shared" si="44"/>
        <v>6992</v>
      </c>
    </row>
    <row r="2784" spans="1:10" ht="15.75">
      <c r="A2784" s="55">
        <v>2780</v>
      </c>
      <c r="B2784" s="55" t="s">
        <v>446</v>
      </c>
      <c r="C2784" s="329" t="s">
        <v>3190</v>
      </c>
      <c r="D2784" s="329" t="s">
        <v>6853</v>
      </c>
      <c r="E2784" s="55" t="s">
        <v>7802</v>
      </c>
      <c r="F2784" s="55"/>
      <c r="G2784" s="55" t="s">
        <v>7800</v>
      </c>
      <c r="H2784" s="299">
        <v>14269</v>
      </c>
      <c r="I2784" s="59">
        <v>0.5</v>
      </c>
      <c r="J2784" s="448">
        <f t="shared" si="44"/>
        <v>7134.5</v>
      </c>
    </row>
    <row r="2785" spans="1:10" ht="15.75">
      <c r="A2785" s="55">
        <v>2781</v>
      </c>
      <c r="B2785" s="55" t="s">
        <v>446</v>
      </c>
      <c r="C2785" s="329" t="s">
        <v>3191</v>
      </c>
      <c r="D2785" s="329" t="s">
        <v>6854</v>
      </c>
      <c r="E2785" s="55" t="s">
        <v>7802</v>
      </c>
      <c r="F2785" s="55"/>
      <c r="G2785" s="55" t="s">
        <v>7800</v>
      </c>
      <c r="H2785" s="299">
        <v>14555</v>
      </c>
      <c r="I2785" s="59">
        <v>0.5</v>
      </c>
      <c r="J2785" s="448">
        <f t="shared" si="44"/>
        <v>7277.5</v>
      </c>
    </row>
    <row r="2786" spans="1:10" ht="15.75">
      <c r="A2786" s="55">
        <v>2782</v>
      </c>
      <c r="B2786" s="55" t="s">
        <v>446</v>
      </c>
      <c r="C2786" s="329" t="s">
        <v>3192</v>
      </c>
      <c r="D2786" s="329" t="s">
        <v>6855</v>
      </c>
      <c r="E2786" s="55" t="s">
        <v>7802</v>
      </c>
      <c r="F2786" s="55"/>
      <c r="G2786" s="55" t="s">
        <v>7800</v>
      </c>
      <c r="H2786" s="299">
        <v>14841</v>
      </c>
      <c r="I2786" s="59">
        <v>0.5</v>
      </c>
      <c r="J2786" s="448">
        <f t="shared" si="44"/>
        <v>7420.5</v>
      </c>
    </row>
    <row r="2787" spans="1:10" ht="15.75">
      <c r="A2787" s="55">
        <v>2783</v>
      </c>
      <c r="B2787" s="55" t="s">
        <v>446</v>
      </c>
      <c r="C2787" s="329" t="s">
        <v>3193</v>
      </c>
      <c r="D2787" s="329" t="s">
        <v>6856</v>
      </c>
      <c r="E2787" s="55" t="s">
        <v>7802</v>
      </c>
      <c r="F2787" s="55"/>
      <c r="G2787" s="55" t="s">
        <v>7800</v>
      </c>
      <c r="H2787" s="299">
        <v>15126</v>
      </c>
      <c r="I2787" s="59">
        <v>0.5</v>
      </c>
      <c r="J2787" s="448">
        <f t="shared" si="44"/>
        <v>7563</v>
      </c>
    </row>
    <row r="2788" spans="1:10" ht="15.75">
      <c r="A2788" s="55">
        <v>2784</v>
      </c>
      <c r="B2788" s="55" t="s">
        <v>446</v>
      </c>
      <c r="C2788" s="329" t="s">
        <v>3194</v>
      </c>
      <c r="D2788" s="329" t="s">
        <v>6857</v>
      </c>
      <c r="E2788" s="55" t="s">
        <v>7802</v>
      </c>
      <c r="F2788" s="55"/>
      <c r="G2788" s="55" t="s">
        <v>7800</v>
      </c>
      <c r="H2788" s="299">
        <v>15412</v>
      </c>
      <c r="I2788" s="59">
        <v>0.5</v>
      </c>
      <c r="J2788" s="448">
        <f t="shared" si="44"/>
        <v>7706</v>
      </c>
    </row>
    <row r="2789" spans="1:10" ht="15.75">
      <c r="A2789" s="55">
        <v>2785</v>
      </c>
      <c r="B2789" s="55" t="s">
        <v>446</v>
      </c>
      <c r="C2789" s="329" t="s">
        <v>3195</v>
      </c>
      <c r="D2789" s="329" t="s">
        <v>6858</v>
      </c>
      <c r="E2789" s="55" t="s">
        <v>7802</v>
      </c>
      <c r="F2789" s="55"/>
      <c r="G2789" s="55" t="s">
        <v>7800</v>
      </c>
      <c r="H2789" s="299">
        <v>15697</v>
      </c>
      <c r="I2789" s="59">
        <v>0.5</v>
      </c>
      <c r="J2789" s="448">
        <f t="shared" si="44"/>
        <v>7848.5</v>
      </c>
    </row>
    <row r="2790" spans="1:10" ht="15.75">
      <c r="A2790" s="55">
        <v>2786</v>
      </c>
      <c r="B2790" s="55" t="s">
        <v>446</v>
      </c>
      <c r="C2790" s="329" t="s">
        <v>3196</v>
      </c>
      <c r="D2790" s="329" t="s">
        <v>6859</v>
      </c>
      <c r="E2790" s="55" t="s">
        <v>7802</v>
      </c>
      <c r="F2790" s="55"/>
      <c r="G2790" s="55" t="s">
        <v>7800</v>
      </c>
      <c r="H2790" s="299">
        <v>15983</v>
      </c>
      <c r="I2790" s="59">
        <v>0.5</v>
      </c>
      <c r="J2790" s="448">
        <f t="shared" si="44"/>
        <v>7991.5</v>
      </c>
    </row>
    <row r="2791" spans="1:10" ht="15.75">
      <c r="A2791" s="55">
        <v>2787</v>
      </c>
      <c r="B2791" s="55" t="s">
        <v>446</v>
      </c>
      <c r="C2791" s="329" t="s">
        <v>3197</v>
      </c>
      <c r="D2791" s="329" t="s">
        <v>6860</v>
      </c>
      <c r="E2791" s="55" t="s">
        <v>7802</v>
      </c>
      <c r="F2791" s="55"/>
      <c r="G2791" s="55" t="s">
        <v>7800</v>
      </c>
      <c r="H2791" s="299">
        <v>16268</v>
      </c>
      <c r="I2791" s="59">
        <v>0.5</v>
      </c>
      <c r="J2791" s="448">
        <f t="shared" si="44"/>
        <v>8134</v>
      </c>
    </row>
    <row r="2792" spans="1:10" ht="15.75">
      <c r="A2792" s="55">
        <v>2788</v>
      </c>
      <c r="B2792" s="55" t="s">
        <v>446</v>
      </c>
      <c r="C2792" s="329" t="s">
        <v>3198</v>
      </c>
      <c r="D2792" s="329" t="s">
        <v>6861</v>
      </c>
      <c r="E2792" s="55" t="s">
        <v>7802</v>
      </c>
      <c r="F2792" s="55"/>
      <c r="G2792" s="55" t="s">
        <v>7800</v>
      </c>
      <c r="H2792" s="299">
        <v>16554</v>
      </c>
      <c r="I2792" s="59">
        <v>0.5</v>
      </c>
      <c r="J2792" s="448">
        <f t="shared" si="44"/>
        <v>8277</v>
      </c>
    </row>
    <row r="2793" spans="1:10" ht="15.75">
      <c r="A2793" s="55">
        <v>2789</v>
      </c>
      <c r="B2793" s="55" t="s">
        <v>446</v>
      </c>
      <c r="C2793" s="329" t="s">
        <v>3199</v>
      </c>
      <c r="D2793" s="329" t="s">
        <v>6862</v>
      </c>
      <c r="E2793" s="55" t="s">
        <v>7802</v>
      </c>
      <c r="F2793" s="55"/>
      <c r="G2793" s="55" t="s">
        <v>7800</v>
      </c>
      <c r="H2793" s="299">
        <v>16839</v>
      </c>
      <c r="I2793" s="59">
        <v>0.5</v>
      </c>
      <c r="J2793" s="448">
        <f t="shared" si="44"/>
        <v>8419.5</v>
      </c>
    </row>
    <row r="2794" spans="1:10" ht="15.75">
      <c r="A2794" s="55">
        <v>2790</v>
      </c>
      <c r="B2794" s="55" t="s">
        <v>446</v>
      </c>
      <c r="C2794" s="329" t="s">
        <v>3200</v>
      </c>
      <c r="D2794" s="329" t="s">
        <v>6863</v>
      </c>
      <c r="E2794" s="55" t="s">
        <v>7802</v>
      </c>
      <c r="F2794" s="55"/>
      <c r="G2794" s="55" t="s">
        <v>7800</v>
      </c>
      <c r="H2794" s="299">
        <v>17125</v>
      </c>
      <c r="I2794" s="59">
        <v>0.5</v>
      </c>
      <c r="J2794" s="448">
        <f t="shared" si="44"/>
        <v>8562.5</v>
      </c>
    </row>
    <row r="2795" spans="1:10" ht="15.75">
      <c r="A2795" s="55">
        <v>2791</v>
      </c>
      <c r="B2795" s="55" t="s">
        <v>446</v>
      </c>
      <c r="C2795" s="329" t="s">
        <v>3201</v>
      </c>
      <c r="D2795" s="329" t="s">
        <v>6864</v>
      </c>
      <c r="E2795" s="55" t="s">
        <v>7802</v>
      </c>
      <c r="F2795" s="55"/>
      <c r="G2795" s="55" t="s">
        <v>7800</v>
      </c>
      <c r="H2795" s="299">
        <v>17410</v>
      </c>
      <c r="I2795" s="59">
        <v>0.5</v>
      </c>
      <c r="J2795" s="448">
        <f t="shared" si="44"/>
        <v>8705</v>
      </c>
    </row>
    <row r="2796" spans="1:10" ht="15.75">
      <c r="A2796" s="55">
        <v>2792</v>
      </c>
      <c r="B2796" s="55" t="s">
        <v>446</v>
      </c>
      <c r="C2796" s="329" t="s">
        <v>3202</v>
      </c>
      <c r="D2796" s="329" t="s">
        <v>6865</v>
      </c>
      <c r="E2796" s="55" t="s">
        <v>7802</v>
      </c>
      <c r="F2796" s="55"/>
      <c r="G2796" s="55" t="s">
        <v>7800</v>
      </c>
      <c r="H2796" s="299">
        <v>17696</v>
      </c>
      <c r="I2796" s="59">
        <v>0.5</v>
      </c>
      <c r="J2796" s="448">
        <f t="shared" si="44"/>
        <v>8848</v>
      </c>
    </row>
    <row r="2797" spans="1:10" ht="15.75">
      <c r="A2797" s="55">
        <v>2793</v>
      </c>
      <c r="B2797" s="55" t="s">
        <v>446</v>
      </c>
      <c r="C2797" s="329" t="s">
        <v>3203</v>
      </c>
      <c r="D2797" s="329" t="s">
        <v>6866</v>
      </c>
      <c r="E2797" s="55" t="s">
        <v>7802</v>
      </c>
      <c r="F2797" s="55"/>
      <c r="G2797" s="55" t="s">
        <v>7800</v>
      </c>
      <c r="H2797" s="299">
        <v>17981</v>
      </c>
      <c r="I2797" s="59">
        <v>0.5</v>
      </c>
      <c r="J2797" s="448">
        <f t="shared" si="44"/>
        <v>8990.5</v>
      </c>
    </row>
    <row r="2798" spans="1:10" ht="15.75">
      <c r="A2798" s="55">
        <v>2794</v>
      </c>
      <c r="B2798" s="55" t="s">
        <v>446</v>
      </c>
      <c r="C2798" s="329" t="s">
        <v>3204</v>
      </c>
      <c r="D2798" s="329" t="s">
        <v>6867</v>
      </c>
      <c r="E2798" s="55" t="s">
        <v>7802</v>
      </c>
      <c r="F2798" s="55"/>
      <c r="G2798" s="55" t="s">
        <v>7800</v>
      </c>
      <c r="H2798" s="299">
        <v>18267</v>
      </c>
      <c r="I2798" s="59">
        <v>0.5</v>
      </c>
      <c r="J2798" s="448">
        <f t="shared" si="44"/>
        <v>9133.5</v>
      </c>
    </row>
    <row r="2799" spans="1:10" ht="15.75">
      <c r="A2799" s="55">
        <v>2795</v>
      </c>
      <c r="B2799" s="55" t="s">
        <v>446</v>
      </c>
      <c r="C2799" s="329" t="s">
        <v>3205</v>
      </c>
      <c r="D2799" s="329" t="s">
        <v>6868</v>
      </c>
      <c r="E2799" s="55" t="s">
        <v>7802</v>
      </c>
      <c r="F2799" s="55"/>
      <c r="G2799" s="55" t="s">
        <v>7800</v>
      </c>
      <c r="H2799" s="299">
        <v>18552</v>
      </c>
      <c r="I2799" s="59">
        <v>0.5</v>
      </c>
      <c r="J2799" s="448">
        <f t="shared" si="44"/>
        <v>9276</v>
      </c>
    </row>
    <row r="2800" spans="1:10" ht="15.75">
      <c r="A2800" s="55">
        <v>2796</v>
      </c>
      <c r="B2800" s="55" t="s">
        <v>446</v>
      </c>
      <c r="C2800" s="329" t="s">
        <v>3206</v>
      </c>
      <c r="D2800" s="329" t="s">
        <v>6869</v>
      </c>
      <c r="E2800" s="55" t="s">
        <v>7802</v>
      </c>
      <c r="F2800" s="55"/>
      <c r="G2800" s="55" t="s">
        <v>7800</v>
      </c>
      <c r="H2800" s="299">
        <v>18838</v>
      </c>
      <c r="I2800" s="59">
        <v>0.5</v>
      </c>
      <c r="J2800" s="448">
        <f t="shared" si="44"/>
        <v>9419</v>
      </c>
    </row>
    <row r="2801" spans="1:10" ht="15.75">
      <c r="A2801" s="55">
        <v>2797</v>
      </c>
      <c r="B2801" s="55" t="s">
        <v>446</v>
      </c>
      <c r="C2801" s="329" t="s">
        <v>3207</v>
      </c>
      <c r="D2801" s="329" t="s">
        <v>6870</v>
      </c>
      <c r="E2801" s="55" t="s">
        <v>7802</v>
      </c>
      <c r="F2801" s="55"/>
      <c r="G2801" s="55" t="s">
        <v>7800</v>
      </c>
      <c r="H2801" s="299">
        <v>19123</v>
      </c>
      <c r="I2801" s="59">
        <v>0.5</v>
      </c>
      <c r="J2801" s="448">
        <f t="shared" si="44"/>
        <v>9561.5</v>
      </c>
    </row>
    <row r="2802" spans="1:10" ht="15.75">
      <c r="A2802" s="55">
        <v>2798</v>
      </c>
      <c r="B2802" s="55" t="s">
        <v>446</v>
      </c>
      <c r="C2802" s="329" t="s">
        <v>3208</v>
      </c>
      <c r="D2802" s="329" t="s">
        <v>6871</v>
      </c>
      <c r="E2802" s="55" t="s">
        <v>7802</v>
      </c>
      <c r="F2802" s="55"/>
      <c r="G2802" s="55" t="s">
        <v>7800</v>
      </c>
      <c r="H2802" s="299">
        <v>19409</v>
      </c>
      <c r="I2802" s="59">
        <v>0.5</v>
      </c>
      <c r="J2802" s="448">
        <f t="shared" si="44"/>
        <v>9704.5</v>
      </c>
    </row>
    <row r="2803" spans="1:10" ht="15.75">
      <c r="A2803" s="55">
        <v>2799</v>
      </c>
      <c r="B2803" s="55" t="s">
        <v>446</v>
      </c>
      <c r="C2803" s="329" t="s">
        <v>3209</v>
      </c>
      <c r="D2803" s="329" t="s">
        <v>6872</v>
      </c>
      <c r="E2803" s="55" t="s">
        <v>7802</v>
      </c>
      <c r="F2803" s="55"/>
      <c r="G2803" s="55" t="s">
        <v>7800</v>
      </c>
      <c r="H2803" s="299">
        <v>19694</v>
      </c>
      <c r="I2803" s="59">
        <v>0.5</v>
      </c>
      <c r="J2803" s="448">
        <f t="shared" si="44"/>
        <v>9847</v>
      </c>
    </row>
    <row r="2804" spans="1:10" ht="15.75">
      <c r="A2804" s="55">
        <v>2800</v>
      </c>
      <c r="B2804" s="55" t="s">
        <v>446</v>
      </c>
      <c r="C2804" s="329" t="s">
        <v>3210</v>
      </c>
      <c r="D2804" s="329" t="s">
        <v>6873</v>
      </c>
      <c r="E2804" s="55" t="s">
        <v>7802</v>
      </c>
      <c r="F2804" s="55"/>
      <c r="G2804" s="55" t="s">
        <v>7800</v>
      </c>
      <c r="H2804" s="299">
        <v>19980</v>
      </c>
      <c r="I2804" s="59">
        <v>0.5</v>
      </c>
      <c r="J2804" s="448">
        <f t="shared" si="44"/>
        <v>9990</v>
      </c>
    </row>
    <row r="2805" spans="1:10" ht="15.75">
      <c r="A2805" s="55">
        <v>2801</v>
      </c>
      <c r="B2805" s="55" t="s">
        <v>446</v>
      </c>
      <c r="C2805" s="329" t="s">
        <v>3211</v>
      </c>
      <c r="D2805" s="329" t="s">
        <v>6874</v>
      </c>
      <c r="E2805" s="55" t="s">
        <v>7802</v>
      </c>
      <c r="F2805" s="55"/>
      <c r="G2805" s="55" t="s">
        <v>7800</v>
      </c>
      <c r="H2805" s="299">
        <v>20265</v>
      </c>
      <c r="I2805" s="59">
        <v>0.5</v>
      </c>
      <c r="J2805" s="448">
        <f t="shared" si="44"/>
        <v>10132.5</v>
      </c>
    </row>
    <row r="2806" spans="1:10" ht="15.75">
      <c r="A2806" s="55">
        <v>2802</v>
      </c>
      <c r="B2806" s="55" t="s">
        <v>446</v>
      </c>
      <c r="C2806" s="329" t="s">
        <v>3212</v>
      </c>
      <c r="D2806" s="329" t="s">
        <v>6875</v>
      </c>
      <c r="E2806" s="55" t="s">
        <v>7802</v>
      </c>
      <c r="F2806" s="55"/>
      <c r="G2806" s="55" t="s">
        <v>7800</v>
      </c>
      <c r="H2806" s="299">
        <v>20551</v>
      </c>
      <c r="I2806" s="59">
        <v>0.5</v>
      </c>
      <c r="J2806" s="448">
        <f t="shared" si="44"/>
        <v>10275.5</v>
      </c>
    </row>
    <row r="2807" spans="1:10" ht="15.75">
      <c r="A2807" s="55">
        <v>2803</v>
      </c>
      <c r="B2807" s="55" t="s">
        <v>446</v>
      </c>
      <c r="C2807" s="329" t="s">
        <v>3213</v>
      </c>
      <c r="D2807" s="329" t="s">
        <v>6876</v>
      </c>
      <c r="E2807" s="55" t="s">
        <v>7802</v>
      </c>
      <c r="F2807" s="55"/>
      <c r="G2807" s="55" t="s">
        <v>7800</v>
      </c>
      <c r="H2807" s="299">
        <v>20837</v>
      </c>
      <c r="I2807" s="59">
        <v>0.5</v>
      </c>
      <c r="J2807" s="448">
        <f t="shared" si="44"/>
        <v>10418.5</v>
      </c>
    </row>
    <row r="2808" spans="1:10" ht="15.75">
      <c r="A2808" s="55">
        <v>2804</v>
      </c>
      <c r="B2808" s="55" t="s">
        <v>446</v>
      </c>
      <c r="C2808" s="329" t="s">
        <v>3214</v>
      </c>
      <c r="D2808" s="329" t="s">
        <v>6877</v>
      </c>
      <c r="E2808" s="55" t="s">
        <v>7802</v>
      </c>
      <c r="F2808" s="55"/>
      <c r="G2808" s="55" t="s">
        <v>7800</v>
      </c>
      <c r="H2808" s="299">
        <v>21122</v>
      </c>
      <c r="I2808" s="59">
        <v>0.5</v>
      </c>
      <c r="J2808" s="448">
        <f t="shared" si="44"/>
        <v>10561</v>
      </c>
    </row>
    <row r="2809" spans="1:10" ht="15.75">
      <c r="A2809" s="55">
        <v>2805</v>
      </c>
      <c r="B2809" s="55" t="s">
        <v>446</v>
      </c>
      <c r="C2809" s="329" t="s">
        <v>3215</v>
      </c>
      <c r="D2809" s="329" t="s">
        <v>6878</v>
      </c>
      <c r="E2809" s="55" t="s">
        <v>7802</v>
      </c>
      <c r="F2809" s="55"/>
      <c r="G2809" s="55" t="s">
        <v>7800</v>
      </c>
      <c r="H2809" s="299">
        <v>21408</v>
      </c>
      <c r="I2809" s="59">
        <v>0.5</v>
      </c>
      <c r="J2809" s="448">
        <f t="shared" si="44"/>
        <v>10704</v>
      </c>
    </row>
    <row r="2810" spans="1:10" ht="15.75">
      <c r="A2810" s="55">
        <v>2806</v>
      </c>
      <c r="B2810" s="55" t="s">
        <v>446</v>
      </c>
      <c r="C2810" s="329" t="s">
        <v>3216</v>
      </c>
      <c r="D2810" s="329" t="s">
        <v>6879</v>
      </c>
      <c r="E2810" s="55" t="s">
        <v>7802</v>
      </c>
      <c r="F2810" s="55"/>
      <c r="G2810" s="55" t="s">
        <v>7800</v>
      </c>
      <c r="H2810" s="299">
        <v>21693</v>
      </c>
      <c r="I2810" s="59">
        <v>0.5</v>
      </c>
      <c r="J2810" s="448">
        <f t="shared" si="44"/>
        <v>10846.5</v>
      </c>
    </row>
    <row r="2811" spans="1:10" ht="15.75">
      <c r="A2811" s="55">
        <v>2807</v>
      </c>
      <c r="B2811" s="55" t="s">
        <v>446</v>
      </c>
      <c r="C2811" s="329" t="s">
        <v>3217</v>
      </c>
      <c r="D2811" s="329" t="s">
        <v>6880</v>
      </c>
      <c r="E2811" s="55" t="s">
        <v>7802</v>
      </c>
      <c r="F2811" s="55"/>
      <c r="G2811" s="55" t="s">
        <v>7800</v>
      </c>
      <c r="H2811" s="299">
        <v>21979</v>
      </c>
      <c r="I2811" s="59">
        <v>0.5</v>
      </c>
      <c r="J2811" s="448">
        <f t="shared" si="44"/>
        <v>10989.5</v>
      </c>
    </row>
    <row r="2812" spans="1:10" ht="15.75">
      <c r="A2812" s="55">
        <v>2808</v>
      </c>
      <c r="B2812" s="55" t="s">
        <v>446</v>
      </c>
      <c r="C2812" s="329" t="s">
        <v>3218</v>
      </c>
      <c r="D2812" s="329" t="s">
        <v>6881</v>
      </c>
      <c r="E2812" s="55" t="s">
        <v>7802</v>
      </c>
      <c r="F2812" s="55"/>
      <c r="G2812" s="55" t="s">
        <v>7800</v>
      </c>
      <c r="H2812" s="299">
        <v>18796</v>
      </c>
      <c r="I2812" s="59">
        <v>0.5</v>
      </c>
      <c r="J2812" s="448">
        <f t="shared" si="44"/>
        <v>9398</v>
      </c>
    </row>
    <row r="2813" spans="1:10" ht="15.75">
      <c r="A2813" s="55">
        <v>2809</v>
      </c>
      <c r="B2813" s="55" t="s">
        <v>446</v>
      </c>
      <c r="C2813" s="329" t="s">
        <v>3219</v>
      </c>
      <c r="D2813" s="329" t="s">
        <v>6882</v>
      </c>
      <c r="E2813" s="55" t="s">
        <v>7802</v>
      </c>
      <c r="F2813" s="55"/>
      <c r="G2813" s="55" t="s">
        <v>7800</v>
      </c>
      <c r="H2813" s="299">
        <v>18911</v>
      </c>
      <c r="I2813" s="59">
        <v>0.5</v>
      </c>
      <c r="J2813" s="448">
        <f t="shared" si="44"/>
        <v>9455.5</v>
      </c>
    </row>
    <row r="2814" spans="1:10" ht="15.75">
      <c r="A2814" s="55">
        <v>2810</v>
      </c>
      <c r="B2814" s="55" t="s">
        <v>446</v>
      </c>
      <c r="C2814" s="329" t="s">
        <v>3220</v>
      </c>
      <c r="D2814" s="329" t="s">
        <v>6883</v>
      </c>
      <c r="E2814" s="55" t="s">
        <v>7802</v>
      </c>
      <c r="F2814" s="55"/>
      <c r="G2814" s="55" t="s">
        <v>7800</v>
      </c>
      <c r="H2814" s="299">
        <v>19196</v>
      </c>
      <c r="I2814" s="59">
        <v>0.5</v>
      </c>
      <c r="J2814" s="448">
        <f t="shared" si="44"/>
        <v>9598</v>
      </c>
    </row>
    <row r="2815" spans="1:10" ht="15.75">
      <c r="A2815" s="55">
        <v>2811</v>
      </c>
      <c r="B2815" s="55" t="s">
        <v>446</v>
      </c>
      <c r="C2815" s="329" t="s">
        <v>3221</v>
      </c>
      <c r="D2815" s="329" t="s">
        <v>6884</v>
      </c>
      <c r="E2815" s="55" t="s">
        <v>7802</v>
      </c>
      <c r="F2815" s="55"/>
      <c r="G2815" s="55" t="s">
        <v>7800</v>
      </c>
      <c r="H2815" s="299">
        <v>19482</v>
      </c>
      <c r="I2815" s="59">
        <v>0.5</v>
      </c>
      <c r="J2815" s="448">
        <f t="shared" si="44"/>
        <v>9741</v>
      </c>
    </row>
    <row r="2816" spans="1:10" ht="15.75">
      <c r="A2816" s="55">
        <v>2812</v>
      </c>
      <c r="B2816" s="55" t="s">
        <v>446</v>
      </c>
      <c r="C2816" s="329" t="s">
        <v>3222</v>
      </c>
      <c r="D2816" s="329" t="s">
        <v>6885</v>
      </c>
      <c r="E2816" s="55" t="s">
        <v>7802</v>
      </c>
      <c r="F2816" s="55"/>
      <c r="G2816" s="55" t="s">
        <v>7800</v>
      </c>
      <c r="H2816" s="299">
        <v>19767</v>
      </c>
      <c r="I2816" s="59">
        <v>0.5</v>
      </c>
      <c r="J2816" s="448">
        <f t="shared" si="44"/>
        <v>9883.5</v>
      </c>
    </row>
    <row r="2817" spans="1:10" ht="15.75">
      <c r="A2817" s="55">
        <v>2813</v>
      </c>
      <c r="B2817" s="55" t="s">
        <v>446</v>
      </c>
      <c r="C2817" s="329" t="s">
        <v>3223</v>
      </c>
      <c r="D2817" s="329" t="s">
        <v>6886</v>
      </c>
      <c r="E2817" s="55" t="s">
        <v>7802</v>
      </c>
      <c r="F2817" s="55"/>
      <c r="G2817" s="55" t="s">
        <v>7800</v>
      </c>
      <c r="H2817" s="299">
        <v>20053</v>
      </c>
      <c r="I2817" s="59">
        <v>0.5</v>
      </c>
      <c r="J2817" s="448">
        <f t="shared" si="44"/>
        <v>10026.5</v>
      </c>
    </row>
    <row r="2818" spans="1:10" ht="15.75">
      <c r="A2818" s="55">
        <v>2814</v>
      </c>
      <c r="B2818" s="55" t="s">
        <v>446</v>
      </c>
      <c r="C2818" s="329" t="s">
        <v>3224</v>
      </c>
      <c r="D2818" s="329" t="s">
        <v>6887</v>
      </c>
      <c r="E2818" s="55" t="s">
        <v>7802</v>
      </c>
      <c r="F2818" s="55"/>
      <c r="G2818" s="55" t="s">
        <v>7800</v>
      </c>
      <c r="H2818" s="299">
        <v>20338</v>
      </c>
      <c r="I2818" s="59">
        <v>0.5</v>
      </c>
      <c r="J2818" s="448">
        <f t="shared" si="44"/>
        <v>10169</v>
      </c>
    </row>
    <row r="2819" spans="1:10" ht="15.75">
      <c r="A2819" s="55">
        <v>2815</v>
      </c>
      <c r="B2819" s="55" t="s">
        <v>446</v>
      </c>
      <c r="C2819" s="329" t="s">
        <v>3225</v>
      </c>
      <c r="D2819" s="329" t="s">
        <v>6888</v>
      </c>
      <c r="E2819" s="55" t="s">
        <v>7802</v>
      </c>
      <c r="F2819" s="55"/>
      <c r="G2819" s="55" t="s">
        <v>7800</v>
      </c>
      <c r="H2819" s="299">
        <v>20624</v>
      </c>
      <c r="I2819" s="59">
        <v>0.5</v>
      </c>
      <c r="J2819" s="448">
        <f t="shared" si="44"/>
        <v>10312</v>
      </c>
    </row>
    <row r="2820" spans="1:10" ht="15.75">
      <c r="A2820" s="55">
        <v>2816</v>
      </c>
      <c r="B2820" s="55" t="s">
        <v>446</v>
      </c>
      <c r="C2820" s="329" t="s">
        <v>3226</v>
      </c>
      <c r="D2820" s="329" t="s">
        <v>6889</v>
      </c>
      <c r="E2820" s="55" t="s">
        <v>7802</v>
      </c>
      <c r="F2820" s="55"/>
      <c r="G2820" s="55" t="s">
        <v>7800</v>
      </c>
      <c r="H2820" s="299">
        <v>20909</v>
      </c>
      <c r="I2820" s="59">
        <v>0.5</v>
      </c>
      <c r="J2820" s="448">
        <f t="shared" si="44"/>
        <v>10454.5</v>
      </c>
    </row>
    <row r="2821" spans="1:10" ht="15.75">
      <c r="A2821" s="55">
        <v>2817</v>
      </c>
      <c r="B2821" s="55" t="s">
        <v>446</v>
      </c>
      <c r="C2821" s="329" t="s">
        <v>3227</v>
      </c>
      <c r="D2821" s="329" t="s">
        <v>6890</v>
      </c>
      <c r="E2821" s="55" t="s">
        <v>7802</v>
      </c>
      <c r="F2821" s="55"/>
      <c r="G2821" s="55" t="s">
        <v>7800</v>
      </c>
      <c r="H2821" s="299">
        <v>21195</v>
      </c>
      <c r="I2821" s="59">
        <v>0.5</v>
      </c>
      <c r="J2821" s="448">
        <f t="shared" si="44"/>
        <v>10597.5</v>
      </c>
    </row>
    <row r="2822" spans="1:10" ht="15.75">
      <c r="A2822" s="55">
        <v>2818</v>
      </c>
      <c r="B2822" s="55" t="s">
        <v>446</v>
      </c>
      <c r="C2822" s="329" t="s">
        <v>3228</v>
      </c>
      <c r="D2822" s="329" t="s">
        <v>6891</v>
      </c>
      <c r="E2822" s="55" t="s">
        <v>7802</v>
      </c>
      <c r="F2822" s="55"/>
      <c r="G2822" s="55" t="s">
        <v>7800</v>
      </c>
      <c r="H2822" s="299">
        <v>21480</v>
      </c>
      <c r="I2822" s="59">
        <v>0.5</v>
      </c>
      <c r="J2822" s="448">
        <f t="shared" si="44"/>
        <v>10740</v>
      </c>
    </row>
    <row r="2823" spans="1:10" ht="15.75">
      <c r="A2823" s="55">
        <v>2819</v>
      </c>
      <c r="B2823" s="55" t="s">
        <v>446</v>
      </c>
      <c r="C2823" s="329" t="s">
        <v>3229</v>
      </c>
      <c r="D2823" s="329" t="s">
        <v>6892</v>
      </c>
      <c r="E2823" s="55" t="s">
        <v>7802</v>
      </c>
      <c r="F2823" s="55"/>
      <c r="G2823" s="55" t="s">
        <v>7800</v>
      </c>
      <c r="H2823" s="299">
        <v>21766</v>
      </c>
      <c r="I2823" s="59">
        <v>0.5</v>
      </c>
      <c r="J2823" s="448">
        <f t="shared" si="44"/>
        <v>10883</v>
      </c>
    </row>
    <row r="2824" spans="1:10" ht="15.75">
      <c r="A2824" s="55">
        <v>2820</v>
      </c>
      <c r="B2824" s="55" t="s">
        <v>446</v>
      </c>
      <c r="C2824" s="329" t="s">
        <v>3230</v>
      </c>
      <c r="D2824" s="329" t="s">
        <v>6893</v>
      </c>
      <c r="E2824" s="55" t="s">
        <v>7802</v>
      </c>
      <c r="F2824" s="55"/>
      <c r="G2824" s="55" t="s">
        <v>7800</v>
      </c>
      <c r="H2824" s="299">
        <v>22051</v>
      </c>
      <c r="I2824" s="59">
        <v>0.5</v>
      </c>
      <c r="J2824" s="448">
        <f t="shared" si="44"/>
        <v>11025.5</v>
      </c>
    </row>
    <row r="2825" spans="1:10" ht="15.75">
      <c r="A2825" s="55">
        <v>2821</v>
      </c>
      <c r="B2825" s="55" t="s">
        <v>446</v>
      </c>
      <c r="C2825" s="329" t="s">
        <v>3231</v>
      </c>
      <c r="D2825" s="329" t="s">
        <v>6894</v>
      </c>
      <c r="E2825" s="55" t="s">
        <v>7802</v>
      </c>
      <c r="F2825" s="55"/>
      <c r="G2825" s="55" t="s">
        <v>7800</v>
      </c>
      <c r="H2825" s="299">
        <v>22337</v>
      </c>
      <c r="I2825" s="59">
        <v>0.5</v>
      </c>
      <c r="J2825" s="448">
        <f t="shared" si="44"/>
        <v>11168.5</v>
      </c>
    </row>
    <row r="2826" spans="1:10" ht="15.75">
      <c r="A2826" s="55">
        <v>2822</v>
      </c>
      <c r="B2826" s="55" t="s">
        <v>446</v>
      </c>
      <c r="C2826" s="329" t="s">
        <v>3232</v>
      </c>
      <c r="D2826" s="329" t="s">
        <v>6895</v>
      </c>
      <c r="E2826" s="55" t="s">
        <v>7802</v>
      </c>
      <c r="F2826" s="55"/>
      <c r="G2826" s="55" t="s">
        <v>7800</v>
      </c>
      <c r="H2826" s="299">
        <v>22622</v>
      </c>
      <c r="I2826" s="59">
        <v>0.5</v>
      </c>
      <c r="J2826" s="448">
        <f t="shared" si="44"/>
        <v>11311</v>
      </c>
    </row>
    <row r="2827" spans="1:10" ht="15.75">
      <c r="A2827" s="55">
        <v>2823</v>
      </c>
      <c r="B2827" s="55" t="s">
        <v>446</v>
      </c>
      <c r="C2827" s="329" t="s">
        <v>3233</v>
      </c>
      <c r="D2827" s="329" t="s">
        <v>6896</v>
      </c>
      <c r="E2827" s="55" t="s">
        <v>7802</v>
      </c>
      <c r="F2827" s="55"/>
      <c r="G2827" s="55" t="s">
        <v>7800</v>
      </c>
      <c r="H2827" s="299">
        <v>22908</v>
      </c>
      <c r="I2827" s="59">
        <v>0.5</v>
      </c>
      <c r="J2827" s="448">
        <f t="shared" si="44"/>
        <v>11454</v>
      </c>
    </row>
    <row r="2828" spans="1:10" ht="15.75">
      <c r="A2828" s="55">
        <v>2824</v>
      </c>
      <c r="B2828" s="55" t="s">
        <v>446</v>
      </c>
      <c r="C2828" s="329" t="s">
        <v>3234</v>
      </c>
      <c r="D2828" s="329" t="s">
        <v>6897</v>
      </c>
      <c r="E2828" s="55" t="s">
        <v>7802</v>
      </c>
      <c r="F2828" s="55"/>
      <c r="G2828" s="55" t="s">
        <v>7800</v>
      </c>
      <c r="H2828" s="299">
        <v>23193</v>
      </c>
      <c r="I2828" s="59">
        <v>0.5</v>
      </c>
      <c r="J2828" s="448">
        <f t="shared" si="44"/>
        <v>11596.5</v>
      </c>
    </row>
    <row r="2829" spans="1:10" ht="15.75">
      <c r="A2829" s="55">
        <v>2825</v>
      </c>
      <c r="B2829" s="55" t="s">
        <v>446</v>
      </c>
      <c r="C2829" s="329" t="s">
        <v>3235</v>
      </c>
      <c r="D2829" s="329" t="s">
        <v>6898</v>
      </c>
      <c r="E2829" s="55" t="s">
        <v>7802</v>
      </c>
      <c r="F2829" s="55"/>
      <c r="G2829" s="55" t="s">
        <v>7800</v>
      </c>
      <c r="H2829" s="299">
        <v>23479</v>
      </c>
      <c r="I2829" s="59">
        <v>0.5</v>
      </c>
      <c r="J2829" s="448">
        <f t="shared" si="44"/>
        <v>11739.5</v>
      </c>
    </row>
    <row r="2830" spans="1:10" ht="15.75">
      <c r="A2830" s="55">
        <v>2826</v>
      </c>
      <c r="B2830" s="55" t="s">
        <v>446</v>
      </c>
      <c r="C2830" s="329" t="s">
        <v>3236</v>
      </c>
      <c r="D2830" s="329" t="s">
        <v>6899</v>
      </c>
      <c r="E2830" s="55" t="s">
        <v>7802</v>
      </c>
      <c r="F2830" s="55"/>
      <c r="G2830" s="55" t="s">
        <v>7800</v>
      </c>
      <c r="H2830" s="299">
        <v>23765</v>
      </c>
      <c r="I2830" s="59">
        <v>0.5</v>
      </c>
      <c r="J2830" s="448">
        <f t="shared" si="44"/>
        <v>11882.5</v>
      </c>
    </row>
    <row r="2831" spans="1:10" ht="15.75">
      <c r="A2831" s="55">
        <v>2827</v>
      </c>
      <c r="B2831" s="55" t="s">
        <v>446</v>
      </c>
      <c r="C2831" s="329" t="s">
        <v>3237</v>
      </c>
      <c r="D2831" s="329" t="s">
        <v>6900</v>
      </c>
      <c r="E2831" s="55" t="s">
        <v>7802</v>
      </c>
      <c r="F2831" s="55"/>
      <c r="G2831" s="55" t="s">
        <v>7800</v>
      </c>
      <c r="H2831" s="299">
        <v>24050</v>
      </c>
      <c r="I2831" s="59">
        <v>0.5</v>
      </c>
      <c r="J2831" s="448">
        <f t="shared" si="44"/>
        <v>12025</v>
      </c>
    </row>
    <row r="2832" spans="1:10" ht="15.75">
      <c r="A2832" s="55">
        <v>2828</v>
      </c>
      <c r="B2832" s="55" t="s">
        <v>446</v>
      </c>
      <c r="C2832" s="329" t="s">
        <v>3238</v>
      </c>
      <c r="D2832" s="329" t="s">
        <v>6901</v>
      </c>
      <c r="E2832" s="55" t="s">
        <v>7802</v>
      </c>
      <c r="F2832" s="55"/>
      <c r="G2832" s="55" t="s">
        <v>7800</v>
      </c>
      <c r="H2832" s="299">
        <v>24336</v>
      </c>
      <c r="I2832" s="59">
        <v>0.5</v>
      </c>
      <c r="J2832" s="448">
        <f t="shared" si="44"/>
        <v>12168</v>
      </c>
    </row>
    <row r="2833" spans="1:10" ht="15.75">
      <c r="A2833" s="55">
        <v>2829</v>
      </c>
      <c r="B2833" s="55" t="s">
        <v>446</v>
      </c>
      <c r="C2833" s="329" t="s">
        <v>3239</v>
      </c>
      <c r="D2833" s="329" t="s">
        <v>6902</v>
      </c>
      <c r="E2833" s="55" t="s">
        <v>7802</v>
      </c>
      <c r="F2833" s="55"/>
      <c r="G2833" s="55" t="s">
        <v>7800</v>
      </c>
      <c r="H2833" s="299">
        <v>24621</v>
      </c>
      <c r="I2833" s="59">
        <v>0.5</v>
      </c>
      <c r="J2833" s="448">
        <f t="shared" si="44"/>
        <v>12310.5</v>
      </c>
    </row>
    <row r="2834" spans="1:10" ht="15.75">
      <c r="A2834" s="55">
        <v>2830</v>
      </c>
      <c r="B2834" s="55" t="s">
        <v>446</v>
      </c>
      <c r="C2834" s="329" t="s">
        <v>3240</v>
      </c>
      <c r="D2834" s="329" t="s">
        <v>6903</v>
      </c>
      <c r="E2834" s="55" t="s">
        <v>7802</v>
      </c>
      <c r="F2834" s="55"/>
      <c r="G2834" s="55" t="s">
        <v>7800</v>
      </c>
      <c r="H2834" s="299">
        <v>24907</v>
      </c>
      <c r="I2834" s="59">
        <v>0.5</v>
      </c>
      <c r="J2834" s="448">
        <f t="shared" ref="J2834:J2897" si="45">H2834*(1-I2834)</f>
        <v>12453.5</v>
      </c>
    </row>
    <row r="2835" spans="1:10" ht="15.75">
      <c r="A2835" s="55">
        <v>2831</v>
      </c>
      <c r="B2835" s="55" t="s">
        <v>446</v>
      </c>
      <c r="C2835" s="329" t="s">
        <v>3241</v>
      </c>
      <c r="D2835" s="329" t="s">
        <v>6904</v>
      </c>
      <c r="E2835" s="55" t="s">
        <v>7802</v>
      </c>
      <c r="F2835" s="55"/>
      <c r="G2835" s="55" t="s">
        <v>7800</v>
      </c>
      <c r="H2835" s="299">
        <v>25192</v>
      </c>
      <c r="I2835" s="59">
        <v>0.5</v>
      </c>
      <c r="J2835" s="448">
        <f t="shared" si="45"/>
        <v>12596</v>
      </c>
    </row>
    <row r="2836" spans="1:10" ht="15.75">
      <c r="A2836" s="55">
        <v>2832</v>
      </c>
      <c r="B2836" s="55" t="s">
        <v>446</v>
      </c>
      <c r="C2836" s="329" t="s">
        <v>3242</v>
      </c>
      <c r="D2836" s="329" t="s">
        <v>6905</v>
      </c>
      <c r="E2836" s="55" t="s">
        <v>7802</v>
      </c>
      <c r="F2836" s="55"/>
      <c r="G2836" s="55" t="s">
        <v>7800</v>
      </c>
      <c r="H2836" s="299">
        <v>25478</v>
      </c>
      <c r="I2836" s="59">
        <v>0.5</v>
      </c>
      <c r="J2836" s="448">
        <f t="shared" si="45"/>
        <v>12739</v>
      </c>
    </row>
    <row r="2837" spans="1:10" ht="15.75">
      <c r="A2837" s="55">
        <v>2833</v>
      </c>
      <c r="B2837" s="55" t="s">
        <v>446</v>
      </c>
      <c r="C2837" s="329" t="s">
        <v>3243</v>
      </c>
      <c r="D2837" s="329" t="s">
        <v>6906</v>
      </c>
      <c r="E2837" s="55" t="s">
        <v>7802</v>
      </c>
      <c r="F2837" s="55"/>
      <c r="G2837" s="55" t="s">
        <v>7800</v>
      </c>
      <c r="H2837" s="299">
        <v>25763</v>
      </c>
      <c r="I2837" s="59">
        <v>0.5</v>
      </c>
      <c r="J2837" s="448">
        <f t="shared" si="45"/>
        <v>12881.5</v>
      </c>
    </row>
    <row r="2838" spans="1:10" ht="15.75">
      <c r="A2838" s="55">
        <v>2834</v>
      </c>
      <c r="B2838" s="55" t="s">
        <v>446</v>
      </c>
      <c r="C2838" s="329" t="s">
        <v>3244</v>
      </c>
      <c r="D2838" s="329" t="s">
        <v>6907</v>
      </c>
      <c r="E2838" s="55" t="s">
        <v>7802</v>
      </c>
      <c r="F2838" s="55"/>
      <c r="G2838" s="55" t="s">
        <v>7800</v>
      </c>
      <c r="H2838" s="299">
        <v>26049</v>
      </c>
      <c r="I2838" s="59">
        <v>0.5</v>
      </c>
      <c r="J2838" s="448">
        <f t="shared" si="45"/>
        <v>13024.5</v>
      </c>
    </row>
    <row r="2839" spans="1:10" ht="15.75">
      <c r="A2839" s="55">
        <v>2835</v>
      </c>
      <c r="B2839" s="55" t="s">
        <v>446</v>
      </c>
      <c r="C2839" s="329" t="s">
        <v>3245</v>
      </c>
      <c r="D2839" s="329" t="s">
        <v>6908</v>
      </c>
      <c r="E2839" s="55" t="s">
        <v>7802</v>
      </c>
      <c r="F2839" s="55"/>
      <c r="G2839" s="55" t="s">
        <v>7800</v>
      </c>
      <c r="H2839" s="299">
        <v>26334</v>
      </c>
      <c r="I2839" s="59">
        <v>0.5</v>
      </c>
      <c r="J2839" s="448">
        <f t="shared" si="45"/>
        <v>13167</v>
      </c>
    </row>
    <row r="2840" spans="1:10" ht="15.75">
      <c r="A2840" s="55">
        <v>2836</v>
      </c>
      <c r="B2840" s="55" t="s">
        <v>446</v>
      </c>
      <c r="C2840" s="329" t="s">
        <v>3246</v>
      </c>
      <c r="D2840" s="329" t="s">
        <v>6909</v>
      </c>
      <c r="E2840" s="55" t="s">
        <v>7802</v>
      </c>
      <c r="F2840" s="55"/>
      <c r="G2840" s="55" t="s">
        <v>7800</v>
      </c>
      <c r="H2840" s="299">
        <v>26620</v>
      </c>
      <c r="I2840" s="59">
        <v>0.5</v>
      </c>
      <c r="J2840" s="448">
        <f t="shared" si="45"/>
        <v>13310</v>
      </c>
    </row>
    <row r="2841" spans="1:10" ht="15.75">
      <c r="A2841" s="55">
        <v>2837</v>
      </c>
      <c r="B2841" s="55" t="s">
        <v>446</v>
      </c>
      <c r="C2841" s="329" t="s">
        <v>3247</v>
      </c>
      <c r="D2841" s="329" t="s">
        <v>6910</v>
      </c>
      <c r="E2841" s="55" t="s">
        <v>7802</v>
      </c>
      <c r="F2841" s="55"/>
      <c r="G2841" s="55" t="s">
        <v>7800</v>
      </c>
      <c r="H2841" s="299">
        <v>26905</v>
      </c>
      <c r="I2841" s="59">
        <v>0.5</v>
      </c>
      <c r="J2841" s="448">
        <f t="shared" si="45"/>
        <v>13452.5</v>
      </c>
    </row>
    <row r="2842" spans="1:10" ht="15.75">
      <c r="A2842" s="55">
        <v>2838</v>
      </c>
      <c r="B2842" s="55" t="s">
        <v>446</v>
      </c>
      <c r="C2842" s="329" t="s">
        <v>3248</v>
      </c>
      <c r="D2842" s="329" t="s">
        <v>6911</v>
      </c>
      <c r="E2842" s="55" t="s">
        <v>7802</v>
      </c>
      <c r="F2842" s="55"/>
      <c r="G2842" s="55" t="s">
        <v>7800</v>
      </c>
      <c r="H2842" s="299">
        <v>27191</v>
      </c>
      <c r="I2842" s="59">
        <v>0.5</v>
      </c>
      <c r="J2842" s="448">
        <f t="shared" si="45"/>
        <v>13595.5</v>
      </c>
    </row>
    <row r="2843" spans="1:10" ht="15.75">
      <c r="A2843" s="55">
        <v>2839</v>
      </c>
      <c r="B2843" s="55" t="s">
        <v>446</v>
      </c>
      <c r="C2843" s="329" t="s">
        <v>3249</v>
      </c>
      <c r="D2843" s="329" t="s">
        <v>6912</v>
      </c>
      <c r="E2843" s="55" t="s">
        <v>7802</v>
      </c>
      <c r="F2843" s="55"/>
      <c r="G2843" s="55" t="s">
        <v>7800</v>
      </c>
      <c r="H2843" s="299">
        <v>27476</v>
      </c>
      <c r="I2843" s="59">
        <v>0.5</v>
      </c>
      <c r="J2843" s="448">
        <f t="shared" si="45"/>
        <v>13738</v>
      </c>
    </row>
    <row r="2844" spans="1:10" ht="15.75">
      <c r="A2844" s="55">
        <v>2840</v>
      </c>
      <c r="B2844" s="55" t="s">
        <v>446</v>
      </c>
      <c r="C2844" s="329" t="s">
        <v>3250</v>
      </c>
      <c r="D2844" s="329" t="s">
        <v>6913</v>
      </c>
      <c r="E2844" s="55" t="s">
        <v>7802</v>
      </c>
      <c r="F2844" s="55"/>
      <c r="G2844" s="55" t="s">
        <v>7800</v>
      </c>
      <c r="H2844" s="299">
        <v>27762</v>
      </c>
      <c r="I2844" s="59">
        <v>0.5</v>
      </c>
      <c r="J2844" s="448">
        <f t="shared" si="45"/>
        <v>13881</v>
      </c>
    </row>
    <row r="2845" spans="1:10" ht="15.75">
      <c r="A2845" s="55">
        <v>2841</v>
      </c>
      <c r="B2845" s="55" t="s">
        <v>446</v>
      </c>
      <c r="C2845" s="329" t="s">
        <v>3251</v>
      </c>
      <c r="D2845" s="329" t="s">
        <v>6914</v>
      </c>
      <c r="E2845" s="55" t="s">
        <v>7802</v>
      </c>
      <c r="F2845" s="55"/>
      <c r="G2845" s="55" t="s">
        <v>7800</v>
      </c>
      <c r="H2845" s="299">
        <v>28047</v>
      </c>
      <c r="I2845" s="59">
        <v>0.5</v>
      </c>
      <c r="J2845" s="448">
        <f t="shared" si="45"/>
        <v>14023.5</v>
      </c>
    </row>
    <row r="2846" spans="1:10" ht="15.75">
      <c r="A2846" s="55">
        <v>2842</v>
      </c>
      <c r="B2846" s="55" t="s">
        <v>446</v>
      </c>
      <c r="C2846" s="329" t="s">
        <v>3252</v>
      </c>
      <c r="D2846" s="329" t="s">
        <v>6915</v>
      </c>
      <c r="E2846" s="55" t="s">
        <v>7802</v>
      </c>
      <c r="F2846" s="55"/>
      <c r="G2846" s="55" t="s">
        <v>7800</v>
      </c>
      <c r="H2846" s="299">
        <v>28333</v>
      </c>
      <c r="I2846" s="59">
        <v>0.5</v>
      </c>
      <c r="J2846" s="448">
        <f t="shared" si="45"/>
        <v>14166.5</v>
      </c>
    </row>
    <row r="2847" spans="1:10" ht="15.75">
      <c r="A2847" s="55">
        <v>2843</v>
      </c>
      <c r="B2847" s="55" t="s">
        <v>446</v>
      </c>
      <c r="C2847" s="329" t="s">
        <v>3253</v>
      </c>
      <c r="D2847" s="329" t="s">
        <v>6916</v>
      </c>
      <c r="E2847" s="55" t="s">
        <v>7802</v>
      </c>
      <c r="F2847" s="55"/>
      <c r="G2847" s="55" t="s">
        <v>7800</v>
      </c>
      <c r="H2847" s="299">
        <v>28618</v>
      </c>
      <c r="I2847" s="59">
        <v>0.5</v>
      </c>
      <c r="J2847" s="448">
        <f t="shared" si="45"/>
        <v>14309</v>
      </c>
    </row>
    <row r="2848" spans="1:10" ht="15.75">
      <c r="A2848" s="55">
        <v>2844</v>
      </c>
      <c r="B2848" s="55" t="s">
        <v>446</v>
      </c>
      <c r="C2848" s="329" t="s">
        <v>3254</v>
      </c>
      <c r="D2848" s="329" t="s">
        <v>6917</v>
      </c>
      <c r="E2848" s="55" t="s">
        <v>7802</v>
      </c>
      <c r="F2848" s="55"/>
      <c r="G2848" s="55" t="s">
        <v>7800</v>
      </c>
      <c r="H2848" s="299">
        <v>28904</v>
      </c>
      <c r="I2848" s="59">
        <v>0.5</v>
      </c>
      <c r="J2848" s="448">
        <f t="shared" si="45"/>
        <v>14452</v>
      </c>
    </row>
    <row r="2849" spans="1:10" ht="15.75">
      <c r="A2849" s="55">
        <v>2845</v>
      </c>
      <c r="B2849" s="55" t="s">
        <v>446</v>
      </c>
      <c r="C2849" s="329" t="s">
        <v>3255</v>
      </c>
      <c r="D2849" s="329" t="s">
        <v>6918</v>
      </c>
      <c r="E2849" s="55" t="s">
        <v>7802</v>
      </c>
      <c r="F2849" s="55"/>
      <c r="G2849" s="55" t="s">
        <v>7800</v>
      </c>
      <c r="H2849" s="299">
        <v>29189</v>
      </c>
      <c r="I2849" s="59">
        <v>0.5</v>
      </c>
      <c r="J2849" s="448">
        <f t="shared" si="45"/>
        <v>14594.5</v>
      </c>
    </row>
    <row r="2850" spans="1:10" ht="15.75">
      <c r="A2850" s="55">
        <v>2846</v>
      </c>
      <c r="B2850" s="55" t="s">
        <v>446</v>
      </c>
      <c r="C2850" s="329" t="s">
        <v>3256</v>
      </c>
      <c r="D2850" s="329" t="s">
        <v>6919</v>
      </c>
      <c r="E2850" s="55" t="s">
        <v>7802</v>
      </c>
      <c r="F2850" s="55"/>
      <c r="G2850" s="55" t="s">
        <v>7800</v>
      </c>
      <c r="H2850" s="299">
        <v>29475</v>
      </c>
      <c r="I2850" s="59">
        <v>0.5</v>
      </c>
      <c r="J2850" s="448">
        <f t="shared" si="45"/>
        <v>14737.5</v>
      </c>
    </row>
    <row r="2851" spans="1:10" ht="15.75">
      <c r="A2851" s="55">
        <v>2847</v>
      </c>
      <c r="B2851" s="55" t="s">
        <v>446</v>
      </c>
      <c r="C2851" s="329" t="s">
        <v>3257</v>
      </c>
      <c r="D2851" s="329" t="s">
        <v>6920</v>
      </c>
      <c r="E2851" s="55" t="s">
        <v>7802</v>
      </c>
      <c r="F2851" s="55"/>
      <c r="G2851" s="55" t="s">
        <v>7800</v>
      </c>
      <c r="H2851" s="299">
        <v>29761</v>
      </c>
      <c r="I2851" s="59">
        <v>0.5</v>
      </c>
      <c r="J2851" s="448">
        <f t="shared" si="45"/>
        <v>14880.5</v>
      </c>
    </row>
    <row r="2852" spans="1:10" ht="15.75">
      <c r="A2852" s="55">
        <v>2848</v>
      </c>
      <c r="B2852" s="55" t="s">
        <v>446</v>
      </c>
      <c r="C2852" s="329" t="s">
        <v>3258</v>
      </c>
      <c r="D2852" s="329" t="s">
        <v>6921</v>
      </c>
      <c r="E2852" s="55" t="s">
        <v>7802</v>
      </c>
      <c r="F2852" s="55"/>
      <c r="G2852" s="55" t="s">
        <v>7800</v>
      </c>
      <c r="H2852" s="299">
        <v>30046</v>
      </c>
      <c r="I2852" s="59">
        <v>0.5</v>
      </c>
      <c r="J2852" s="448">
        <f t="shared" si="45"/>
        <v>15023</v>
      </c>
    </row>
    <row r="2853" spans="1:10" ht="15.75">
      <c r="A2853" s="55">
        <v>2849</v>
      </c>
      <c r="B2853" s="55" t="s">
        <v>446</v>
      </c>
      <c r="C2853" s="329" t="s">
        <v>3259</v>
      </c>
      <c r="D2853" s="329" t="s">
        <v>6922</v>
      </c>
      <c r="E2853" s="55" t="s">
        <v>7802</v>
      </c>
      <c r="F2853" s="55"/>
      <c r="G2853" s="55" t="s">
        <v>7800</v>
      </c>
      <c r="H2853" s="299">
        <v>30332</v>
      </c>
      <c r="I2853" s="59">
        <v>0.5</v>
      </c>
      <c r="J2853" s="448">
        <f t="shared" si="45"/>
        <v>15166</v>
      </c>
    </row>
    <row r="2854" spans="1:10" ht="15.75">
      <c r="A2854" s="55">
        <v>2850</v>
      </c>
      <c r="B2854" s="55" t="s">
        <v>446</v>
      </c>
      <c r="C2854" s="329" t="s">
        <v>3260</v>
      </c>
      <c r="D2854" s="329" t="s">
        <v>6923</v>
      </c>
      <c r="E2854" s="55" t="s">
        <v>7802</v>
      </c>
      <c r="F2854" s="55"/>
      <c r="G2854" s="55" t="s">
        <v>7800</v>
      </c>
      <c r="H2854" s="299">
        <v>30617</v>
      </c>
      <c r="I2854" s="59">
        <v>0.5</v>
      </c>
      <c r="J2854" s="448">
        <f t="shared" si="45"/>
        <v>15308.5</v>
      </c>
    </row>
    <row r="2855" spans="1:10" ht="15.75">
      <c r="A2855" s="55">
        <v>2851</v>
      </c>
      <c r="B2855" s="55" t="s">
        <v>446</v>
      </c>
      <c r="C2855" s="329" t="s">
        <v>3261</v>
      </c>
      <c r="D2855" s="329" t="s">
        <v>6924</v>
      </c>
      <c r="E2855" s="55" t="s">
        <v>7802</v>
      </c>
      <c r="F2855" s="55"/>
      <c r="G2855" s="55" t="s">
        <v>7800</v>
      </c>
      <c r="H2855" s="299">
        <v>30903</v>
      </c>
      <c r="I2855" s="59">
        <v>0.5</v>
      </c>
      <c r="J2855" s="448">
        <f t="shared" si="45"/>
        <v>15451.5</v>
      </c>
    </row>
    <row r="2856" spans="1:10" ht="15.75">
      <c r="A2856" s="55">
        <v>2852</v>
      </c>
      <c r="B2856" s="55" t="s">
        <v>446</v>
      </c>
      <c r="C2856" s="329" t="s">
        <v>3262</v>
      </c>
      <c r="D2856" s="329" t="s">
        <v>6925</v>
      </c>
      <c r="E2856" s="55" t="s">
        <v>7802</v>
      </c>
      <c r="F2856" s="55"/>
      <c r="G2856" s="55" t="s">
        <v>7800</v>
      </c>
      <c r="H2856" s="299">
        <v>24960</v>
      </c>
      <c r="I2856" s="59">
        <v>0.5</v>
      </c>
      <c r="J2856" s="448">
        <f t="shared" si="45"/>
        <v>12480</v>
      </c>
    </row>
    <row r="2857" spans="1:10" ht="15.75">
      <c r="A2857" s="55">
        <v>2853</v>
      </c>
      <c r="B2857" s="55" t="s">
        <v>446</v>
      </c>
      <c r="C2857" s="329" t="s">
        <v>3263</v>
      </c>
      <c r="D2857" s="329" t="s">
        <v>6926</v>
      </c>
      <c r="E2857" s="55" t="s">
        <v>7802</v>
      </c>
      <c r="F2857" s="55"/>
      <c r="G2857" s="55" t="s">
        <v>7800</v>
      </c>
      <c r="H2857" s="299">
        <v>25189</v>
      </c>
      <c r="I2857" s="59">
        <v>0.5</v>
      </c>
      <c r="J2857" s="448">
        <f t="shared" si="45"/>
        <v>12594.5</v>
      </c>
    </row>
    <row r="2858" spans="1:10" ht="15.75">
      <c r="A2858" s="55">
        <v>2854</v>
      </c>
      <c r="B2858" s="55" t="s">
        <v>446</v>
      </c>
      <c r="C2858" s="329" t="s">
        <v>3264</v>
      </c>
      <c r="D2858" s="329" t="s">
        <v>6927</v>
      </c>
      <c r="E2858" s="55" t="s">
        <v>7802</v>
      </c>
      <c r="F2858" s="55"/>
      <c r="G2858" s="55" t="s">
        <v>7800</v>
      </c>
      <c r="H2858" s="299">
        <v>25474</v>
      </c>
      <c r="I2858" s="59">
        <v>0.5</v>
      </c>
      <c r="J2858" s="448">
        <f t="shared" si="45"/>
        <v>12737</v>
      </c>
    </row>
    <row r="2859" spans="1:10" ht="15.75">
      <c r="A2859" s="55">
        <v>2855</v>
      </c>
      <c r="B2859" s="55" t="s">
        <v>446</v>
      </c>
      <c r="C2859" s="329" t="s">
        <v>3265</v>
      </c>
      <c r="D2859" s="329" t="s">
        <v>6928</v>
      </c>
      <c r="E2859" s="55" t="s">
        <v>7802</v>
      </c>
      <c r="F2859" s="55"/>
      <c r="G2859" s="55" t="s">
        <v>7800</v>
      </c>
      <c r="H2859" s="299">
        <v>25760</v>
      </c>
      <c r="I2859" s="59">
        <v>0.5</v>
      </c>
      <c r="J2859" s="448">
        <f t="shared" si="45"/>
        <v>12880</v>
      </c>
    </row>
    <row r="2860" spans="1:10" ht="15.75">
      <c r="A2860" s="55">
        <v>2856</v>
      </c>
      <c r="B2860" s="55" t="s">
        <v>446</v>
      </c>
      <c r="C2860" s="329" t="s">
        <v>3266</v>
      </c>
      <c r="D2860" s="329" t="s">
        <v>6929</v>
      </c>
      <c r="E2860" s="55" t="s">
        <v>7802</v>
      </c>
      <c r="F2860" s="55"/>
      <c r="G2860" s="55" t="s">
        <v>7800</v>
      </c>
      <c r="H2860" s="299">
        <v>26045</v>
      </c>
      <c r="I2860" s="59">
        <v>0.5</v>
      </c>
      <c r="J2860" s="448">
        <f t="shared" si="45"/>
        <v>13022.5</v>
      </c>
    </row>
    <row r="2861" spans="1:10" ht="15.75">
      <c r="A2861" s="55">
        <v>2857</v>
      </c>
      <c r="B2861" s="55" t="s">
        <v>446</v>
      </c>
      <c r="C2861" s="329" t="s">
        <v>3267</v>
      </c>
      <c r="D2861" s="329" t="s">
        <v>6930</v>
      </c>
      <c r="E2861" s="55" t="s">
        <v>7802</v>
      </c>
      <c r="F2861" s="55"/>
      <c r="G2861" s="55" t="s">
        <v>7800</v>
      </c>
      <c r="H2861" s="299">
        <v>26331</v>
      </c>
      <c r="I2861" s="59">
        <v>0.5</v>
      </c>
      <c r="J2861" s="448">
        <f t="shared" si="45"/>
        <v>13165.5</v>
      </c>
    </row>
    <row r="2862" spans="1:10" ht="15.75">
      <c r="A2862" s="55">
        <v>2858</v>
      </c>
      <c r="B2862" s="55" t="s">
        <v>446</v>
      </c>
      <c r="C2862" s="329" t="s">
        <v>3268</v>
      </c>
      <c r="D2862" s="329" t="s">
        <v>6931</v>
      </c>
      <c r="E2862" s="55" t="s">
        <v>7802</v>
      </c>
      <c r="F2862" s="55"/>
      <c r="G2862" s="55" t="s">
        <v>7800</v>
      </c>
      <c r="H2862" s="299">
        <v>26617</v>
      </c>
      <c r="I2862" s="59">
        <v>0.5</v>
      </c>
      <c r="J2862" s="448">
        <f t="shared" si="45"/>
        <v>13308.5</v>
      </c>
    </row>
    <row r="2863" spans="1:10" ht="15.75">
      <c r="A2863" s="55">
        <v>2859</v>
      </c>
      <c r="B2863" s="55" t="s">
        <v>446</v>
      </c>
      <c r="C2863" s="329" t="s">
        <v>3269</v>
      </c>
      <c r="D2863" s="329" t="s">
        <v>6932</v>
      </c>
      <c r="E2863" s="55" t="s">
        <v>7802</v>
      </c>
      <c r="F2863" s="55"/>
      <c r="G2863" s="55" t="s">
        <v>7800</v>
      </c>
      <c r="H2863" s="299">
        <v>26902</v>
      </c>
      <c r="I2863" s="59">
        <v>0.5</v>
      </c>
      <c r="J2863" s="448">
        <f t="shared" si="45"/>
        <v>13451</v>
      </c>
    </row>
    <row r="2864" spans="1:10" ht="15.75">
      <c r="A2864" s="55">
        <v>2860</v>
      </c>
      <c r="B2864" s="55" t="s">
        <v>446</v>
      </c>
      <c r="C2864" s="329" t="s">
        <v>3270</v>
      </c>
      <c r="D2864" s="329" t="s">
        <v>6933</v>
      </c>
      <c r="E2864" s="55" t="s">
        <v>7802</v>
      </c>
      <c r="F2864" s="55"/>
      <c r="G2864" s="55" t="s">
        <v>7800</v>
      </c>
      <c r="H2864" s="299">
        <v>27188</v>
      </c>
      <c r="I2864" s="59">
        <v>0.5</v>
      </c>
      <c r="J2864" s="448">
        <f t="shared" si="45"/>
        <v>13594</v>
      </c>
    </row>
    <row r="2865" spans="1:10" ht="15.75">
      <c r="A2865" s="55">
        <v>2861</v>
      </c>
      <c r="B2865" s="55" t="s">
        <v>446</v>
      </c>
      <c r="C2865" s="329" t="s">
        <v>3271</v>
      </c>
      <c r="D2865" s="329" t="s">
        <v>6934</v>
      </c>
      <c r="E2865" s="55" t="s">
        <v>7802</v>
      </c>
      <c r="F2865" s="55"/>
      <c r="G2865" s="55" t="s">
        <v>7800</v>
      </c>
      <c r="H2865" s="299">
        <v>27473</v>
      </c>
      <c r="I2865" s="59">
        <v>0.5</v>
      </c>
      <c r="J2865" s="448">
        <f t="shared" si="45"/>
        <v>13736.5</v>
      </c>
    </row>
    <row r="2866" spans="1:10" ht="15.75">
      <c r="A2866" s="55">
        <v>2862</v>
      </c>
      <c r="B2866" s="55" t="s">
        <v>446</v>
      </c>
      <c r="C2866" s="329" t="s">
        <v>3272</v>
      </c>
      <c r="D2866" s="329" t="s">
        <v>6935</v>
      </c>
      <c r="E2866" s="55" t="s">
        <v>7802</v>
      </c>
      <c r="F2866" s="55"/>
      <c r="G2866" s="55" t="s">
        <v>7800</v>
      </c>
      <c r="H2866" s="299">
        <v>27759</v>
      </c>
      <c r="I2866" s="59">
        <v>0.5</v>
      </c>
      <c r="J2866" s="448">
        <f t="shared" si="45"/>
        <v>13879.5</v>
      </c>
    </row>
    <row r="2867" spans="1:10" ht="15.75">
      <c r="A2867" s="55">
        <v>2863</v>
      </c>
      <c r="B2867" s="55" t="s">
        <v>446</v>
      </c>
      <c r="C2867" s="329" t="s">
        <v>3273</v>
      </c>
      <c r="D2867" s="329" t="s">
        <v>6936</v>
      </c>
      <c r="E2867" s="55" t="s">
        <v>7802</v>
      </c>
      <c r="F2867" s="55"/>
      <c r="G2867" s="55" t="s">
        <v>7800</v>
      </c>
      <c r="H2867" s="299">
        <v>28044</v>
      </c>
      <c r="I2867" s="59">
        <v>0.5</v>
      </c>
      <c r="J2867" s="448">
        <f t="shared" si="45"/>
        <v>14022</v>
      </c>
    </row>
    <row r="2868" spans="1:10" ht="15.75">
      <c r="A2868" s="55">
        <v>2864</v>
      </c>
      <c r="B2868" s="55" t="s">
        <v>446</v>
      </c>
      <c r="C2868" s="329" t="s">
        <v>3274</v>
      </c>
      <c r="D2868" s="329" t="s">
        <v>6937</v>
      </c>
      <c r="E2868" s="55" t="s">
        <v>7802</v>
      </c>
      <c r="F2868" s="55"/>
      <c r="G2868" s="55" t="s">
        <v>7800</v>
      </c>
      <c r="H2868" s="299">
        <v>28330</v>
      </c>
      <c r="I2868" s="59">
        <v>0.5</v>
      </c>
      <c r="J2868" s="448">
        <f t="shared" si="45"/>
        <v>14165</v>
      </c>
    </row>
    <row r="2869" spans="1:10" ht="15.75">
      <c r="A2869" s="55">
        <v>2865</v>
      </c>
      <c r="B2869" s="55" t="s">
        <v>446</v>
      </c>
      <c r="C2869" s="329" t="s">
        <v>3275</v>
      </c>
      <c r="D2869" s="329" t="s">
        <v>6938</v>
      </c>
      <c r="E2869" s="55" t="s">
        <v>7802</v>
      </c>
      <c r="F2869" s="55"/>
      <c r="G2869" s="55" t="s">
        <v>7800</v>
      </c>
      <c r="H2869" s="299">
        <v>28615</v>
      </c>
      <c r="I2869" s="59">
        <v>0.5</v>
      </c>
      <c r="J2869" s="448">
        <f t="shared" si="45"/>
        <v>14307.5</v>
      </c>
    </row>
    <row r="2870" spans="1:10" ht="15.75">
      <c r="A2870" s="55">
        <v>2866</v>
      </c>
      <c r="B2870" s="55" t="s">
        <v>446</v>
      </c>
      <c r="C2870" s="329" t="s">
        <v>3276</v>
      </c>
      <c r="D2870" s="329" t="s">
        <v>6939</v>
      </c>
      <c r="E2870" s="55" t="s">
        <v>7802</v>
      </c>
      <c r="F2870" s="55"/>
      <c r="G2870" s="55" t="s">
        <v>7800</v>
      </c>
      <c r="H2870" s="299">
        <v>28901</v>
      </c>
      <c r="I2870" s="59">
        <v>0.5</v>
      </c>
      <c r="J2870" s="448">
        <f t="shared" si="45"/>
        <v>14450.5</v>
      </c>
    </row>
    <row r="2871" spans="1:10" ht="15.75">
      <c r="A2871" s="55">
        <v>2867</v>
      </c>
      <c r="B2871" s="55" t="s">
        <v>446</v>
      </c>
      <c r="C2871" s="329" t="s">
        <v>3277</v>
      </c>
      <c r="D2871" s="329" t="s">
        <v>6940</v>
      </c>
      <c r="E2871" s="55" t="s">
        <v>7802</v>
      </c>
      <c r="F2871" s="55"/>
      <c r="G2871" s="55" t="s">
        <v>7800</v>
      </c>
      <c r="H2871" s="299">
        <v>29186</v>
      </c>
      <c r="I2871" s="59">
        <v>0.5</v>
      </c>
      <c r="J2871" s="448">
        <f t="shared" si="45"/>
        <v>14593</v>
      </c>
    </row>
    <row r="2872" spans="1:10" ht="15.75">
      <c r="A2872" s="55">
        <v>2868</v>
      </c>
      <c r="B2872" s="55" t="s">
        <v>446</v>
      </c>
      <c r="C2872" s="329" t="s">
        <v>3278</v>
      </c>
      <c r="D2872" s="329" t="s">
        <v>6941</v>
      </c>
      <c r="E2872" s="55" t="s">
        <v>7802</v>
      </c>
      <c r="F2872" s="55"/>
      <c r="G2872" s="55" t="s">
        <v>7800</v>
      </c>
      <c r="H2872" s="299">
        <v>29472</v>
      </c>
      <c r="I2872" s="59">
        <v>0.5</v>
      </c>
      <c r="J2872" s="448">
        <f t="shared" si="45"/>
        <v>14736</v>
      </c>
    </row>
    <row r="2873" spans="1:10" ht="15.75">
      <c r="A2873" s="55">
        <v>2869</v>
      </c>
      <c r="B2873" s="55" t="s">
        <v>446</v>
      </c>
      <c r="C2873" s="329" t="s">
        <v>3279</v>
      </c>
      <c r="D2873" s="329" t="s">
        <v>6942</v>
      </c>
      <c r="E2873" s="55" t="s">
        <v>7802</v>
      </c>
      <c r="F2873" s="55"/>
      <c r="G2873" s="55" t="s">
        <v>7800</v>
      </c>
      <c r="H2873" s="299">
        <v>29757</v>
      </c>
      <c r="I2873" s="59">
        <v>0.5</v>
      </c>
      <c r="J2873" s="448">
        <f t="shared" si="45"/>
        <v>14878.5</v>
      </c>
    </row>
    <row r="2874" spans="1:10" ht="15.75">
      <c r="A2874" s="55">
        <v>2870</v>
      </c>
      <c r="B2874" s="55" t="s">
        <v>446</v>
      </c>
      <c r="C2874" s="329" t="s">
        <v>3280</v>
      </c>
      <c r="D2874" s="329" t="s">
        <v>6943</v>
      </c>
      <c r="E2874" s="55" t="s">
        <v>7802</v>
      </c>
      <c r="F2874" s="55"/>
      <c r="G2874" s="55" t="s">
        <v>7800</v>
      </c>
      <c r="H2874" s="299">
        <v>30043</v>
      </c>
      <c r="I2874" s="59">
        <v>0.5</v>
      </c>
      <c r="J2874" s="448">
        <f t="shared" si="45"/>
        <v>15021.5</v>
      </c>
    </row>
    <row r="2875" spans="1:10" ht="15.75">
      <c r="A2875" s="55">
        <v>2871</v>
      </c>
      <c r="B2875" s="55" t="s">
        <v>446</v>
      </c>
      <c r="C2875" s="329" t="s">
        <v>3281</v>
      </c>
      <c r="D2875" s="329" t="s">
        <v>6944</v>
      </c>
      <c r="E2875" s="55" t="s">
        <v>7802</v>
      </c>
      <c r="F2875" s="55"/>
      <c r="G2875" s="55" t="s">
        <v>7800</v>
      </c>
      <c r="H2875" s="299">
        <v>30328</v>
      </c>
      <c r="I2875" s="59">
        <v>0.5</v>
      </c>
      <c r="J2875" s="448">
        <f t="shared" si="45"/>
        <v>15164</v>
      </c>
    </row>
    <row r="2876" spans="1:10" ht="15.75">
      <c r="A2876" s="55">
        <v>2872</v>
      </c>
      <c r="B2876" s="55" t="s">
        <v>446</v>
      </c>
      <c r="C2876" s="329" t="s">
        <v>3282</v>
      </c>
      <c r="D2876" s="329" t="s">
        <v>6945</v>
      </c>
      <c r="E2876" s="55" t="s">
        <v>7802</v>
      </c>
      <c r="F2876" s="55"/>
      <c r="G2876" s="55" t="s">
        <v>7800</v>
      </c>
      <c r="H2876" s="299">
        <v>30614</v>
      </c>
      <c r="I2876" s="59">
        <v>0.5</v>
      </c>
      <c r="J2876" s="448">
        <f t="shared" si="45"/>
        <v>15307</v>
      </c>
    </row>
    <row r="2877" spans="1:10" ht="15.75">
      <c r="A2877" s="55">
        <v>2873</v>
      </c>
      <c r="B2877" s="55" t="s">
        <v>446</v>
      </c>
      <c r="C2877" s="329" t="s">
        <v>3283</v>
      </c>
      <c r="D2877" s="329" t="s">
        <v>6946</v>
      </c>
      <c r="E2877" s="55" t="s">
        <v>7802</v>
      </c>
      <c r="F2877" s="55"/>
      <c r="G2877" s="55" t="s">
        <v>7800</v>
      </c>
      <c r="H2877" s="299">
        <v>30899</v>
      </c>
      <c r="I2877" s="59">
        <v>0.5</v>
      </c>
      <c r="J2877" s="448">
        <f t="shared" si="45"/>
        <v>15449.5</v>
      </c>
    </row>
    <row r="2878" spans="1:10" ht="15.75">
      <c r="A2878" s="55">
        <v>2874</v>
      </c>
      <c r="B2878" s="55" t="s">
        <v>446</v>
      </c>
      <c r="C2878" s="329" t="s">
        <v>3284</v>
      </c>
      <c r="D2878" s="329" t="s">
        <v>6947</v>
      </c>
      <c r="E2878" s="55" t="s">
        <v>7802</v>
      </c>
      <c r="F2878" s="55"/>
      <c r="G2878" s="55" t="s">
        <v>7800</v>
      </c>
      <c r="H2878" s="299">
        <v>31185</v>
      </c>
      <c r="I2878" s="59">
        <v>0.5</v>
      </c>
      <c r="J2878" s="448">
        <f t="shared" si="45"/>
        <v>15592.5</v>
      </c>
    </row>
    <row r="2879" spans="1:10" ht="15.75">
      <c r="A2879" s="55">
        <v>2875</v>
      </c>
      <c r="B2879" s="55" t="s">
        <v>446</v>
      </c>
      <c r="C2879" s="329" t="s">
        <v>3285</v>
      </c>
      <c r="D2879" s="329" t="s">
        <v>6948</v>
      </c>
      <c r="E2879" s="55" t="s">
        <v>7802</v>
      </c>
      <c r="F2879" s="55"/>
      <c r="G2879" s="55" t="s">
        <v>7800</v>
      </c>
      <c r="H2879" s="299">
        <v>31470</v>
      </c>
      <c r="I2879" s="59">
        <v>0.5</v>
      </c>
      <c r="J2879" s="448">
        <f t="shared" si="45"/>
        <v>15735</v>
      </c>
    </row>
    <row r="2880" spans="1:10" ht="15.75">
      <c r="A2880" s="55">
        <v>2876</v>
      </c>
      <c r="B2880" s="55" t="s">
        <v>446</v>
      </c>
      <c r="C2880" s="329" t="s">
        <v>3286</v>
      </c>
      <c r="D2880" s="329" t="s">
        <v>6949</v>
      </c>
      <c r="E2880" s="55" t="s">
        <v>7802</v>
      </c>
      <c r="F2880" s="55"/>
      <c r="G2880" s="55" t="s">
        <v>7800</v>
      </c>
      <c r="H2880" s="299">
        <v>31756</v>
      </c>
      <c r="I2880" s="59">
        <v>0.5</v>
      </c>
      <c r="J2880" s="448">
        <f t="shared" si="45"/>
        <v>15878</v>
      </c>
    </row>
    <row r="2881" spans="1:10" ht="15.75">
      <c r="A2881" s="55">
        <v>2877</v>
      </c>
      <c r="B2881" s="55" t="s">
        <v>446</v>
      </c>
      <c r="C2881" s="329" t="s">
        <v>3287</v>
      </c>
      <c r="D2881" s="329" t="s">
        <v>6950</v>
      </c>
      <c r="E2881" s="55" t="s">
        <v>7802</v>
      </c>
      <c r="F2881" s="55"/>
      <c r="G2881" s="55" t="s">
        <v>7800</v>
      </c>
      <c r="H2881" s="299">
        <v>32041</v>
      </c>
      <c r="I2881" s="59">
        <v>0.5</v>
      </c>
      <c r="J2881" s="448">
        <f t="shared" si="45"/>
        <v>16020.5</v>
      </c>
    </row>
    <row r="2882" spans="1:10" ht="15.75">
      <c r="A2882" s="55">
        <v>2878</v>
      </c>
      <c r="B2882" s="55" t="s">
        <v>446</v>
      </c>
      <c r="C2882" s="329" t="s">
        <v>3288</v>
      </c>
      <c r="D2882" s="329" t="s">
        <v>6951</v>
      </c>
      <c r="E2882" s="55" t="s">
        <v>7802</v>
      </c>
      <c r="F2882" s="55"/>
      <c r="G2882" s="55" t="s">
        <v>7800</v>
      </c>
      <c r="H2882" s="299">
        <v>32327</v>
      </c>
      <c r="I2882" s="59">
        <v>0.5</v>
      </c>
      <c r="J2882" s="448">
        <f t="shared" si="45"/>
        <v>16163.5</v>
      </c>
    </row>
    <row r="2883" spans="1:10" ht="15.75">
      <c r="A2883" s="55">
        <v>2879</v>
      </c>
      <c r="B2883" s="55" t="s">
        <v>446</v>
      </c>
      <c r="C2883" s="329" t="s">
        <v>3289</v>
      </c>
      <c r="D2883" s="329" t="s">
        <v>6952</v>
      </c>
      <c r="E2883" s="55" t="s">
        <v>7802</v>
      </c>
      <c r="F2883" s="55"/>
      <c r="G2883" s="55" t="s">
        <v>7800</v>
      </c>
      <c r="H2883" s="299">
        <v>32613</v>
      </c>
      <c r="I2883" s="59">
        <v>0.5</v>
      </c>
      <c r="J2883" s="448">
        <f t="shared" si="45"/>
        <v>16306.5</v>
      </c>
    </row>
    <row r="2884" spans="1:10" ht="15.75">
      <c r="A2884" s="55">
        <v>2880</v>
      </c>
      <c r="B2884" s="55" t="s">
        <v>446</v>
      </c>
      <c r="C2884" s="329" t="s">
        <v>3290</v>
      </c>
      <c r="D2884" s="329" t="s">
        <v>6953</v>
      </c>
      <c r="E2884" s="55" t="s">
        <v>7802</v>
      </c>
      <c r="F2884" s="55"/>
      <c r="G2884" s="55" t="s">
        <v>7800</v>
      </c>
      <c r="H2884" s="299">
        <v>32898</v>
      </c>
      <c r="I2884" s="59">
        <v>0.5</v>
      </c>
      <c r="J2884" s="448">
        <f t="shared" si="45"/>
        <v>16449</v>
      </c>
    </row>
    <row r="2885" spans="1:10" ht="15.75">
      <c r="A2885" s="55">
        <v>2881</v>
      </c>
      <c r="B2885" s="55" t="s">
        <v>446</v>
      </c>
      <c r="C2885" s="329" t="s">
        <v>3291</v>
      </c>
      <c r="D2885" s="329" t="s">
        <v>6954</v>
      </c>
      <c r="E2885" s="55" t="s">
        <v>7802</v>
      </c>
      <c r="F2885" s="55"/>
      <c r="G2885" s="55" t="s">
        <v>7800</v>
      </c>
      <c r="H2885" s="299">
        <v>33184</v>
      </c>
      <c r="I2885" s="59">
        <v>0.5</v>
      </c>
      <c r="J2885" s="448">
        <f t="shared" si="45"/>
        <v>16592</v>
      </c>
    </row>
    <row r="2886" spans="1:10" ht="15.75">
      <c r="A2886" s="55">
        <v>2882</v>
      </c>
      <c r="B2886" s="55" t="s">
        <v>446</v>
      </c>
      <c r="C2886" s="329" t="s">
        <v>3292</v>
      </c>
      <c r="D2886" s="329" t="s">
        <v>6955</v>
      </c>
      <c r="E2886" s="55" t="s">
        <v>7802</v>
      </c>
      <c r="F2886" s="55"/>
      <c r="G2886" s="55" t="s">
        <v>7800</v>
      </c>
      <c r="H2886" s="299">
        <v>33469</v>
      </c>
      <c r="I2886" s="59">
        <v>0.5</v>
      </c>
      <c r="J2886" s="448">
        <f t="shared" si="45"/>
        <v>16734.5</v>
      </c>
    </row>
    <row r="2887" spans="1:10" ht="15.75">
      <c r="A2887" s="55">
        <v>2883</v>
      </c>
      <c r="B2887" s="55" t="s">
        <v>446</v>
      </c>
      <c r="C2887" s="329" t="s">
        <v>3293</v>
      </c>
      <c r="D2887" s="329" t="s">
        <v>6956</v>
      </c>
      <c r="E2887" s="55" t="s">
        <v>7802</v>
      </c>
      <c r="F2887" s="55"/>
      <c r="G2887" s="55" t="s">
        <v>7800</v>
      </c>
      <c r="H2887" s="299">
        <v>33755</v>
      </c>
      <c r="I2887" s="59">
        <v>0.5</v>
      </c>
      <c r="J2887" s="448">
        <f t="shared" si="45"/>
        <v>16877.5</v>
      </c>
    </row>
    <row r="2888" spans="1:10" ht="15.75">
      <c r="A2888" s="55">
        <v>2884</v>
      </c>
      <c r="B2888" s="55" t="s">
        <v>446</v>
      </c>
      <c r="C2888" s="329" t="s">
        <v>3294</v>
      </c>
      <c r="D2888" s="329" t="s">
        <v>6957</v>
      </c>
      <c r="E2888" s="55" t="s">
        <v>7802</v>
      </c>
      <c r="F2888" s="55"/>
      <c r="G2888" s="55" t="s">
        <v>7800</v>
      </c>
      <c r="H2888" s="299">
        <v>34040</v>
      </c>
      <c r="I2888" s="59">
        <v>0.5</v>
      </c>
      <c r="J2888" s="448">
        <f t="shared" si="45"/>
        <v>17020</v>
      </c>
    </row>
    <row r="2889" spans="1:10" ht="15.75">
      <c r="A2889" s="55">
        <v>2885</v>
      </c>
      <c r="B2889" s="55" t="s">
        <v>446</v>
      </c>
      <c r="C2889" s="329" t="s">
        <v>3295</v>
      </c>
      <c r="D2889" s="329" t="s">
        <v>6958</v>
      </c>
      <c r="E2889" s="55" t="s">
        <v>7802</v>
      </c>
      <c r="F2889" s="55"/>
      <c r="G2889" s="55" t="s">
        <v>7800</v>
      </c>
      <c r="H2889" s="299">
        <v>34326</v>
      </c>
      <c r="I2889" s="59">
        <v>0.5</v>
      </c>
      <c r="J2889" s="448">
        <f t="shared" si="45"/>
        <v>17163</v>
      </c>
    </row>
    <row r="2890" spans="1:10" ht="15.75">
      <c r="A2890" s="55">
        <v>2886</v>
      </c>
      <c r="B2890" s="55" t="s">
        <v>446</v>
      </c>
      <c r="C2890" s="329" t="s">
        <v>3296</v>
      </c>
      <c r="D2890" s="329" t="s">
        <v>6959</v>
      </c>
      <c r="E2890" s="55" t="s">
        <v>7802</v>
      </c>
      <c r="F2890" s="55"/>
      <c r="G2890" s="55" t="s">
        <v>7800</v>
      </c>
      <c r="H2890" s="299">
        <v>34611</v>
      </c>
      <c r="I2890" s="59">
        <v>0.5</v>
      </c>
      <c r="J2890" s="448">
        <f t="shared" si="45"/>
        <v>17305.5</v>
      </c>
    </row>
    <row r="2891" spans="1:10" ht="15.75">
      <c r="A2891" s="55">
        <v>2887</v>
      </c>
      <c r="B2891" s="55" t="s">
        <v>446</v>
      </c>
      <c r="C2891" s="329" t="s">
        <v>3297</v>
      </c>
      <c r="D2891" s="329" t="s">
        <v>6960</v>
      </c>
      <c r="E2891" s="55" t="s">
        <v>7802</v>
      </c>
      <c r="F2891" s="55"/>
      <c r="G2891" s="55" t="s">
        <v>7800</v>
      </c>
      <c r="H2891" s="299">
        <v>34897</v>
      </c>
      <c r="I2891" s="59">
        <v>0.5</v>
      </c>
      <c r="J2891" s="448">
        <f t="shared" si="45"/>
        <v>17448.5</v>
      </c>
    </row>
    <row r="2892" spans="1:10" ht="15.75">
      <c r="A2892" s="55">
        <v>2888</v>
      </c>
      <c r="B2892" s="55" t="s">
        <v>446</v>
      </c>
      <c r="C2892" s="329" t="s">
        <v>3298</v>
      </c>
      <c r="D2892" s="329" t="s">
        <v>6961</v>
      </c>
      <c r="E2892" s="55" t="s">
        <v>7802</v>
      </c>
      <c r="F2892" s="55"/>
      <c r="G2892" s="55" t="s">
        <v>7800</v>
      </c>
      <c r="H2892" s="299">
        <v>35182</v>
      </c>
      <c r="I2892" s="59">
        <v>0.5</v>
      </c>
      <c r="J2892" s="448">
        <f t="shared" si="45"/>
        <v>17591</v>
      </c>
    </row>
    <row r="2893" spans="1:10" ht="15.75">
      <c r="A2893" s="55">
        <v>2889</v>
      </c>
      <c r="B2893" s="55" t="s">
        <v>446</v>
      </c>
      <c r="C2893" s="329" t="s">
        <v>3299</v>
      </c>
      <c r="D2893" s="329" t="s">
        <v>6962</v>
      </c>
      <c r="E2893" s="55" t="s">
        <v>7802</v>
      </c>
      <c r="F2893" s="55"/>
      <c r="G2893" s="55" t="s">
        <v>7800</v>
      </c>
      <c r="H2893" s="299">
        <v>35468</v>
      </c>
      <c r="I2893" s="59">
        <v>0.5</v>
      </c>
      <c r="J2893" s="448">
        <f t="shared" si="45"/>
        <v>17734</v>
      </c>
    </row>
    <row r="2894" spans="1:10" ht="15.75">
      <c r="A2894" s="55">
        <v>2890</v>
      </c>
      <c r="B2894" s="55" t="s">
        <v>446</v>
      </c>
      <c r="C2894" s="329" t="s">
        <v>3300</v>
      </c>
      <c r="D2894" s="329" t="s">
        <v>6963</v>
      </c>
      <c r="E2894" s="55" t="s">
        <v>7802</v>
      </c>
      <c r="F2894" s="55"/>
      <c r="G2894" s="55" t="s">
        <v>7800</v>
      </c>
      <c r="H2894" s="299">
        <v>35753</v>
      </c>
      <c r="I2894" s="59">
        <v>0.5</v>
      </c>
      <c r="J2894" s="448">
        <f t="shared" si="45"/>
        <v>17876.5</v>
      </c>
    </row>
    <row r="2895" spans="1:10" ht="15.75">
      <c r="A2895" s="55">
        <v>2891</v>
      </c>
      <c r="B2895" s="55" t="s">
        <v>446</v>
      </c>
      <c r="C2895" s="329" t="s">
        <v>3301</v>
      </c>
      <c r="D2895" s="329" t="s">
        <v>6964</v>
      </c>
      <c r="E2895" s="55" t="s">
        <v>7802</v>
      </c>
      <c r="F2895" s="55"/>
      <c r="G2895" s="55" t="s">
        <v>7800</v>
      </c>
      <c r="H2895" s="299">
        <v>36039</v>
      </c>
      <c r="I2895" s="59">
        <v>0.5</v>
      </c>
      <c r="J2895" s="448">
        <f t="shared" si="45"/>
        <v>18019.5</v>
      </c>
    </row>
    <row r="2896" spans="1:10" ht="15.75">
      <c r="A2896" s="55">
        <v>2892</v>
      </c>
      <c r="B2896" s="55" t="s">
        <v>446</v>
      </c>
      <c r="C2896" s="329" t="s">
        <v>3302</v>
      </c>
      <c r="D2896" s="329" t="s">
        <v>6965</v>
      </c>
      <c r="E2896" s="55" t="s">
        <v>7802</v>
      </c>
      <c r="F2896" s="55"/>
      <c r="G2896" s="55" t="s">
        <v>7800</v>
      </c>
      <c r="H2896" s="299">
        <v>36324</v>
      </c>
      <c r="I2896" s="59">
        <v>0.5</v>
      </c>
      <c r="J2896" s="448">
        <f t="shared" si="45"/>
        <v>18162</v>
      </c>
    </row>
    <row r="2897" spans="1:10" ht="15.75">
      <c r="A2897" s="55">
        <v>2893</v>
      </c>
      <c r="B2897" s="55" t="s">
        <v>446</v>
      </c>
      <c r="C2897" s="329" t="s">
        <v>3303</v>
      </c>
      <c r="D2897" s="329" t="s">
        <v>6966</v>
      </c>
      <c r="E2897" s="55" t="s">
        <v>7802</v>
      </c>
      <c r="F2897" s="55"/>
      <c r="G2897" s="55" t="s">
        <v>7800</v>
      </c>
      <c r="H2897" s="299">
        <v>36610</v>
      </c>
      <c r="I2897" s="59">
        <v>0.5</v>
      </c>
      <c r="J2897" s="448">
        <f t="shared" si="45"/>
        <v>18305</v>
      </c>
    </row>
    <row r="2898" spans="1:10" ht="15.75">
      <c r="A2898" s="55">
        <v>2894</v>
      </c>
      <c r="B2898" s="55" t="s">
        <v>446</v>
      </c>
      <c r="C2898" s="329" t="s">
        <v>3304</v>
      </c>
      <c r="D2898" s="329" t="s">
        <v>6967</v>
      </c>
      <c r="E2898" s="55" t="s">
        <v>7802</v>
      </c>
      <c r="F2898" s="55"/>
      <c r="G2898" s="55" t="s">
        <v>7800</v>
      </c>
      <c r="H2898" s="299">
        <v>36895</v>
      </c>
      <c r="I2898" s="59">
        <v>0.5</v>
      </c>
      <c r="J2898" s="448">
        <f t="shared" ref="J2898:J2961" si="46">H2898*(1-I2898)</f>
        <v>18447.5</v>
      </c>
    </row>
    <row r="2899" spans="1:10" ht="15.75">
      <c r="A2899" s="55">
        <v>2895</v>
      </c>
      <c r="B2899" s="55" t="s">
        <v>446</v>
      </c>
      <c r="C2899" s="329" t="s">
        <v>3305</v>
      </c>
      <c r="D2899" s="329" t="s">
        <v>6968</v>
      </c>
      <c r="E2899" s="55" t="s">
        <v>7802</v>
      </c>
      <c r="F2899" s="55"/>
      <c r="G2899" s="55" t="s">
        <v>7800</v>
      </c>
      <c r="H2899" s="299">
        <v>37181</v>
      </c>
      <c r="I2899" s="59">
        <v>0.5</v>
      </c>
      <c r="J2899" s="448">
        <f t="shared" si="46"/>
        <v>18590.5</v>
      </c>
    </row>
    <row r="2900" spans="1:10" ht="15.75">
      <c r="A2900" s="55">
        <v>2896</v>
      </c>
      <c r="B2900" s="55" t="s">
        <v>446</v>
      </c>
      <c r="C2900" s="329" t="s">
        <v>3306</v>
      </c>
      <c r="D2900" s="329" t="s">
        <v>6969</v>
      </c>
      <c r="E2900" s="55" t="s">
        <v>7802</v>
      </c>
      <c r="F2900" s="55"/>
      <c r="G2900" s="55" t="s">
        <v>7800</v>
      </c>
      <c r="H2900" s="299">
        <v>37466</v>
      </c>
      <c r="I2900" s="59">
        <v>0.5</v>
      </c>
      <c r="J2900" s="448">
        <f t="shared" si="46"/>
        <v>18733</v>
      </c>
    </row>
    <row r="2901" spans="1:10" ht="15.75">
      <c r="A2901" s="55">
        <v>2897</v>
      </c>
      <c r="B2901" s="55" t="s">
        <v>446</v>
      </c>
      <c r="C2901" s="329" t="s">
        <v>3307</v>
      </c>
      <c r="D2901" s="329" t="s">
        <v>6970</v>
      </c>
      <c r="E2901" s="55" t="s">
        <v>7802</v>
      </c>
      <c r="F2901" s="55"/>
      <c r="G2901" s="55" t="s">
        <v>7800</v>
      </c>
      <c r="H2901" s="299">
        <v>37752</v>
      </c>
      <c r="I2901" s="59">
        <v>0.5</v>
      </c>
      <c r="J2901" s="448">
        <f t="shared" si="46"/>
        <v>18876</v>
      </c>
    </row>
    <row r="2902" spans="1:10" ht="15.75">
      <c r="A2902" s="55">
        <v>2898</v>
      </c>
      <c r="B2902" s="55" t="s">
        <v>446</v>
      </c>
      <c r="C2902" s="329" t="s">
        <v>3308</v>
      </c>
      <c r="D2902" s="329" t="s">
        <v>6971</v>
      </c>
      <c r="E2902" s="55" t="s">
        <v>7802</v>
      </c>
      <c r="F2902" s="55"/>
      <c r="G2902" s="55" t="s">
        <v>7800</v>
      </c>
      <c r="H2902" s="299">
        <v>38037</v>
      </c>
      <c r="I2902" s="59">
        <v>0.5</v>
      </c>
      <c r="J2902" s="448">
        <f t="shared" si="46"/>
        <v>19018.5</v>
      </c>
    </row>
    <row r="2903" spans="1:10" ht="15.75">
      <c r="A2903" s="55">
        <v>2899</v>
      </c>
      <c r="B2903" s="55" t="s">
        <v>446</v>
      </c>
      <c r="C2903" s="329" t="s">
        <v>3309</v>
      </c>
      <c r="D2903" s="329" t="s">
        <v>6972</v>
      </c>
      <c r="E2903" s="55" t="s">
        <v>7802</v>
      </c>
      <c r="F2903" s="55"/>
      <c r="G2903" s="55" t="s">
        <v>7800</v>
      </c>
      <c r="H2903" s="299">
        <v>38323</v>
      </c>
      <c r="I2903" s="59">
        <v>0.5</v>
      </c>
      <c r="J2903" s="448">
        <f t="shared" si="46"/>
        <v>19161.5</v>
      </c>
    </row>
    <row r="2904" spans="1:10" ht="15.75">
      <c r="A2904" s="55">
        <v>2900</v>
      </c>
      <c r="B2904" s="55" t="s">
        <v>446</v>
      </c>
      <c r="C2904" s="329" t="s">
        <v>3310</v>
      </c>
      <c r="D2904" s="329" t="s">
        <v>6973</v>
      </c>
      <c r="E2904" s="55" t="s">
        <v>7802</v>
      </c>
      <c r="F2904" s="55"/>
      <c r="G2904" s="55" t="s">
        <v>7800</v>
      </c>
      <c r="H2904" s="299">
        <v>38609</v>
      </c>
      <c r="I2904" s="59">
        <v>0.5</v>
      </c>
      <c r="J2904" s="448">
        <f t="shared" si="46"/>
        <v>19304.5</v>
      </c>
    </row>
    <row r="2905" spans="1:10" ht="15.75">
      <c r="A2905" s="55">
        <v>2901</v>
      </c>
      <c r="B2905" s="55" t="s">
        <v>446</v>
      </c>
      <c r="C2905" s="329" t="s">
        <v>3311</v>
      </c>
      <c r="D2905" s="329" t="s">
        <v>6974</v>
      </c>
      <c r="E2905" s="55" t="s">
        <v>7802</v>
      </c>
      <c r="F2905" s="55"/>
      <c r="G2905" s="55" t="s">
        <v>7800</v>
      </c>
      <c r="H2905" s="299">
        <v>38894</v>
      </c>
      <c r="I2905" s="59">
        <v>0.5</v>
      </c>
      <c r="J2905" s="448">
        <f t="shared" si="46"/>
        <v>19447</v>
      </c>
    </row>
    <row r="2906" spans="1:10" ht="15.75">
      <c r="A2906" s="55">
        <v>2902</v>
      </c>
      <c r="B2906" s="55" t="s">
        <v>446</v>
      </c>
      <c r="C2906" s="329" t="s">
        <v>3312</v>
      </c>
      <c r="D2906" s="329" t="s">
        <v>6975</v>
      </c>
      <c r="E2906" s="55" t="s">
        <v>7802</v>
      </c>
      <c r="F2906" s="55"/>
      <c r="G2906" s="55" t="s">
        <v>7800</v>
      </c>
      <c r="H2906" s="299">
        <v>39180</v>
      </c>
      <c r="I2906" s="59">
        <v>0.5</v>
      </c>
      <c r="J2906" s="448">
        <f t="shared" si="46"/>
        <v>19590</v>
      </c>
    </row>
    <row r="2907" spans="1:10" ht="15.75">
      <c r="A2907" s="55">
        <v>2903</v>
      </c>
      <c r="B2907" s="55" t="s">
        <v>446</v>
      </c>
      <c r="C2907" s="329" t="s">
        <v>3313</v>
      </c>
      <c r="D2907" s="329" t="s">
        <v>6976</v>
      </c>
      <c r="E2907" s="55" t="s">
        <v>7802</v>
      </c>
      <c r="F2907" s="55"/>
      <c r="G2907" s="55" t="s">
        <v>7800</v>
      </c>
      <c r="H2907" s="299">
        <v>39465</v>
      </c>
      <c r="I2907" s="59">
        <v>0.5</v>
      </c>
      <c r="J2907" s="448">
        <f t="shared" si="46"/>
        <v>19732.5</v>
      </c>
    </row>
    <row r="2908" spans="1:10" ht="15.75">
      <c r="A2908" s="55">
        <v>2904</v>
      </c>
      <c r="B2908" s="55" t="s">
        <v>446</v>
      </c>
      <c r="C2908" s="329" t="s">
        <v>3314</v>
      </c>
      <c r="D2908" s="329" t="s">
        <v>6977</v>
      </c>
      <c r="E2908" s="55" t="s">
        <v>7802</v>
      </c>
      <c r="F2908" s="55"/>
      <c r="G2908" s="55" t="s">
        <v>7800</v>
      </c>
      <c r="H2908" s="299">
        <v>39751</v>
      </c>
      <c r="I2908" s="59">
        <v>0.5</v>
      </c>
      <c r="J2908" s="448">
        <f t="shared" si="46"/>
        <v>19875.5</v>
      </c>
    </row>
    <row r="2909" spans="1:10" ht="15.75">
      <c r="A2909" s="55">
        <v>2905</v>
      </c>
      <c r="B2909" s="55" t="s">
        <v>446</v>
      </c>
      <c r="C2909" s="329" t="s">
        <v>3315</v>
      </c>
      <c r="D2909" s="329" t="s">
        <v>6978</v>
      </c>
      <c r="E2909" s="55" t="s">
        <v>7802</v>
      </c>
      <c r="F2909" s="55"/>
      <c r="G2909" s="55" t="s">
        <v>7800</v>
      </c>
      <c r="H2909" s="299">
        <v>40036</v>
      </c>
      <c r="I2909" s="59">
        <v>0.5</v>
      </c>
      <c r="J2909" s="448">
        <f t="shared" si="46"/>
        <v>20018</v>
      </c>
    </row>
    <row r="2910" spans="1:10" ht="15.75">
      <c r="A2910" s="55">
        <v>2906</v>
      </c>
      <c r="B2910" s="55" t="s">
        <v>446</v>
      </c>
      <c r="C2910" s="329" t="s">
        <v>3316</v>
      </c>
      <c r="D2910" s="329" t="s">
        <v>6979</v>
      </c>
      <c r="E2910" s="55" t="s">
        <v>7802</v>
      </c>
      <c r="F2910" s="55"/>
      <c r="G2910" s="55" t="s">
        <v>7800</v>
      </c>
      <c r="H2910" s="299">
        <v>40322</v>
      </c>
      <c r="I2910" s="59">
        <v>0.5</v>
      </c>
      <c r="J2910" s="448">
        <f t="shared" si="46"/>
        <v>20161</v>
      </c>
    </row>
    <row r="2911" spans="1:10" ht="15.75">
      <c r="A2911" s="55">
        <v>2907</v>
      </c>
      <c r="B2911" s="55" t="s">
        <v>446</v>
      </c>
      <c r="C2911" s="329" t="s">
        <v>3317</v>
      </c>
      <c r="D2911" s="329" t="s">
        <v>6980</v>
      </c>
      <c r="E2911" s="55" t="s">
        <v>7802</v>
      </c>
      <c r="F2911" s="55"/>
      <c r="G2911" s="55" t="s">
        <v>7800</v>
      </c>
      <c r="H2911" s="299">
        <v>40607</v>
      </c>
      <c r="I2911" s="59">
        <v>0.5</v>
      </c>
      <c r="J2911" s="448">
        <f t="shared" si="46"/>
        <v>20303.5</v>
      </c>
    </row>
    <row r="2912" spans="1:10" ht="15.75">
      <c r="A2912" s="55">
        <v>2908</v>
      </c>
      <c r="B2912" s="55" t="s">
        <v>446</v>
      </c>
      <c r="C2912" s="329" t="s">
        <v>3318</v>
      </c>
      <c r="D2912" s="329" t="s">
        <v>6981</v>
      </c>
      <c r="E2912" s="55" t="s">
        <v>7802</v>
      </c>
      <c r="F2912" s="55"/>
      <c r="G2912" s="55" t="s">
        <v>7800</v>
      </c>
      <c r="H2912" s="299">
        <v>40893</v>
      </c>
      <c r="I2912" s="59">
        <v>0.5</v>
      </c>
      <c r="J2912" s="448">
        <f t="shared" si="46"/>
        <v>20446.5</v>
      </c>
    </row>
    <row r="2913" spans="1:10" ht="15.75">
      <c r="A2913" s="55">
        <v>2909</v>
      </c>
      <c r="B2913" s="55" t="s">
        <v>446</v>
      </c>
      <c r="C2913" s="329" t="s">
        <v>3319</v>
      </c>
      <c r="D2913" s="329" t="s">
        <v>6982</v>
      </c>
      <c r="E2913" s="55" t="s">
        <v>7802</v>
      </c>
      <c r="F2913" s="55"/>
      <c r="G2913" s="55" t="s">
        <v>7800</v>
      </c>
      <c r="H2913" s="299">
        <v>41178</v>
      </c>
      <c r="I2913" s="59">
        <v>0.5</v>
      </c>
      <c r="J2913" s="448">
        <f t="shared" si="46"/>
        <v>20589</v>
      </c>
    </row>
    <row r="2914" spans="1:10" ht="15.75">
      <c r="A2914" s="55">
        <v>2910</v>
      </c>
      <c r="B2914" s="55" t="s">
        <v>446</v>
      </c>
      <c r="C2914" s="329" t="s">
        <v>3320</v>
      </c>
      <c r="D2914" s="329" t="s">
        <v>6983</v>
      </c>
      <c r="E2914" s="55" t="s">
        <v>7802</v>
      </c>
      <c r="F2914" s="55"/>
      <c r="G2914" s="55" t="s">
        <v>7800</v>
      </c>
      <c r="H2914" s="299">
        <v>41464</v>
      </c>
      <c r="I2914" s="59">
        <v>0.5</v>
      </c>
      <c r="J2914" s="448">
        <f t="shared" si="46"/>
        <v>20732</v>
      </c>
    </row>
    <row r="2915" spans="1:10" ht="15.75">
      <c r="A2915" s="55">
        <v>2911</v>
      </c>
      <c r="B2915" s="55" t="s">
        <v>446</v>
      </c>
      <c r="C2915" s="329" t="s">
        <v>3321</v>
      </c>
      <c r="D2915" s="329" t="s">
        <v>6984</v>
      </c>
      <c r="E2915" s="55" t="s">
        <v>7802</v>
      </c>
      <c r="F2915" s="55"/>
      <c r="G2915" s="55" t="s">
        <v>7800</v>
      </c>
      <c r="H2915" s="299">
        <v>41749</v>
      </c>
      <c r="I2915" s="59">
        <v>0.5</v>
      </c>
      <c r="J2915" s="448">
        <f t="shared" si="46"/>
        <v>20874.5</v>
      </c>
    </row>
    <row r="2916" spans="1:10" ht="15.75">
      <c r="A2916" s="55">
        <v>2912</v>
      </c>
      <c r="B2916" s="55" t="s">
        <v>446</v>
      </c>
      <c r="C2916" s="329" t="s">
        <v>3322</v>
      </c>
      <c r="D2916" s="329" t="s">
        <v>6985</v>
      </c>
      <c r="E2916" s="55" t="s">
        <v>7802</v>
      </c>
      <c r="F2916" s="55"/>
      <c r="G2916" s="55" t="s">
        <v>7800</v>
      </c>
      <c r="H2916" s="299">
        <v>42035</v>
      </c>
      <c r="I2916" s="59">
        <v>0.5</v>
      </c>
      <c r="J2916" s="448">
        <f t="shared" si="46"/>
        <v>21017.5</v>
      </c>
    </row>
    <row r="2917" spans="1:10" ht="15.75">
      <c r="A2917" s="55">
        <v>2913</v>
      </c>
      <c r="B2917" s="55" t="s">
        <v>446</v>
      </c>
      <c r="C2917" s="329" t="s">
        <v>3323</v>
      </c>
      <c r="D2917" s="329" t="s">
        <v>6986</v>
      </c>
      <c r="E2917" s="55" t="s">
        <v>7802</v>
      </c>
      <c r="F2917" s="55"/>
      <c r="G2917" s="55" t="s">
        <v>7800</v>
      </c>
      <c r="H2917" s="299">
        <v>42320</v>
      </c>
      <c r="I2917" s="59">
        <v>0.5</v>
      </c>
      <c r="J2917" s="448">
        <f t="shared" si="46"/>
        <v>21160</v>
      </c>
    </row>
    <row r="2918" spans="1:10" ht="15.75">
      <c r="A2918" s="55">
        <v>2914</v>
      </c>
      <c r="B2918" s="55" t="s">
        <v>446</v>
      </c>
      <c r="C2918" s="329" t="s">
        <v>3324</v>
      </c>
      <c r="D2918" s="329" t="s">
        <v>6987</v>
      </c>
      <c r="E2918" s="55" t="s">
        <v>7802</v>
      </c>
      <c r="F2918" s="55"/>
      <c r="G2918" s="55" t="s">
        <v>7800</v>
      </c>
      <c r="H2918" s="299">
        <v>42606</v>
      </c>
      <c r="I2918" s="59">
        <v>0.5</v>
      </c>
      <c r="J2918" s="448">
        <f t="shared" si="46"/>
        <v>21303</v>
      </c>
    </row>
    <row r="2919" spans="1:10" ht="15.75">
      <c r="A2919" s="55">
        <v>2915</v>
      </c>
      <c r="B2919" s="55" t="s">
        <v>446</v>
      </c>
      <c r="C2919" s="329" t="s">
        <v>3325</v>
      </c>
      <c r="D2919" s="329" t="s">
        <v>6988</v>
      </c>
      <c r="E2919" s="55" t="s">
        <v>7802</v>
      </c>
      <c r="F2919" s="55"/>
      <c r="G2919" s="55" t="s">
        <v>7800</v>
      </c>
      <c r="H2919" s="299">
        <v>42891</v>
      </c>
      <c r="I2919" s="59">
        <v>0.5</v>
      </c>
      <c r="J2919" s="448">
        <f t="shared" si="46"/>
        <v>21445.5</v>
      </c>
    </row>
    <row r="2920" spans="1:10" ht="15.75">
      <c r="A2920" s="55">
        <v>2916</v>
      </c>
      <c r="B2920" s="55" t="s">
        <v>446</v>
      </c>
      <c r="C2920" s="329" t="s">
        <v>3326</v>
      </c>
      <c r="D2920" s="329" t="s">
        <v>6989</v>
      </c>
      <c r="E2920" s="55" t="s">
        <v>7802</v>
      </c>
      <c r="F2920" s="55"/>
      <c r="G2920" s="55" t="s">
        <v>7800</v>
      </c>
      <c r="H2920" s="299">
        <v>43177</v>
      </c>
      <c r="I2920" s="59">
        <v>0.5</v>
      </c>
      <c r="J2920" s="448">
        <f t="shared" si="46"/>
        <v>21588.5</v>
      </c>
    </row>
    <row r="2921" spans="1:10" ht="15.75">
      <c r="A2921" s="55">
        <v>2917</v>
      </c>
      <c r="B2921" s="55" t="s">
        <v>446</v>
      </c>
      <c r="C2921" s="329" t="s">
        <v>3327</v>
      </c>
      <c r="D2921" s="329" t="s">
        <v>6990</v>
      </c>
      <c r="E2921" s="55" t="s">
        <v>7802</v>
      </c>
      <c r="F2921" s="55"/>
      <c r="G2921" s="55" t="s">
        <v>7800</v>
      </c>
      <c r="H2921" s="299">
        <v>37757</v>
      </c>
      <c r="I2921" s="59">
        <v>0.5</v>
      </c>
      <c r="J2921" s="448">
        <f t="shared" si="46"/>
        <v>18878.5</v>
      </c>
    </row>
    <row r="2922" spans="1:10" ht="15.75">
      <c r="A2922" s="55">
        <v>2918</v>
      </c>
      <c r="B2922" s="55" t="s">
        <v>446</v>
      </c>
      <c r="C2922" s="329" t="s">
        <v>3328</v>
      </c>
      <c r="D2922" s="329" t="s">
        <v>6991</v>
      </c>
      <c r="E2922" s="55" t="s">
        <v>7802</v>
      </c>
      <c r="F2922" s="55"/>
      <c r="G2922" s="55" t="s">
        <v>7800</v>
      </c>
      <c r="H2922" s="299">
        <v>37928</v>
      </c>
      <c r="I2922" s="59">
        <v>0.5</v>
      </c>
      <c r="J2922" s="448">
        <f t="shared" si="46"/>
        <v>18964</v>
      </c>
    </row>
    <row r="2923" spans="1:10" ht="15.75">
      <c r="A2923" s="55">
        <v>2919</v>
      </c>
      <c r="B2923" s="55" t="s">
        <v>446</v>
      </c>
      <c r="C2923" s="329" t="s">
        <v>3329</v>
      </c>
      <c r="D2923" s="329" t="s">
        <v>6992</v>
      </c>
      <c r="E2923" s="55" t="s">
        <v>7802</v>
      </c>
      <c r="F2923" s="55"/>
      <c r="G2923" s="55" t="s">
        <v>7800</v>
      </c>
      <c r="H2923" s="299">
        <v>38214</v>
      </c>
      <c r="I2923" s="59">
        <v>0.5</v>
      </c>
      <c r="J2923" s="448">
        <f t="shared" si="46"/>
        <v>19107</v>
      </c>
    </row>
    <row r="2924" spans="1:10" ht="15.75">
      <c r="A2924" s="55">
        <v>2920</v>
      </c>
      <c r="B2924" s="55" t="s">
        <v>446</v>
      </c>
      <c r="C2924" s="329" t="s">
        <v>3330</v>
      </c>
      <c r="D2924" s="329" t="s">
        <v>6993</v>
      </c>
      <c r="E2924" s="55" t="s">
        <v>7802</v>
      </c>
      <c r="F2924" s="55"/>
      <c r="G2924" s="55" t="s">
        <v>7800</v>
      </c>
      <c r="H2924" s="299">
        <v>38499</v>
      </c>
      <c r="I2924" s="59">
        <v>0.5</v>
      </c>
      <c r="J2924" s="448">
        <f t="shared" si="46"/>
        <v>19249.5</v>
      </c>
    </row>
    <row r="2925" spans="1:10" ht="15.75">
      <c r="A2925" s="55">
        <v>2921</v>
      </c>
      <c r="B2925" s="55" t="s">
        <v>446</v>
      </c>
      <c r="C2925" s="329" t="s">
        <v>3331</v>
      </c>
      <c r="D2925" s="329" t="s">
        <v>6994</v>
      </c>
      <c r="E2925" s="55" t="s">
        <v>7802</v>
      </c>
      <c r="F2925" s="55"/>
      <c r="G2925" s="55" t="s">
        <v>7800</v>
      </c>
      <c r="H2925" s="299">
        <v>38785</v>
      </c>
      <c r="I2925" s="59">
        <v>0.5</v>
      </c>
      <c r="J2925" s="448">
        <f t="shared" si="46"/>
        <v>19392.5</v>
      </c>
    </row>
    <row r="2926" spans="1:10" ht="15.75">
      <c r="A2926" s="55">
        <v>2922</v>
      </c>
      <c r="B2926" s="55" t="s">
        <v>446</v>
      </c>
      <c r="C2926" s="329" t="s">
        <v>3332</v>
      </c>
      <c r="D2926" s="329" t="s">
        <v>6995</v>
      </c>
      <c r="E2926" s="55" t="s">
        <v>7802</v>
      </c>
      <c r="F2926" s="55"/>
      <c r="G2926" s="55" t="s">
        <v>7800</v>
      </c>
      <c r="H2926" s="299">
        <v>39070</v>
      </c>
      <c r="I2926" s="59">
        <v>0.5</v>
      </c>
      <c r="J2926" s="448">
        <f t="shared" si="46"/>
        <v>19535</v>
      </c>
    </row>
    <row r="2927" spans="1:10" ht="15.75">
      <c r="A2927" s="55">
        <v>2923</v>
      </c>
      <c r="B2927" s="55" t="s">
        <v>446</v>
      </c>
      <c r="C2927" s="329" t="s">
        <v>3333</v>
      </c>
      <c r="D2927" s="329" t="s">
        <v>6996</v>
      </c>
      <c r="E2927" s="55" t="s">
        <v>7802</v>
      </c>
      <c r="F2927" s="55"/>
      <c r="G2927" s="55" t="s">
        <v>7800</v>
      </c>
      <c r="H2927" s="299">
        <v>39356</v>
      </c>
      <c r="I2927" s="59">
        <v>0.5</v>
      </c>
      <c r="J2927" s="448">
        <f t="shared" si="46"/>
        <v>19678</v>
      </c>
    </row>
    <row r="2928" spans="1:10" ht="15.75">
      <c r="A2928" s="55">
        <v>2924</v>
      </c>
      <c r="B2928" s="55" t="s">
        <v>446</v>
      </c>
      <c r="C2928" s="329" t="s">
        <v>3334</v>
      </c>
      <c r="D2928" s="329" t="s">
        <v>6997</v>
      </c>
      <c r="E2928" s="55" t="s">
        <v>7802</v>
      </c>
      <c r="F2928" s="55"/>
      <c r="G2928" s="55" t="s">
        <v>7800</v>
      </c>
      <c r="H2928" s="299">
        <v>39641</v>
      </c>
      <c r="I2928" s="59">
        <v>0.5</v>
      </c>
      <c r="J2928" s="448">
        <f t="shared" si="46"/>
        <v>19820.5</v>
      </c>
    </row>
    <row r="2929" spans="1:10" ht="15.75">
      <c r="A2929" s="55">
        <v>2925</v>
      </c>
      <c r="B2929" s="55" t="s">
        <v>446</v>
      </c>
      <c r="C2929" s="329" t="s">
        <v>3335</v>
      </c>
      <c r="D2929" s="329" t="s">
        <v>6998</v>
      </c>
      <c r="E2929" s="55" t="s">
        <v>7802</v>
      </c>
      <c r="F2929" s="55"/>
      <c r="G2929" s="55" t="s">
        <v>7800</v>
      </c>
      <c r="H2929" s="299">
        <v>39927</v>
      </c>
      <c r="I2929" s="59">
        <v>0.5</v>
      </c>
      <c r="J2929" s="448">
        <f t="shared" si="46"/>
        <v>19963.5</v>
      </c>
    </row>
    <row r="2930" spans="1:10" ht="15.75">
      <c r="A2930" s="55">
        <v>2926</v>
      </c>
      <c r="B2930" s="55" t="s">
        <v>446</v>
      </c>
      <c r="C2930" s="329" t="s">
        <v>3336</v>
      </c>
      <c r="D2930" s="329" t="s">
        <v>6999</v>
      </c>
      <c r="E2930" s="55" t="s">
        <v>7802</v>
      </c>
      <c r="F2930" s="55"/>
      <c r="G2930" s="55" t="s">
        <v>7800</v>
      </c>
      <c r="H2930" s="299">
        <v>40212</v>
      </c>
      <c r="I2930" s="59">
        <v>0.5</v>
      </c>
      <c r="J2930" s="448">
        <f t="shared" si="46"/>
        <v>20106</v>
      </c>
    </row>
    <row r="2931" spans="1:10" ht="15.75">
      <c r="A2931" s="55">
        <v>2927</v>
      </c>
      <c r="B2931" s="55" t="s">
        <v>446</v>
      </c>
      <c r="C2931" s="329" t="s">
        <v>3337</v>
      </c>
      <c r="D2931" s="329" t="s">
        <v>7000</v>
      </c>
      <c r="E2931" s="55" t="s">
        <v>7802</v>
      </c>
      <c r="F2931" s="55"/>
      <c r="G2931" s="55" t="s">
        <v>7800</v>
      </c>
      <c r="H2931" s="299">
        <v>40498</v>
      </c>
      <c r="I2931" s="59">
        <v>0.5</v>
      </c>
      <c r="J2931" s="448">
        <f t="shared" si="46"/>
        <v>20249</v>
      </c>
    </row>
    <row r="2932" spans="1:10" ht="15.75">
      <c r="A2932" s="55">
        <v>2928</v>
      </c>
      <c r="B2932" s="55" t="s">
        <v>446</v>
      </c>
      <c r="C2932" s="329" t="s">
        <v>3338</v>
      </c>
      <c r="D2932" s="329" t="s">
        <v>7001</v>
      </c>
      <c r="E2932" s="55" t="s">
        <v>7802</v>
      </c>
      <c r="F2932" s="55"/>
      <c r="G2932" s="55" t="s">
        <v>7800</v>
      </c>
      <c r="H2932" s="299">
        <v>40783</v>
      </c>
      <c r="I2932" s="59">
        <v>0.5</v>
      </c>
      <c r="J2932" s="448">
        <f t="shared" si="46"/>
        <v>20391.5</v>
      </c>
    </row>
    <row r="2933" spans="1:10" ht="15.75">
      <c r="A2933" s="55">
        <v>2929</v>
      </c>
      <c r="B2933" s="55" t="s">
        <v>446</v>
      </c>
      <c r="C2933" s="329" t="s">
        <v>3339</v>
      </c>
      <c r="D2933" s="329" t="s">
        <v>7002</v>
      </c>
      <c r="E2933" s="55" t="s">
        <v>7802</v>
      </c>
      <c r="F2933" s="55"/>
      <c r="G2933" s="55" t="s">
        <v>7800</v>
      </c>
      <c r="H2933" s="299">
        <v>41069</v>
      </c>
      <c r="I2933" s="59">
        <v>0.5</v>
      </c>
      <c r="J2933" s="448">
        <f t="shared" si="46"/>
        <v>20534.5</v>
      </c>
    </row>
    <row r="2934" spans="1:10" ht="15.75">
      <c r="A2934" s="55">
        <v>2930</v>
      </c>
      <c r="B2934" s="55" t="s">
        <v>446</v>
      </c>
      <c r="C2934" s="329" t="s">
        <v>3340</v>
      </c>
      <c r="D2934" s="329" t="s">
        <v>7003</v>
      </c>
      <c r="E2934" s="55" t="s">
        <v>7802</v>
      </c>
      <c r="F2934" s="55"/>
      <c r="G2934" s="55" t="s">
        <v>7800</v>
      </c>
      <c r="H2934" s="299">
        <v>41354</v>
      </c>
      <c r="I2934" s="59">
        <v>0.5</v>
      </c>
      <c r="J2934" s="448">
        <f t="shared" si="46"/>
        <v>20677</v>
      </c>
    </row>
    <row r="2935" spans="1:10" ht="15.75">
      <c r="A2935" s="55">
        <v>2931</v>
      </c>
      <c r="B2935" s="55" t="s">
        <v>446</v>
      </c>
      <c r="C2935" s="329" t="s">
        <v>3341</v>
      </c>
      <c r="D2935" s="329" t="s">
        <v>7004</v>
      </c>
      <c r="E2935" s="55" t="s">
        <v>7802</v>
      </c>
      <c r="F2935" s="55"/>
      <c r="G2935" s="55" t="s">
        <v>7800</v>
      </c>
      <c r="H2935" s="299">
        <v>41640</v>
      </c>
      <c r="I2935" s="59">
        <v>0.5</v>
      </c>
      <c r="J2935" s="448">
        <f t="shared" si="46"/>
        <v>20820</v>
      </c>
    </row>
    <row r="2936" spans="1:10" ht="15.75">
      <c r="A2936" s="55">
        <v>2932</v>
      </c>
      <c r="B2936" s="55" t="s">
        <v>446</v>
      </c>
      <c r="C2936" s="329" t="s">
        <v>3342</v>
      </c>
      <c r="D2936" s="329" t="s">
        <v>7005</v>
      </c>
      <c r="E2936" s="55" t="s">
        <v>7802</v>
      </c>
      <c r="F2936" s="55"/>
      <c r="G2936" s="55" t="s">
        <v>7800</v>
      </c>
      <c r="H2936" s="299">
        <v>41925</v>
      </c>
      <c r="I2936" s="59">
        <v>0.5</v>
      </c>
      <c r="J2936" s="448">
        <f t="shared" si="46"/>
        <v>20962.5</v>
      </c>
    </row>
    <row r="2937" spans="1:10" ht="15.75">
      <c r="A2937" s="55">
        <v>2933</v>
      </c>
      <c r="B2937" s="55" t="s">
        <v>446</v>
      </c>
      <c r="C2937" s="329" t="s">
        <v>3343</v>
      </c>
      <c r="D2937" s="329" t="s">
        <v>7006</v>
      </c>
      <c r="E2937" s="55" t="s">
        <v>7802</v>
      </c>
      <c r="F2937" s="55"/>
      <c r="G2937" s="55" t="s">
        <v>7800</v>
      </c>
      <c r="H2937" s="299">
        <v>42211</v>
      </c>
      <c r="I2937" s="59">
        <v>0.5</v>
      </c>
      <c r="J2937" s="448">
        <f t="shared" si="46"/>
        <v>21105.5</v>
      </c>
    </row>
    <row r="2938" spans="1:10" ht="15.75">
      <c r="A2938" s="55">
        <v>2934</v>
      </c>
      <c r="B2938" s="55" t="s">
        <v>446</v>
      </c>
      <c r="C2938" s="329" t="s">
        <v>3344</v>
      </c>
      <c r="D2938" s="329" t="s">
        <v>7007</v>
      </c>
      <c r="E2938" s="55" t="s">
        <v>7802</v>
      </c>
      <c r="F2938" s="55"/>
      <c r="G2938" s="55" t="s">
        <v>7800</v>
      </c>
      <c r="H2938" s="299">
        <v>42497</v>
      </c>
      <c r="I2938" s="59">
        <v>0.5</v>
      </c>
      <c r="J2938" s="448">
        <f t="shared" si="46"/>
        <v>21248.5</v>
      </c>
    </row>
    <row r="2939" spans="1:10" ht="15.75">
      <c r="A2939" s="55">
        <v>2935</v>
      </c>
      <c r="B2939" s="55" t="s">
        <v>446</v>
      </c>
      <c r="C2939" s="329" t="s">
        <v>3345</v>
      </c>
      <c r="D2939" s="329" t="s">
        <v>7008</v>
      </c>
      <c r="E2939" s="55" t="s">
        <v>7802</v>
      </c>
      <c r="F2939" s="55"/>
      <c r="G2939" s="55" t="s">
        <v>7800</v>
      </c>
      <c r="H2939" s="299">
        <v>42782</v>
      </c>
      <c r="I2939" s="59">
        <v>0.5</v>
      </c>
      <c r="J2939" s="448">
        <f t="shared" si="46"/>
        <v>21391</v>
      </c>
    </row>
    <row r="2940" spans="1:10" ht="15.75">
      <c r="A2940" s="55">
        <v>2936</v>
      </c>
      <c r="B2940" s="55" t="s">
        <v>446</v>
      </c>
      <c r="C2940" s="329" t="s">
        <v>3346</v>
      </c>
      <c r="D2940" s="329" t="s">
        <v>7009</v>
      </c>
      <c r="E2940" s="55" t="s">
        <v>7802</v>
      </c>
      <c r="F2940" s="55"/>
      <c r="G2940" s="55" t="s">
        <v>7800</v>
      </c>
      <c r="H2940" s="299">
        <v>43068</v>
      </c>
      <c r="I2940" s="59">
        <v>0.5</v>
      </c>
      <c r="J2940" s="448">
        <f t="shared" si="46"/>
        <v>21534</v>
      </c>
    </row>
    <row r="2941" spans="1:10" ht="15.75">
      <c r="A2941" s="55">
        <v>2937</v>
      </c>
      <c r="B2941" s="55" t="s">
        <v>446</v>
      </c>
      <c r="C2941" s="329" t="s">
        <v>3347</v>
      </c>
      <c r="D2941" s="329" t="s">
        <v>7010</v>
      </c>
      <c r="E2941" s="55" t="s">
        <v>7802</v>
      </c>
      <c r="F2941" s="55"/>
      <c r="G2941" s="55" t="s">
        <v>7800</v>
      </c>
      <c r="H2941" s="299">
        <v>43353</v>
      </c>
      <c r="I2941" s="59">
        <v>0.5</v>
      </c>
      <c r="J2941" s="448">
        <f t="shared" si="46"/>
        <v>21676.5</v>
      </c>
    </row>
    <row r="2942" spans="1:10" ht="15.75">
      <c r="A2942" s="55">
        <v>2938</v>
      </c>
      <c r="B2942" s="55" t="s">
        <v>446</v>
      </c>
      <c r="C2942" s="329" t="s">
        <v>3348</v>
      </c>
      <c r="D2942" s="329" t="s">
        <v>7011</v>
      </c>
      <c r="E2942" s="55" t="s">
        <v>7802</v>
      </c>
      <c r="F2942" s="55"/>
      <c r="G2942" s="55" t="s">
        <v>7800</v>
      </c>
      <c r="H2942" s="299">
        <v>43639</v>
      </c>
      <c r="I2942" s="59">
        <v>0.5</v>
      </c>
      <c r="J2942" s="448">
        <f t="shared" si="46"/>
        <v>21819.5</v>
      </c>
    </row>
    <row r="2943" spans="1:10" ht="15.75">
      <c r="A2943" s="55">
        <v>2939</v>
      </c>
      <c r="B2943" s="55" t="s">
        <v>446</v>
      </c>
      <c r="C2943" s="329" t="s">
        <v>3349</v>
      </c>
      <c r="D2943" s="329" t="s">
        <v>7012</v>
      </c>
      <c r="E2943" s="55" t="s">
        <v>7802</v>
      </c>
      <c r="F2943" s="55"/>
      <c r="G2943" s="55" t="s">
        <v>7800</v>
      </c>
      <c r="H2943" s="299">
        <v>43924</v>
      </c>
      <c r="I2943" s="59">
        <v>0.5</v>
      </c>
      <c r="J2943" s="448">
        <f t="shared" si="46"/>
        <v>21962</v>
      </c>
    </row>
    <row r="2944" spans="1:10" ht="15.75">
      <c r="A2944" s="55">
        <v>2940</v>
      </c>
      <c r="B2944" s="55" t="s">
        <v>446</v>
      </c>
      <c r="C2944" s="329" t="s">
        <v>3350</v>
      </c>
      <c r="D2944" s="329" t="s">
        <v>7013</v>
      </c>
      <c r="E2944" s="55" t="s">
        <v>7802</v>
      </c>
      <c r="F2944" s="55"/>
      <c r="G2944" s="55" t="s">
        <v>7800</v>
      </c>
      <c r="H2944" s="299">
        <v>44210</v>
      </c>
      <c r="I2944" s="59">
        <v>0.5</v>
      </c>
      <c r="J2944" s="448">
        <f t="shared" si="46"/>
        <v>22105</v>
      </c>
    </row>
    <row r="2945" spans="1:10" ht="15.75">
      <c r="A2945" s="55">
        <v>2941</v>
      </c>
      <c r="B2945" s="55" t="s">
        <v>446</v>
      </c>
      <c r="C2945" s="329" t="s">
        <v>3351</v>
      </c>
      <c r="D2945" s="329" t="s">
        <v>7014</v>
      </c>
      <c r="E2945" s="55" t="s">
        <v>7802</v>
      </c>
      <c r="F2945" s="55"/>
      <c r="G2945" s="55" t="s">
        <v>7800</v>
      </c>
      <c r="H2945" s="299">
        <v>44495</v>
      </c>
      <c r="I2945" s="59">
        <v>0.5</v>
      </c>
      <c r="J2945" s="448">
        <f t="shared" si="46"/>
        <v>22247.5</v>
      </c>
    </row>
    <row r="2946" spans="1:10" ht="15.75">
      <c r="A2946" s="55">
        <v>2942</v>
      </c>
      <c r="B2946" s="55" t="s">
        <v>446</v>
      </c>
      <c r="C2946" s="329" t="s">
        <v>3352</v>
      </c>
      <c r="D2946" s="329" t="s">
        <v>7015</v>
      </c>
      <c r="E2946" s="55" t="s">
        <v>7802</v>
      </c>
      <c r="F2946" s="55"/>
      <c r="G2946" s="55" t="s">
        <v>7800</v>
      </c>
      <c r="H2946" s="299">
        <v>44781</v>
      </c>
      <c r="I2946" s="59">
        <v>0.5</v>
      </c>
      <c r="J2946" s="448">
        <f t="shared" si="46"/>
        <v>22390.5</v>
      </c>
    </row>
    <row r="2947" spans="1:10" ht="15.75">
      <c r="A2947" s="55">
        <v>2943</v>
      </c>
      <c r="B2947" s="55" t="s">
        <v>446</v>
      </c>
      <c r="C2947" s="329" t="s">
        <v>3353</v>
      </c>
      <c r="D2947" s="329" t="s">
        <v>7016</v>
      </c>
      <c r="E2947" s="55" t="s">
        <v>7802</v>
      </c>
      <c r="F2947" s="55"/>
      <c r="G2947" s="55" t="s">
        <v>7800</v>
      </c>
      <c r="H2947" s="299">
        <v>45066</v>
      </c>
      <c r="I2947" s="59">
        <v>0.5</v>
      </c>
      <c r="J2947" s="448">
        <f t="shared" si="46"/>
        <v>22533</v>
      </c>
    </row>
    <row r="2948" spans="1:10" ht="15.75">
      <c r="A2948" s="55">
        <v>2944</v>
      </c>
      <c r="B2948" s="55" t="s">
        <v>446</v>
      </c>
      <c r="C2948" s="329" t="s">
        <v>3354</v>
      </c>
      <c r="D2948" s="329" t="s">
        <v>7017</v>
      </c>
      <c r="E2948" s="55" t="s">
        <v>7802</v>
      </c>
      <c r="F2948" s="55"/>
      <c r="G2948" s="55" t="s">
        <v>7800</v>
      </c>
      <c r="H2948" s="299">
        <v>45352</v>
      </c>
      <c r="I2948" s="59">
        <v>0.5</v>
      </c>
      <c r="J2948" s="448">
        <f t="shared" si="46"/>
        <v>22676</v>
      </c>
    </row>
    <row r="2949" spans="1:10" ht="15.75">
      <c r="A2949" s="55">
        <v>2945</v>
      </c>
      <c r="B2949" s="55" t="s">
        <v>446</v>
      </c>
      <c r="C2949" s="329" t="s">
        <v>3355</v>
      </c>
      <c r="D2949" s="329" t="s">
        <v>7018</v>
      </c>
      <c r="E2949" s="55" t="s">
        <v>7802</v>
      </c>
      <c r="F2949" s="55"/>
      <c r="G2949" s="55" t="s">
        <v>7800</v>
      </c>
      <c r="H2949" s="299">
        <v>45637</v>
      </c>
      <c r="I2949" s="59">
        <v>0.5</v>
      </c>
      <c r="J2949" s="448">
        <f t="shared" si="46"/>
        <v>22818.5</v>
      </c>
    </row>
    <row r="2950" spans="1:10" ht="15.75">
      <c r="A2950" s="55">
        <v>2946</v>
      </c>
      <c r="B2950" s="55" t="s">
        <v>446</v>
      </c>
      <c r="C2950" s="329" t="s">
        <v>3356</v>
      </c>
      <c r="D2950" s="329" t="s">
        <v>7019</v>
      </c>
      <c r="E2950" s="55" t="s">
        <v>7802</v>
      </c>
      <c r="F2950" s="55"/>
      <c r="G2950" s="55" t="s">
        <v>7800</v>
      </c>
      <c r="H2950" s="299">
        <v>45923</v>
      </c>
      <c r="I2950" s="59">
        <v>0.5</v>
      </c>
      <c r="J2950" s="448">
        <f t="shared" si="46"/>
        <v>22961.5</v>
      </c>
    </row>
    <row r="2951" spans="1:10" ht="15.75">
      <c r="A2951" s="55">
        <v>2947</v>
      </c>
      <c r="B2951" s="55" t="s">
        <v>446</v>
      </c>
      <c r="C2951" s="329" t="s">
        <v>3357</v>
      </c>
      <c r="D2951" s="329" t="s">
        <v>7020</v>
      </c>
      <c r="E2951" s="55" t="s">
        <v>7802</v>
      </c>
      <c r="F2951" s="55"/>
      <c r="G2951" s="55" t="s">
        <v>7800</v>
      </c>
      <c r="H2951" s="299">
        <v>46208</v>
      </c>
      <c r="I2951" s="59">
        <v>0.5</v>
      </c>
      <c r="J2951" s="448">
        <f t="shared" si="46"/>
        <v>23104</v>
      </c>
    </row>
    <row r="2952" spans="1:10" ht="15.75">
      <c r="A2952" s="55">
        <v>2948</v>
      </c>
      <c r="B2952" s="55" t="s">
        <v>446</v>
      </c>
      <c r="C2952" s="329" t="s">
        <v>3358</v>
      </c>
      <c r="D2952" s="329" t="s">
        <v>7021</v>
      </c>
      <c r="E2952" s="55" t="s">
        <v>7802</v>
      </c>
      <c r="F2952" s="55"/>
      <c r="G2952" s="55" t="s">
        <v>7800</v>
      </c>
      <c r="H2952" s="299">
        <v>46494</v>
      </c>
      <c r="I2952" s="59">
        <v>0.5</v>
      </c>
      <c r="J2952" s="448">
        <f t="shared" si="46"/>
        <v>23247</v>
      </c>
    </row>
    <row r="2953" spans="1:10" ht="15.75">
      <c r="A2953" s="55">
        <v>2949</v>
      </c>
      <c r="B2953" s="55" t="s">
        <v>446</v>
      </c>
      <c r="C2953" s="329" t="s">
        <v>3359</v>
      </c>
      <c r="D2953" s="329" t="s">
        <v>7022</v>
      </c>
      <c r="E2953" s="55" t="s">
        <v>7802</v>
      </c>
      <c r="F2953" s="55"/>
      <c r="G2953" s="55" t="s">
        <v>7800</v>
      </c>
      <c r="H2953" s="299">
        <v>46779</v>
      </c>
      <c r="I2953" s="59">
        <v>0.5</v>
      </c>
      <c r="J2953" s="448">
        <f t="shared" si="46"/>
        <v>23389.5</v>
      </c>
    </row>
    <row r="2954" spans="1:10" ht="15.75">
      <c r="A2954" s="55">
        <v>2950</v>
      </c>
      <c r="B2954" s="55" t="s">
        <v>446</v>
      </c>
      <c r="C2954" s="329" t="s">
        <v>3360</v>
      </c>
      <c r="D2954" s="329" t="s">
        <v>7023</v>
      </c>
      <c r="E2954" s="55" t="s">
        <v>7802</v>
      </c>
      <c r="F2954" s="55"/>
      <c r="G2954" s="55" t="s">
        <v>7800</v>
      </c>
      <c r="H2954" s="299">
        <v>47065</v>
      </c>
      <c r="I2954" s="59">
        <v>0.5</v>
      </c>
      <c r="J2954" s="448">
        <f t="shared" si="46"/>
        <v>23532.5</v>
      </c>
    </row>
    <row r="2955" spans="1:10" ht="15.75">
      <c r="A2955" s="55">
        <v>2951</v>
      </c>
      <c r="B2955" s="55" t="s">
        <v>446</v>
      </c>
      <c r="C2955" s="329" t="s">
        <v>3361</v>
      </c>
      <c r="D2955" s="329" t="s">
        <v>7024</v>
      </c>
      <c r="E2955" s="55" t="s">
        <v>7802</v>
      </c>
      <c r="F2955" s="55"/>
      <c r="G2955" s="55" t="s">
        <v>7800</v>
      </c>
      <c r="H2955" s="299">
        <v>47350</v>
      </c>
      <c r="I2955" s="59">
        <v>0.5</v>
      </c>
      <c r="J2955" s="448">
        <f t="shared" si="46"/>
        <v>23675</v>
      </c>
    </row>
    <row r="2956" spans="1:10" ht="15.75">
      <c r="A2956" s="55">
        <v>2952</v>
      </c>
      <c r="B2956" s="55" t="s">
        <v>446</v>
      </c>
      <c r="C2956" s="329" t="s">
        <v>3362</v>
      </c>
      <c r="D2956" s="329" t="s">
        <v>7025</v>
      </c>
      <c r="E2956" s="55" t="s">
        <v>7802</v>
      </c>
      <c r="F2956" s="55"/>
      <c r="G2956" s="55" t="s">
        <v>7800</v>
      </c>
      <c r="H2956" s="299">
        <v>47636</v>
      </c>
      <c r="I2956" s="59">
        <v>0.5</v>
      </c>
      <c r="J2956" s="448">
        <f t="shared" si="46"/>
        <v>23818</v>
      </c>
    </row>
    <row r="2957" spans="1:10" ht="15.75">
      <c r="A2957" s="55">
        <v>2953</v>
      </c>
      <c r="B2957" s="55" t="s">
        <v>446</v>
      </c>
      <c r="C2957" s="329" t="s">
        <v>3363</v>
      </c>
      <c r="D2957" s="329" t="s">
        <v>7026</v>
      </c>
      <c r="E2957" s="55" t="s">
        <v>7802</v>
      </c>
      <c r="F2957" s="55"/>
      <c r="G2957" s="55" t="s">
        <v>7800</v>
      </c>
      <c r="H2957" s="299">
        <v>47921</v>
      </c>
      <c r="I2957" s="59">
        <v>0.5</v>
      </c>
      <c r="J2957" s="448">
        <f t="shared" si="46"/>
        <v>23960.5</v>
      </c>
    </row>
    <row r="2958" spans="1:10" ht="15.75">
      <c r="A2958" s="55">
        <v>2954</v>
      </c>
      <c r="B2958" s="55" t="s">
        <v>446</v>
      </c>
      <c r="C2958" s="329" t="s">
        <v>3364</v>
      </c>
      <c r="D2958" s="329" t="s">
        <v>7027</v>
      </c>
      <c r="E2958" s="55" t="s">
        <v>7802</v>
      </c>
      <c r="F2958" s="55"/>
      <c r="G2958" s="55" t="s">
        <v>7800</v>
      </c>
      <c r="H2958" s="299">
        <v>48207</v>
      </c>
      <c r="I2958" s="59">
        <v>0.5</v>
      </c>
      <c r="J2958" s="448">
        <f t="shared" si="46"/>
        <v>24103.5</v>
      </c>
    </row>
    <row r="2959" spans="1:10" ht="15.75">
      <c r="A2959" s="55">
        <v>2955</v>
      </c>
      <c r="B2959" s="55" t="s">
        <v>446</v>
      </c>
      <c r="C2959" s="329" t="s">
        <v>3365</v>
      </c>
      <c r="D2959" s="329" t="s">
        <v>7028</v>
      </c>
      <c r="E2959" s="55" t="s">
        <v>7802</v>
      </c>
      <c r="F2959" s="55"/>
      <c r="G2959" s="55" t="s">
        <v>7800</v>
      </c>
      <c r="H2959" s="299">
        <v>48493</v>
      </c>
      <c r="I2959" s="59">
        <v>0.5</v>
      </c>
      <c r="J2959" s="448">
        <f t="shared" si="46"/>
        <v>24246.5</v>
      </c>
    </row>
    <row r="2960" spans="1:10" ht="15.75">
      <c r="A2960" s="55">
        <v>2956</v>
      </c>
      <c r="B2960" s="55" t="s">
        <v>446</v>
      </c>
      <c r="C2960" s="329" t="s">
        <v>3366</v>
      </c>
      <c r="D2960" s="329" t="s">
        <v>7029</v>
      </c>
      <c r="E2960" s="55" t="s">
        <v>7802</v>
      </c>
      <c r="F2960" s="55"/>
      <c r="G2960" s="55" t="s">
        <v>7800</v>
      </c>
      <c r="H2960" s="299">
        <v>48778</v>
      </c>
      <c r="I2960" s="59">
        <v>0.5</v>
      </c>
      <c r="J2960" s="448">
        <f t="shared" si="46"/>
        <v>24389</v>
      </c>
    </row>
    <row r="2961" spans="1:10" ht="15.75">
      <c r="A2961" s="55">
        <v>2957</v>
      </c>
      <c r="B2961" s="55" t="s">
        <v>446</v>
      </c>
      <c r="C2961" s="329" t="s">
        <v>3367</v>
      </c>
      <c r="D2961" s="329" t="s">
        <v>7030</v>
      </c>
      <c r="E2961" s="55" t="s">
        <v>7802</v>
      </c>
      <c r="F2961" s="55"/>
      <c r="G2961" s="55" t="s">
        <v>7800</v>
      </c>
      <c r="H2961" s="299">
        <v>49064</v>
      </c>
      <c r="I2961" s="59">
        <v>0.5</v>
      </c>
      <c r="J2961" s="448">
        <f t="shared" si="46"/>
        <v>24532</v>
      </c>
    </row>
    <row r="2962" spans="1:10" ht="15.75">
      <c r="A2962" s="55">
        <v>2958</v>
      </c>
      <c r="B2962" s="55" t="s">
        <v>446</v>
      </c>
      <c r="C2962" s="329" t="s">
        <v>3368</v>
      </c>
      <c r="D2962" s="329" t="s">
        <v>7031</v>
      </c>
      <c r="E2962" s="55" t="s">
        <v>7802</v>
      </c>
      <c r="F2962" s="55"/>
      <c r="G2962" s="55" t="s">
        <v>7800</v>
      </c>
      <c r="H2962" s="299">
        <v>49349</v>
      </c>
      <c r="I2962" s="59">
        <v>0.5</v>
      </c>
      <c r="J2962" s="448">
        <f t="shared" ref="J2962:J3025" si="47">H2962*(1-I2962)</f>
        <v>24674.5</v>
      </c>
    </row>
    <row r="2963" spans="1:10" ht="15.75">
      <c r="A2963" s="55">
        <v>2959</v>
      </c>
      <c r="B2963" s="55" t="s">
        <v>446</v>
      </c>
      <c r="C2963" s="329" t="s">
        <v>3369</v>
      </c>
      <c r="D2963" s="329" t="s">
        <v>7032</v>
      </c>
      <c r="E2963" s="55" t="s">
        <v>7802</v>
      </c>
      <c r="F2963" s="55"/>
      <c r="G2963" s="55" t="s">
        <v>7800</v>
      </c>
      <c r="H2963" s="299">
        <v>49635</v>
      </c>
      <c r="I2963" s="59">
        <v>0.5</v>
      </c>
      <c r="J2963" s="448">
        <f t="shared" si="47"/>
        <v>24817.5</v>
      </c>
    </row>
    <row r="2964" spans="1:10" ht="15.75">
      <c r="A2964" s="55">
        <v>2960</v>
      </c>
      <c r="B2964" s="55" t="s">
        <v>446</v>
      </c>
      <c r="C2964" s="329" t="s">
        <v>3370</v>
      </c>
      <c r="D2964" s="329" t="s">
        <v>7033</v>
      </c>
      <c r="E2964" s="55" t="s">
        <v>7802</v>
      </c>
      <c r="F2964" s="55"/>
      <c r="G2964" s="55" t="s">
        <v>7800</v>
      </c>
      <c r="H2964" s="299">
        <v>49920</v>
      </c>
      <c r="I2964" s="59">
        <v>0.5</v>
      </c>
      <c r="J2964" s="448">
        <f t="shared" si="47"/>
        <v>24960</v>
      </c>
    </row>
    <row r="2965" spans="1:10" ht="15.75">
      <c r="A2965" s="55">
        <v>2961</v>
      </c>
      <c r="B2965" s="55" t="s">
        <v>446</v>
      </c>
      <c r="C2965" s="329" t="s">
        <v>3371</v>
      </c>
      <c r="D2965" s="329" t="s">
        <v>7034</v>
      </c>
      <c r="E2965" s="55" t="s">
        <v>7802</v>
      </c>
      <c r="F2965" s="55"/>
      <c r="G2965" s="55" t="s">
        <v>7800</v>
      </c>
      <c r="H2965" s="299">
        <v>50206</v>
      </c>
      <c r="I2965" s="59">
        <v>0.5</v>
      </c>
      <c r="J2965" s="448">
        <f t="shared" si="47"/>
        <v>25103</v>
      </c>
    </row>
    <row r="2966" spans="1:10" ht="15.75">
      <c r="A2966" s="55">
        <v>2962</v>
      </c>
      <c r="B2966" s="55" t="s">
        <v>446</v>
      </c>
      <c r="C2966" s="329" t="s">
        <v>3372</v>
      </c>
      <c r="D2966" s="329" t="s">
        <v>7035</v>
      </c>
      <c r="E2966" s="55" t="s">
        <v>7802</v>
      </c>
      <c r="F2966" s="55"/>
      <c r="G2966" s="55" t="s">
        <v>7800</v>
      </c>
      <c r="H2966" s="299">
        <v>50491</v>
      </c>
      <c r="I2966" s="59">
        <v>0.5</v>
      </c>
      <c r="J2966" s="448">
        <f t="shared" si="47"/>
        <v>25245.5</v>
      </c>
    </row>
    <row r="2967" spans="1:10" ht="15.75">
      <c r="A2967" s="55">
        <v>2963</v>
      </c>
      <c r="B2967" s="55" t="s">
        <v>446</v>
      </c>
      <c r="C2967" s="329" t="s">
        <v>3373</v>
      </c>
      <c r="D2967" s="329" t="s">
        <v>7036</v>
      </c>
      <c r="E2967" s="55" t="s">
        <v>7802</v>
      </c>
      <c r="F2967" s="55"/>
      <c r="G2967" s="55" t="s">
        <v>7800</v>
      </c>
      <c r="H2967" s="299">
        <v>50777</v>
      </c>
      <c r="I2967" s="59">
        <v>0.5</v>
      </c>
      <c r="J2967" s="448">
        <f t="shared" si="47"/>
        <v>25388.5</v>
      </c>
    </row>
    <row r="2968" spans="1:10" ht="15.75">
      <c r="A2968" s="55">
        <v>2964</v>
      </c>
      <c r="B2968" s="55" t="s">
        <v>446</v>
      </c>
      <c r="C2968" s="329" t="s">
        <v>3374</v>
      </c>
      <c r="D2968" s="329" t="s">
        <v>7037</v>
      </c>
      <c r="E2968" s="55" t="s">
        <v>7802</v>
      </c>
      <c r="F2968" s="55"/>
      <c r="G2968" s="55" t="s">
        <v>7800</v>
      </c>
      <c r="H2968" s="299">
        <v>51062</v>
      </c>
      <c r="I2968" s="59">
        <v>0.5</v>
      </c>
      <c r="J2968" s="448">
        <f t="shared" si="47"/>
        <v>25531</v>
      </c>
    </row>
    <row r="2969" spans="1:10" ht="15.75">
      <c r="A2969" s="55">
        <v>2965</v>
      </c>
      <c r="B2969" s="55" t="s">
        <v>446</v>
      </c>
      <c r="C2969" s="329" t="s">
        <v>3375</v>
      </c>
      <c r="D2969" s="329" t="s">
        <v>7038</v>
      </c>
      <c r="E2969" s="55" t="s">
        <v>7802</v>
      </c>
      <c r="F2969" s="55"/>
      <c r="G2969" s="55" t="s">
        <v>7800</v>
      </c>
      <c r="H2969" s="299">
        <v>51348</v>
      </c>
      <c r="I2969" s="59">
        <v>0.5</v>
      </c>
      <c r="J2969" s="448">
        <f t="shared" si="47"/>
        <v>25674</v>
      </c>
    </row>
    <row r="2970" spans="1:10" ht="15.75">
      <c r="A2970" s="55">
        <v>2966</v>
      </c>
      <c r="B2970" s="55" t="s">
        <v>446</v>
      </c>
      <c r="C2970" s="329" t="s">
        <v>3376</v>
      </c>
      <c r="D2970" s="329" t="s">
        <v>7039</v>
      </c>
      <c r="E2970" s="55" t="s">
        <v>7802</v>
      </c>
      <c r="F2970" s="55"/>
      <c r="G2970" s="55" t="s">
        <v>7800</v>
      </c>
      <c r="H2970" s="299">
        <v>51633</v>
      </c>
      <c r="I2970" s="59">
        <v>0.5</v>
      </c>
      <c r="J2970" s="448">
        <f t="shared" si="47"/>
        <v>25816.5</v>
      </c>
    </row>
    <row r="2971" spans="1:10" ht="15.75">
      <c r="A2971" s="55">
        <v>2967</v>
      </c>
      <c r="B2971" s="55" t="s">
        <v>446</v>
      </c>
      <c r="C2971" s="329" t="s">
        <v>3377</v>
      </c>
      <c r="D2971" s="329" t="s">
        <v>7040</v>
      </c>
      <c r="E2971" s="55" t="s">
        <v>7802</v>
      </c>
      <c r="F2971" s="55"/>
      <c r="G2971" s="55" t="s">
        <v>7800</v>
      </c>
      <c r="H2971" s="299">
        <v>51919</v>
      </c>
      <c r="I2971" s="59">
        <v>0.5</v>
      </c>
      <c r="J2971" s="448">
        <f t="shared" si="47"/>
        <v>25959.5</v>
      </c>
    </row>
    <row r="2972" spans="1:10" ht="15.75">
      <c r="A2972" s="55">
        <v>2968</v>
      </c>
      <c r="B2972" s="55" t="s">
        <v>446</v>
      </c>
      <c r="C2972" s="329" t="s">
        <v>3378</v>
      </c>
      <c r="D2972" s="329" t="s">
        <v>7041</v>
      </c>
      <c r="E2972" s="55" t="s">
        <v>7802</v>
      </c>
      <c r="F2972" s="55"/>
      <c r="G2972" s="55" t="s">
        <v>7800</v>
      </c>
      <c r="H2972" s="299">
        <v>52204</v>
      </c>
      <c r="I2972" s="59">
        <v>0.5</v>
      </c>
      <c r="J2972" s="448">
        <f t="shared" si="47"/>
        <v>26102</v>
      </c>
    </row>
    <row r="2973" spans="1:10" ht="15.75">
      <c r="A2973" s="55">
        <v>2969</v>
      </c>
      <c r="B2973" s="55" t="s">
        <v>446</v>
      </c>
      <c r="C2973" s="329" t="s">
        <v>3379</v>
      </c>
      <c r="D2973" s="329" t="s">
        <v>7042</v>
      </c>
      <c r="E2973" s="55" t="s">
        <v>7802</v>
      </c>
      <c r="F2973" s="55"/>
      <c r="G2973" s="55" t="s">
        <v>7800</v>
      </c>
      <c r="H2973" s="299">
        <v>52490</v>
      </c>
      <c r="I2973" s="59">
        <v>0.5</v>
      </c>
      <c r="J2973" s="448">
        <f t="shared" si="47"/>
        <v>26245</v>
      </c>
    </row>
    <row r="2974" spans="1:10" ht="15.75">
      <c r="A2974" s="55">
        <v>2970</v>
      </c>
      <c r="B2974" s="55" t="s">
        <v>446</v>
      </c>
      <c r="C2974" s="329" t="s">
        <v>3380</v>
      </c>
      <c r="D2974" s="329" t="s">
        <v>7043</v>
      </c>
      <c r="E2974" s="55" t="s">
        <v>7802</v>
      </c>
      <c r="F2974" s="55"/>
      <c r="G2974" s="55" t="s">
        <v>7800</v>
      </c>
      <c r="H2974" s="299">
        <v>52775</v>
      </c>
      <c r="I2974" s="59">
        <v>0.5</v>
      </c>
      <c r="J2974" s="448">
        <f t="shared" si="47"/>
        <v>26387.5</v>
      </c>
    </row>
    <row r="2975" spans="1:10" ht="15.75">
      <c r="A2975" s="55">
        <v>2971</v>
      </c>
      <c r="B2975" s="55" t="s">
        <v>446</v>
      </c>
      <c r="C2975" s="329" t="s">
        <v>3381</v>
      </c>
      <c r="D2975" s="329" t="s">
        <v>7044</v>
      </c>
      <c r="E2975" s="55" t="s">
        <v>7802</v>
      </c>
      <c r="F2975" s="55"/>
      <c r="G2975" s="55" t="s">
        <v>7800</v>
      </c>
      <c r="H2975" s="299">
        <v>53061</v>
      </c>
      <c r="I2975" s="59">
        <v>0.5</v>
      </c>
      <c r="J2975" s="448">
        <f t="shared" si="47"/>
        <v>26530.5</v>
      </c>
    </row>
    <row r="2976" spans="1:10" ht="15.75">
      <c r="A2976" s="55">
        <v>2972</v>
      </c>
      <c r="B2976" s="55" t="s">
        <v>446</v>
      </c>
      <c r="C2976" s="329" t="s">
        <v>3382</v>
      </c>
      <c r="D2976" s="329" t="s">
        <v>7045</v>
      </c>
      <c r="E2976" s="55" t="s">
        <v>7802</v>
      </c>
      <c r="F2976" s="55"/>
      <c r="G2976" s="55" t="s">
        <v>7800</v>
      </c>
      <c r="H2976" s="299">
        <v>53346</v>
      </c>
      <c r="I2976" s="59">
        <v>0.5</v>
      </c>
      <c r="J2976" s="448">
        <f t="shared" si="47"/>
        <v>26673</v>
      </c>
    </row>
    <row r="2977" spans="1:10" ht="15.75">
      <c r="A2977" s="55">
        <v>2973</v>
      </c>
      <c r="B2977" s="55" t="s">
        <v>446</v>
      </c>
      <c r="C2977" s="329" t="s">
        <v>3383</v>
      </c>
      <c r="D2977" s="329" t="s">
        <v>7046</v>
      </c>
      <c r="E2977" s="55" t="s">
        <v>7802</v>
      </c>
      <c r="F2977" s="55"/>
      <c r="G2977" s="55" t="s">
        <v>7800</v>
      </c>
      <c r="H2977" s="299">
        <v>53632</v>
      </c>
      <c r="I2977" s="59">
        <v>0.5</v>
      </c>
      <c r="J2977" s="448">
        <f t="shared" si="47"/>
        <v>26816</v>
      </c>
    </row>
    <row r="2978" spans="1:10" ht="15.75">
      <c r="A2978" s="55">
        <v>2974</v>
      </c>
      <c r="B2978" s="55" t="s">
        <v>446</v>
      </c>
      <c r="C2978" s="329" t="s">
        <v>3384</v>
      </c>
      <c r="D2978" s="329" t="s">
        <v>7047</v>
      </c>
      <c r="E2978" s="55" t="s">
        <v>7802</v>
      </c>
      <c r="F2978" s="55"/>
      <c r="G2978" s="55" t="s">
        <v>7800</v>
      </c>
      <c r="H2978" s="299">
        <v>53917</v>
      </c>
      <c r="I2978" s="59">
        <v>0.5</v>
      </c>
      <c r="J2978" s="448">
        <f t="shared" si="47"/>
        <v>26958.5</v>
      </c>
    </row>
    <row r="2979" spans="1:10" ht="15.75">
      <c r="A2979" s="55">
        <v>2975</v>
      </c>
      <c r="B2979" s="55" t="s">
        <v>446</v>
      </c>
      <c r="C2979" s="329" t="s">
        <v>3385</v>
      </c>
      <c r="D2979" s="329" t="s">
        <v>7048</v>
      </c>
      <c r="E2979" s="55" t="s">
        <v>7802</v>
      </c>
      <c r="F2979" s="55"/>
      <c r="G2979" s="55" t="s">
        <v>7800</v>
      </c>
      <c r="H2979" s="299">
        <v>54203</v>
      </c>
      <c r="I2979" s="59">
        <v>0.5</v>
      </c>
      <c r="J2979" s="448">
        <f t="shared" si="47"/>
        <v>27101.5</v>
      </c>
    </row>
    <row r="2980" spans="1:10" ht="15.75">
      <c r="A2980" s="55">
        <v>2976</v>
      </c>
      <c r="B2980" s="55" t="s">
        <v>446</v>
      </c>
      <c r="C2980" s="329" t="s">
        <v>3386</v>
      </c>
      <c r="D2980" s="329" t="s">
        <v>7049</v>
      </c>
      <c r="E2980" s="55" t="s">
        <v>7802</v>
      </c>
      <c r="F2980" s="55"/>
      <c r="G2980" s="55" t="s">
        <v>7800</v>
      </c>
      <c r="H2980" s="299">
        <v>54489</v>
      </c>
      <c r="I2980" s="59">
        <v>0.5</v>
      </c>
      <c r="J2980" s="448">
        <f t="shared" si="47"/>
        <v>27244.5</v>
      </c>
    </row>
    <row r="2981" spans="1:10" ht="15.75">
      <c r="A2981" s="55">
        <v>2977</v>
      </c>
      <c r="B2981" s="55" t="s">
        <v>446</v>
      </c>
      <c r="C2981" s="329" t="s">
        <v>3387</v>
      </c>
      <c r="D2981" s="329" t="s">
        <v>7050</v>
      </c>
      <c r="E2981" s="55" t="s">
        <v>7802</v>
      </c>
      <c r="F2981" s="55"/>
      <c r="G2981" s="55" t="s">
        <v>7800</v>
      </c>
      <c r="H2981" s="299">
        <v>54774</v>
      </c>
      <c r="I2981" s="59">
        <v>0.5</v>
      </c>
      <c r="J2981" s="448">
        <f t="shared" si="47"/>
        <v>27387</v>
      </c>
    </row>
    <row r="2982" spans="1:10" ht="15.75">
      <c r="A2982" s="55">
        <v>2978</v>
      </c>
      <c r="B2982" s="55" t="s">
        <v>446</v>
      </c>
      <c r="C2982" s="329" t="s">
        <v>3388</v>
      </c>
      <c r="D2982" s="329" t="s">
        <v>7051</v>
      </c>
      <c r="E2982" s="55" t="s">
        <v>7802</v>
      </c>
      <c r="F2982" s="55"/>
      <c r="G2982" s="55" t="s">
        <v>7800</v>
      </c>
      <c r="H2982" s="299">
        <v>55060</v>
      </c>
      <c r="I2982" s="59">
        <v>0.5</v>
      </c>
      <c r="J2982" s="448">
        <f t="shared" si="47"/>
        <v>27530</v>
      </c>
    </row>
    <row r="2983" spans="1:10" ht="15.75">
      <c r="A2983" s="55">
        <v>2979</v>
      </c>
      <c r="B2983" s="55" t="s">
        <v>446</v>
      </c>
      <c r="C2983" s="329" t="s">
        <v>3389</v>
      </c>
      <c r="D2983" s="329" t="s">
        <v>7052</v>
      </c>
      <c r="E2983" s="55" t="s">
        <v>7802</v>
      </c>
      <c r="F2983" s="55"/>
      <c r="G2983" s="55" t="s">
        <v>7800</v>
      </c>
      <c r="H2983" s="299">
        <v>55345</v>
      </c>
      <c r="I2983" s="59">
        <v>0.5</v>
      </c>
      <c r="J2983" s="448">
        <f t="shared" si="47"/>
        <v>27672.5</v>
      </c>
    </row>
    <row r="2984" spans="1:10" ht="15.75">
      <c r="A2984" s="55">
        <v>2980</v>
      </c>
      <c r="B2984" s="55" t="s">
        <v>446</v>
      </c>
      <c r="C2984" s="329" t="s">
        <v>3390</v>
      </c>
      <c r="D2984" s="329" t="s">
        <v>7053</v>
      </c>
      <c r="E2984" s="55" t="s">
        <v>7802</v>
      </c>
      <c r="F2984" s="55"/>
      <c r="G2984" s="55" t="s">
        <v>7800</v>
      </c>
      <c r="H2984" s="299">
        <v>55631</v>
      </c>
      <c r="I2984" s="59">
        <v>0.5</v>
      </c>
      <c r="J2984" s="448">
        <f t="shared" si="47"/>
        <v>27815.5</v>
      </c>
    </row>
    <row r="2985" spans="1:10" ht="15.75">
      <c r="A2985" s="55">
        <v>2981</v>
      </c>
      <c r="B2985" s="55" t="s">
        <v>446</v>
      </c>
      <c r="C2985" s="329" t="s">
        <v>3391</v>
      </c>
      <c r="D2985" s="329" t="s">
        <v>7054</v>
      </c>
      <c r="E2985" s="55" t="s">
        <v>7802</v>
      </c>
      <c r="F2985" s="55"/>
      <c r="G2985" s="55" t="s">
        <v>7800</v>
      </c>
      <c r="H2985" s="299">
        <v>55916</v>
      </c>
      <c r="I2985" s="59">
        <v>0.5</v>
      </c>
      <c r="J2985" s="448">
        <f t="shared" si="47"/>
        <v>27958</v>
      </c>
    </row>
    <row r="2986" spans="1:10" ht="15.75">
      <c r="A2986" s="55">
        <v>2982</v>
      </c>
      <c r="B2986" s="55" t="s">
        <v>446</v>
      </c>
      <c r="C2986" s="329" t="s">
        <v>3392</v>
      </c>
      <c r="D2986" s="329" t="s">
        <v>7055</v>
      </c>
      <c r="E2986" s="55" t="s">
        <v>7802</v>
      </c>
      <c r="F2986" s="55"/>
      <c r="G2986" s="55" t="s">
        <v>7800</v>
      </c>
      <c r="H2986" s="299">
        <v>56202</v>
      </c>
      <c r="I2986" s="59">
        <v>0.5</v>
      </c>
      <c r="J2986" s="448">
        <f t="shared" si="47"/>
        <v>28101</v>
      </c>
    </row>
    <row r="2987" spans="1:10" ht="15.75">
      <c r="A2987" s="55">
        <v>2983</v>
      </c>
      <c r="B2987" s="55" t="s">
        <v>446</v>
      </c>
      <c r="C2987" s="329" t="s">
        <v>3393</v>
      </c>
      <c r="D2987" s="329" t="s">
        <v>7056</v>
      </c>
      <c r="E2987" s="55" t="s">
        <v>7802</v>
      </c>
      <c r="F2987" s="55"/>
      <c r="G2987" s="55" t="s">
        <v>7800</v>
      </c>
      <c r="H2987" s="299">
        <v>56487</v>
      </c>
      <c r="I2987" s="59">
        <v>0.5</v>
      </c>
      <c r="J2987" s="448">
        <f t="shared" si="47"/>
        <v>28243.5</v>
      </c>
    </row>
    <row r="2988" spans="1:10" ht="15.75">
      <c r="A2988" s="55">
        <v>2984</v>
      </c>
      <c r="B2988" s="55" t="s">
        <v>446</v>
      </c>
      <c r="C2988" s="329" t="s">
        <v>3394</v>
      </c>
      <c r="D2988" s="329" t="s">
        <v>7057</v>
      </c>
      <c r="E2988" s="55" t="s">
        <v>7802</v>
      </c>
      <c r="F2988" s="55"/>
      <c r="G2988" s="55" t="s">
        <v>7800</v>
      </c>
      <c r="H2988" s="299">
        <v>56773</v>
      </c>
      <c r="I2988" s="59">
        <v>0.5</v>
      </c>
      <c r="J2988" s="448">
        <f t="shared" si="47"/>
        <v>28386.5</v>
      </c>
    </row>
    <row r="2989" spans="1:10" ht="15.75">
      <c r="A2989" s="55">
        <v>2985</v>
      </c>
      <c r="B2989" s="55" t="s">
        <v>446</v>
      </c>
      <c r="C2989" s="329" t="s">
        <v>3395</v>
      </c>
      <c r="D2989" s="329" t="s">
        <v>7058</v>
      </c>
      <c r="E2989" s="55" t="s">
        <v>7802</v>
      </c>
      <c r="F2989" s="55"/>
      <c r="G2989" s="55" t="s">
        <v>7800</v>
      </c>
      <c r="H2989" s="299">
        <v>57058</v>
      </c>
      <c r="I2989" s="59">
        <v>0.5</v>
      </c>
      <c r="J2989" s="448">
        <f t="shared" si="47"/>
        <v>28529</v>
      </c>
    </row>
    <row r="2990" spans="1:10" ht="15.75">
      <c r="A2990" s="55">
        <v>2986</v>
      </c>
      <c r="B2990" s="55" t="s">
        <v>446</v>
      </c>
      <c r="C2990" s="329" t="s">
        <v>3396</v>
      </c>
      <c r="D2990" s="329" t="s">
        <v>7059</v>
      </c>
      <c r="E2990" s="55" t="s">
        <v>7802</v>
      </c>
      <c r="F2990" s="55"/>
      <c r="G2990" s="55" t="s">
        <v>7800</v>
      </c>
      <c r="H2990" s="299">
        <v>57344</v>
      </c>
      <c r="I2990" s="59">
        <v>0.5</v>
      </c>
      <c r="J2990" s="448">
        <f t="shared" si="47"/>
        <v>28672</v>
      </c>
    </row>
    <row r="2991" spans="1:10" ht="15.75">
      <c r="A2991" s="55">
        <v>2987</v>
      </c>
      <c r="B2991" s="55" t="s">
        <v>446</v>
      </c>
      <c r="C2991" s="329" t="s">
        <v>3397</v>
      </c>
      <c r="D2991" s="329" t="s">
        <v>7060</v>
      </c>
      <c r="E2991" s="55" t="s">
        <v>7802</v>
      </c>
      <c r="F2991" s="55"/>
      <c r="G2991" s="55" t="s">
        <v>7800</v>
      </c>
      <c r="H2991" s="299">
        <v>57629</v>
      </c>
      <c r="I2991" s="59">
        <v>0.5</v>
      </c>
      <c r="J2991" s="448">
        <f t="shared" si="47"/>
        <v>28814.5</v>
      </c>
    </row>
    <row r="2992" spans="1:10" ht="15.75">
      <c r="A2992" s="55">
        <v>2988</v>
      </c>
      <c r="B2992" s="55" t="s">
        <v>446</v>
      </c>
      <c r="C2992" s="329" t="s">
        <v>3398</v>
      </c>
      <c r="D2992" s="329" t="s">
        <v>7061</v>
      </c>
      <c r="E2992" s="55" t="s">
        <v>7802</v>
      </c>
      <c r="F2992" s="55"/>
      <c r="G2992" s="55" t="s">
        <v>7800</v>
      </c>
      <c r="H2992" s="299">
        <v>57915</v>
      </c>
      <c r="I2992" s="59">
        <v>0.5</v>
      </c>
      <c r="J2992" s="448">
        <f t="shared" si="47"/>
        <v>28957.5</v>
      </c>
    </row>
    <row r="2993" spans="1:10" ht="15.75">
      <c r="A2993" s="55">
        <v>2989</v>
      </c>
      <c r="B2993" s="55" t="s">
        <v>446</v>
      </c>
      <c r="C2993" s="329" t="s">
        <v>3399</v>
      </c>
      <c r="D2993" s="329" t="s">
        <v>7062</v>
      </c>
      <c r="E2993" s="55" t="s">
        <v>7802</v>
      </c>
      <c r="F2993" s="55"/>
      <c r="G2993" s="55" t="s">
        <v>7800</v>
      </c>
      <c r="H2993" s="299">
        <v>58200</v>
      </c>
      <c r="I2993" s="59">
        <v>0.5</v>
      </c>
      <c r="J2993" s="448">
        <f t="shared" si="47"/>
        <v>29100</v>
      </c>
    </row>
    <row r="2994" spans="1:10" ht="15.75">
      <c r="A2994" s="55">
        <v>2990</v>
      </c>
      <c r="B2994" s="55" t="s">
        <v>446</v>
      </c>
      <c r="C2994" s="329" t="s">
        <v>3400</v>
      </c>
      <c r="D2994" s="329" t="s">
        <v>7063</v>
      </c>
      <c r="E2994" s="55" t="s">
        <v>7802</v>
      </c>
      <c r="F2994" s="55"/>
      <c r="G2994" s="55" t="s">
        <v>7800</v>
      </c>
      <c r="H2994" s="299">
        <v>58486</v>
      </c>
      <c r="I2994" s="59">
        <v>0.5</v>
      </c>
      <c r="J2994" s="448">
        <f t="shared" si="47"/>
        <v>29243</v>
      </c>
    </row>
    <row r="2995" spans="1:10" ht="15.75">
      <c r="A2995" s="55">
        <v>2991</v>
      </c>
      <c r="B2995" s="55" t="s">
        <v>446</v>
      </c>
      <c r="C2995" s="329" t="s">
        <v>3401</v>
      </c>
      <c r="D2995" s="329" t="s">
        <v>7064</v>
      </c>
      <c r="E2995" s="55" t="s">
        <v>7802</v>
      </c>
      <c r="F2995" s="55"/>
      <c r="G2995" s="55" t="s">
        <v>7800</v>
      </c>
      <c r="H2995" s="299">
        <v>58771</v>
      </c>
      <c r="I2995" s="59">
        <v>0.5</v>
      </c>
      <c r="J2995" s="448">
        <f t="shared" si="47"/>
        <v>29385.5</v>
      </c>
    </row>
    <row r="2996" spans="1:10" ht="15.75">
      <c r="A2996" s="55">
        <v>2992</v>
      </c>
      <c r="B2996" s="55" t="s">
        <v>446</v>
      </c>
      <c r="C2996" s="329" t="s">
        <v>3402</v>
      </c>
      <c r="D2996" s="329" t="s">
        <v>7065</v>
      </c>
      <c r="E2996" s="55" t="s">
        <v>7802</v>
      </c>
      <c r="F2996" s="55"/>
      <c r="G2996" s="55" t="s">
        <v>7800</v>
      </c>
      <c r="H2996" s="299">
        <v>59057</v>
      </c>
      <c r="I2996" s="59">
        <v>0.5</v>
      </c>
      <c r="J2996" s="448">
        <f t="shared" si="47"/>
        <v>29528.5</v>
      </c>
    </row>
    <row r="2997" spans="1:10" ht="15.75">
      <c r="A2997" s="55">
        <v>2993</v>
      </c>
      <c r="B2997" s="55" t="s">
        <v>446</v>
      </c>
      <c r="C2997" s="329" t="s">
        <v>3403</v>
      </c>
      <c r="D2997" s="329" t="s">
        <v>7066</v>
      </c>
      <c r="E2997" s="55" t="s">
        <v>7802</v>
      </c>
      <c r="F2997" s="55"/>
      <c r="G2997" s="55" t="s">
        <v>7800</v>
      </c>
      <c r="H2997" s="299">
        <v>59342</v>
      </c>
      <c r="I2997" s="59">
        <v>0.5</v>
      </c>
      <c r="J2997" s="448">
        <f t="shared" si="47"/>
        <v>29671</v>
      </c>
    </row>
    <row r="2998" spans="1:10" ht="15.75">
      <c r="A2998" s="55">
        <v>2994</v>
      </c>
      <c r="B2998" s="55" t="s">
        <v>446</v>
      </c>
      <c r="C2998" s="329" t="s">
        <v>3404</v>
      </c>
      <c r="D2998" s="329" t="s">
        <v>7067</v>
      </c>
      <c r="E2998" s="55" t="s">
        <v>7802</v>
      </c>
      <c r="F2998" s="55"/>
      <c r="G2998" s="55" t="s">
        <v>7800</v>
      </c>
      <c r="H2998" s="299">
        <v>59628</v>
      </c>
      <c r="I2998" s="59">
        <v>0.5</v>
      </c>
      <c r="J2998" s="448">
        <f t="shared" si="47"/>
        <v>29814</v>
      </c>
    </row>
    <row r="2999" spans="1:10" ht="15.75">
      <c r="A2999" s="55">
        <v>2995</v>
      </c>
      <c r="B2999" s="55" t="s">
        <v>446</v>
      </c>
      <c r="C2999" s="329" t="s">
        <v>3405</v>
      </c>
      <c r="D2999" s="329" t="s">
        <v>7068</v>
      </c>
      <c r="E2999" s="55" t="s">
        <v>7802</v>
      </c>
      <c r="F2999" s="55"/>
      <c r="G2999" s="55" t="s">
        <v>7800</v>
      </c>
      <c r="H2999" s="299">
        <v>59913</v>
      </c>
      <c r="I2999" s="59">
        <v>0.5</v>
      </c>
      <c r="J2999" s="448">
        <f t="shared" si="47"/>
        <v>29956.5</v>
      </c>
    </row>
    <row r="3000" spans="1:10" ht="15.75">
      <c r="A3000" s="55">
        <v>2996</v>
      </c>
      <c r="B3000" s="55" t="s">
        <v>446</v>
      </c>
      <c r="C3000" s="329" t="s">
        <v>3406</v>
      </c>
      <c r="D3000" s="329" t="s">
        <v>7069</v>
      </c>
      <c r="E3000" s="55" t="s">
        <v>7802</v>
      </c>
      <c r="F3000" s="55"/>
      <c r="G3000" s="55" t="s">
        <v>7800</v>
      </c>
      <c r="H3000" s="299">
        <v>60199</v>
      </c>
      <c r="I3000" s="59">
        <v>0.5</v>
      </c>
      <c r="J3000" s="448">
        <f t="shared" si="47"/>
        <v>30099.5</v>
      </c>
    </row>
    <row r="3001" spans="1:10" ht="15.75">
      <c r="A3001" s="55">
        <v>2997</v>
      </c>
      <c r="B3001" s="55" t="s">
        <v>446</v>
      </c>
      <c r="C3001" s="329" t="s">
        <v>3407</v>
      </c>
      <c r="D3001" s="329" t="s">
        <v>7070</v>
      </c>
      <c r="E3001" s="55" t="s">
        <v>7802</v>
      </c>
      <c r="F3001" s="55"/>
      <c r="G3001" s="55" t="s">
        <v>7800</v>
      </c>
      <c r="H3001" s="299">
        <v>60485</v>
      </c>
      <c r="I3001" s="59">
        <v>0.5</v>
      </c>
      <c r="J3001" s="448">
        <f t="shared" si="47"/>
        <v>30242.5</v>
      </c>
    </row>
    <row r="3002" spans="1:10" ht="15.75">
      <c r="A3002" s="55">
        <v>2998</v>
      </c>
      <c r="B3002" s="55" t="s">
        <v>446</v>
      </c>
      <c r="C3002" s="329" t="s">
        <v>3408</v>
      </c>
      <c r="D3002" s="329" t="s">
        <v>7071</v>
      </c>
      <c r="E3002" s="55" t="s">
        <v>7802</v>
      </c>
      <c r="F3002" s="55"/>
      <c r="G3002" s="55" t="s">
        <v>7800</v>
      </c>
      <c r="H3002" s="299">
        <v>60770</v>
      </c>
      <c r="I3002" s="59">
        <v>0.5</v>
      </c>
      <c r="J3002" s="448">
        <f t="shared" si="47"/>
        <v>30385</v>
      </c>
    </row>
    <row r="3003" spans="1:10" ht="15.75">
      <c r="A3003" s="55">
        <v>2999</v>
      </c>
      <c r="B3003" s="55" t="s">
        <v>446</v>
      </c>
      <c r="C3003" s="329" t="s">
        <v>3409</v>
      </c>
      <c r="D3003" s="329" t="s">
        <v>7072</v>
      </c>
      <c r="E3003" s="55" t="s">
        <v>7802</v>
      </c>
      <c r="F3003" s="55"/>
      <c r="G3003" s="55" t="s">
        <v>7800</v>
      </c>
      <c r="H3003" s="299">
        <v>61056</v>
      </c>
      <c r="I3003" s="59">
        <v>0.5</v>
      </c>
      <c r="J3003" s="448">
        <f t="shared" si="47"/>
        <v>30528</v>
      </c>
    </row>
    <row r="3004" spans="1:10" ht="15.75">
      <c r="A3004" s="55">
        <v>3000</v>
      </c>
      <c r="B3004" s="55" t="s">
        <v>446</v>
      </c>
      <c r="C3004" s="329" t="s">
        <v>3410</v>
      </c>
      <c r="D3004" s="329" t="s">
        <v>7073</v>
      </c>
      <c r="E3004" s="55" t="s">
        <v>7802</v>
      </c>
      <c r="F3004" s="55"/>
      <c r="G3004" s="55" t="s">
        <v>7800</v>
      </c>
      <c r="H3004" s="299">
        <v>61341</v>
      </c>
      <c r="I3004" s="59">
        <v>0.5</v>
      </c>
      <c r="J3004" s="448">
        <f t="shared" si="47"/>
        <v>30670.5</v>
      </c>
    </row>
    <row r="3005" spans="1:10" ht="15.75">
      <c r="A3005" s="55">
        <v>3001</v>
      </c>
      <c r="B3005" s="55" t="s">
        <v>446</v>
      </c>
      <c r="C3005" s="329" t="s">
        <v>3411</v>
      </c>
      <c r="D3005" s="329" t="s">
        <v>7074</v>
      </c>
      <c r="E3005" s="55" t="s">
        <v>7802</v>
      </c>
      <c r="F3005" s="55"/>
      <c r="G3005" s="55" t="s">
        <v>7800</v>
      </c>
      <c r="H3005" s="299">
        <v>61627</v>
      </c>
      <c r="I3005" s="59">
        <v>0.5</v>
      </c>
      <c r="J3005" s="448">
        <f t="shared" si="47"/>
        <v>30813.5</v>
      </c>
    </row>
    <row r="3006" spans="1:10" ht="15.75">
      <c r="A3006" s="55">
        <v>3002</v>
      </c>
      <c r="B3006" s="55" t="s">
        <v>446</v>
      </c>
      <c r="C3006" s="329" t="s">
        <v>3412</v>
      </c>
      <c r="D3006" s="329" t="s">
        <v>7075</v>
      </c>
      <c r="E3006" s="55" t="s">
        <v>7802</v>
      </c>
      <c r="F3006" s="55"/>
      <c r="G3006" s="55" t="s">
        <v>7800</v>
      </c>
      <c r="H3006" s="299">
        <v>61912</v>
      </c>
      <c r="I3006" s="59">
        <v>0.5</v>
      </c>
      <c r="J3006" s="448">
        <f t="shared" si="47"/>
        <v>30956</v>
      </c>
    </row>
    <row r="3007" spans="1:10" ht="15.75">
      <c r="A3007" s="55">
        <v>3003</v>
      </c>
      <c r="B3007" s="55" t="s">
        <v>446</v>
      </c>
      <c r="C3007" s="329" t="s">
        <v>3413</v>
      </c>
      <c r="D3007" s="329" t="s">
        <v>7076</v>
      </c>
      <c r="E3007" s="55" t="s">
        <v>7802</v>
      </c>
      <c r="F3007" s="55"/>
      <c r="G3007" s="55" t="s">
        <v>7800</v>
      </c>
      <c r="H3007" s="299">
        <v>62198</v>
      </c>
      <c r="I3007" s="59">
        <v>0.5</v>
      </c>
      <c r="J3007" s="448">
        <f t="shared" si="47"/>
        <v>31099</v>
      </c>
    </row>
    <row r="3008" spans="1:10" ht="15.75">
      <c r="A3008" s="55">
        <v>3004</v>
      </c>
      <c r="B3008" s="55" t="s">
        <v>446</v>
      </c>
      <c r="C3008" s="329" t="s">
        <v>3414</v>
      </c>
      <c r="D3008" s="329" t="s">
        <v>7077</v>
      </c>
      <c r="E3008" s="55" t="s">
        <v>7802</v>
      </c>
      <c r="F3008" s="55"/>
      <c r="G3008" s="55" t="s">
        <v>7800</v>
      </c>
      <c r="H3008" s="299">
        <v>62483</v>
      </c>
      <c r="I3008" s="59">
        <v>0.5</v>
      </c>
      <c r="J3008" s="448">
        <f t="shared" si="47"/>
        <v>31241.5</v>
      </c>
    </row>
    <row r="3009" spans="1:10" ht="15.75">
      <c r="A3009" s="55">
        <v>3005</v>
      </c>
      <c r="B3009" s="55" t="s">
        <v>446</v>
      </c>
      <c r="C3009" s="329" t="s">
        <v>3415</v>
      </c>
      <c r="D3009" s="329" t="s">
        <v>7078</v>
      </c>
      <c r="E3009" s="55" t="s">
        <v>7802</v>
      </c>
      <c r="F3009" s="55"/>
      <c r="G3009" s="55" t="s">
        <v>7800</v>
      </c>
      <c r="H3009" s="299">
        <v>62769</v>
      </c>
      <c r="I3009" s="59">
        <v>0.5</v>
      </c>
      <c r="J3009" s="448">
        <f t="shared" si="47"/>
        <v>31384.5</v>
      </c>
    </row>
    <row r="3010" spans="1:10" ht="15.75">
      <c r="A3010" s="55">
        <v>3006</v>
      </c>
      <c r="B3010" s="55" t="s">
        <v>446</v>
      </c>
      <c r="C3010" s="329" t="s">
        <v>3416</v>
      </c>
      <c r="D3010" s="329" t="s">
        <v>7079</v>
      </c>
      <c r="E3010" s="55" t="s">
        <v>7802</v>
      </c>
      <c r="F3010" s="55"/>
      <c r="G3010" s="55" t="s">
        <v>7800</v>
      </c>
      <c r="H3010" s="299">
        <v>63054</v>
      </c>
      <c r="I3010" s="59">
        <v>0.5</v>
      </c>
      <c r="J3010" s="448">
        <f t="shared" si="47"/>
        <v>31527</v>
      </c>
    </row>
    <row r="3011" spans="1:10" ht="15.75">
      <c r="A3011" s="55">
        <v>3007</v>
      </c>
      <c r="B3011" s="55" t="s">
        <v>446</v>
      </c>
      <c r="C3011" s="329" t="s">
        <v>3417</v>
      </c>
      <c r="D3011" s="329" t="s">
        <v>7080</v>
      </c>
      <c r="E3011" s="55" t="s">
        <v>7802</v>
      </c>
      <c r="F3011" s="55"/>
      <c r="G3011" s="55" t="s">
        <v>7800</v>
      </c>
      <c r="H3011" s="299">
        <v>63340</v>
      </c>
      <c r="I3011" s="59">
        <v>0.5</v>
      </c>
      <c r="J3011" s="448">
        <f t="shared" si="47"/>
        <v>31670</v>
      </c>
    </row>
    <row r="3012" spans="1:10" ht="15.75">
      <c r="A3012" s="55">
        <v>3008</v>
      </c>
      <c r="B3012" s="55" t="s">
        <v>446</v>
      </c>
      <c r="C3012" s="329" t="s">
        <v>3418</v>
      </c>
      <c r="D3012" s="329" t="s">
        <v>7081</v>
      </c>
      <c r="E3012" s="55" t="s">
        <v>7802</v>
      </c>
      <c r="F3012" s="55"/>
      <c r="G3012" s="55" t="s">
        <v>7800</v>
      </c>
      <c r="H3012" s="299">
        <v>63625</v>
      </c>
      <c r="I3012" s="59">
        <v>0.5</v>
      </c>
      <c r="J3012" s="448">
        <f t="shared" si="47"/>
        <v>31812.5</v>
      </c>
    </row>
    <row r="3013" spans="1:10" ht="15.75">
      <c r="A3013" s="55">
        <v>3009</v>
      </c>
      <c r="B3013" s="55" t="s">
        <v>446</v>
      </c>
      <c r="C3013" s="329" t="s">
        <v>3419</v>
      </c>
      <c r="D3013" s="329" t="s">
        <v>7082</v>
      </c>
      <c r="E3013" s="55" t="s">
        <v>7802</v>
      </c>
      <c r="F3013" s="55"/>
      <c r="G3013" s="55" t="s">
        <v>7800</v>
      </c>
      <c r="H3013" s="299">
        <v>63911</v>
      </c>
      <c r="I3013" s="59">
        <v>0.5</v>
      </c>
      <c r="J3013" s="448">
        <f t="shared" si="47"/>
        <v>31955.5</v>
      </c>
    </row>
    <row r="3014" spans="1:10" ht="15.75">
      <c r="A3014" s="55">
        <v>3010</v>
      </c>
      <c r="B3014" s="55" t="s">
        <v>446</v>
      </c>
      <c r="C3014" s="329" t="s">
        <v>3420</v>
      </c>
      <c r="D3014" s="329" t="s">
        <v>7083</v>
      </c>
      <c r="E3014" s="55" t="s">
        <v>7802</v>
      </c>
      <c r="F3014" s="55"/>
      <c r="G3014" s="55" t="s">
        <v>7800</v>
      </c>
      <c r="H3014" s="299">
        <v>64196</v>
      </c>
      <c r="I3014" s="59">
        <v>0.5</v>
      </c>
      <c r="J3014" s="448">
        <f t="shared" si="47"/>
        <v>32098</v>
      </c>
    </row>
    <row r="3015" spans="1:10" ht="15.75">
      <c r="A3015" s="55">
        <v>3011</v>
      </c>
      <c r="B3015" s="55" t="s">
        <v>446</v>
      </c>
      <c r="C3015" s="329" t="s">
        <v>3421</v>
      </c>
      <c r="D3015" s="329" t="s">
        <v>7084</v>
      </c>
      <c r="E3015" s="55" t="s">
        <v>7802</v>
      </c>
      <c r="F3015" s="55"/>
      <c r="G3015" s="55" t="s">
        <v>7800</v>
      </c>
      <c r="H3015" s="299">
        <v>64482</v>
      </c>
      <c r="I3015" s="59">
        <v>0.5</v>
      </c>
      <c r="J3015" s="448">
        <f t="shared" si="47"/>
        <v>32241</v>
      </c>
    </row>
    <row r="3016" spans="1:10" ht="15.75">
      <c r="A3016" s="55">
        <v>3012</v>
      </c>
      <c r="B3016" s="55" t="s">
        <v>446</v>
      </c>
      <c r="C3016" s="329" t="s">
        <v>3422</v>
      </c>
      <c r="D3016" s="329" t="s">
        <v>7085</v>
      </c>
      <c r="E3016" s="55" t="s">
        <v>7802</v>
      </c>
      <c r="F3016" s="55"/>
      <c r="G3016" s="55" t="s">
        <v>7800</v>
      </c>
      <c r="H3016" s="299">
        <v>64767</v>
      </c>
      <c r="I3016" s="59">
        <v>0.5</v>
      </c>
      <c r="J3016" s="448">
        <f t="shared" si="47"/>
        <v>32383.5</v>
      </c>
    </row>
    <row r="3017" spans="1:10" ht="15.75">
      <c r="A3017" s="55">
        <v>3013</v>
      </c>
      <c r="B3017" s="55" t="s">
        <v>446</v>
      </c>
      <c r="C3017" s="329" t="s">
        <v>3423</v>
      </c>
      <c r="D3017" s="329" t="s">
        <v>7086</v>
      </c>
      <c r="E3017" s="55" t="s">
        <v>7802</v>
      </c>
      <c r="F3017" s="55"/>
      <c r="G3017" s="55" t="s">
        <v>7800</v>
      </c>
      <c r="H3017" s="299">
        <v>65053</v>
      </c>
      <c r="I3017" s="59">
        <v>0.5</v>
      </c>
      <c r="J3017" s="448">
        <f t="shared" si="47"/>
        <v>32526.5</v>
      </c>
    </row>
    <row r="3018" spans="1:10" ht="15.75">
      <c r="A3018" s="55">
        <v>3014</v>
      </c>
      <c r="B3018" s="55" t="s">
        <v>446</v>
      </c>
      <c r="C3018" s="329" t="s">
        <v>3424</v>
      </c>
      <c r="D3018" s="329" t="s">
        <v>7087</v>
      </c>
      <c r="E3018" s="55" t="s">
        <v>7802</v>
      </c>
      <c r="F3018" s="55"/>
      <c r="G3018" s="55" t="s">
        <v>7800</v>
      </c>
      <c r="H3018" s="299">
        <v>65338</v>
      </c>
      <c r="I3018" s="59">
        <v>0.5</v>
      </c>
      <c r="J3018" s="448">
        <f t="shared" si="47"/>
        <v>32669</v>
      </c>
    </row>
    <row r="3019" spans="1:10" ht="15.75">
      <c r="A3019" s="55">
        <v>3015</v>
      </c>
      <c r="B3019" s="55" t="s">
        <v>446</v>
      </c>
      <c r="C3019" s="329" t="s">
        <v>3425</v>
      </c>
      <c r="D3019" s="329" t="s">
        <v>7088</v>
      </c>
      <c r="E3019" s="55" t="s">
        <v>7802</v>
      </c>
      <c r="F3019" s="55"/>
      <c r="G3019" s="55" t="s">
        <v>7800</v>
      </c>
      <c r="H3019" s="299">
        <v>65624</v>
      </c>
      <c r="I3019" s="59">
        <v>0.5</v>
      </c>
      <c r="J3019" s="448">
        <f t="shared" si="47"/>
        <v>32812</v>
      </c>
    </row>
    <row r="3020" spans="1:10" ht="15.75">
      <c r="A3020" s="55">
        <v>3016</v>
      </c>
      <c r="B3020" s="55" t="s">
        <v>446</v>
      </c>
      <c r="C3020" s="329" t="s">
        <v>3426</v>
      </c>
      <c r="D3020" s="329" t="s">
        <v>7089</v>
      </c>
      <c r="E3020" s="55" t="s">
        <v>7802</v>
      </c>
      <c r="F3020" s="55"/>
      <c r="G3020" s="55" t="s">
        <v>7800</v>
      </c>
      <c r="H3020" s="299">
        <v>65909</v>
      </c>
      <c r="I3020" s="59">
        <v>0.5</v>
      </c>
      <c r="J3020" s="448">
        <f t="shared" si="47"/>
        <v>32954.5</v>
      </c>
    </row>
    <row r="3021" spans="1:10" ht="15.75">
      <c r="A3021" s="55">
        <v>3017</v>
      </c>
      <c r="B3021" s="55" t="s">
        <v>446</v>
      </c>
      <c r="C3021" s="329" t="s">
        <v>3427</v>
      </c>
      <c r="D3021" s="329" t="s">
        <v>7090</v>
      </c>
      <c r="E3021" s="55" t="s">
        <v>7802</v>
      </c>
      <c r="F3021" s="55"/>
      <c r="G3021" s="55" t="s">
        <v>7800</v>
      </c>
      <c r="H3021" s="299">
        <v>66195</v>
      </c>
      <c r="I3021" s="59">
        <v>0.5</v>
      </c>
      <c r="J3021" s="448">
        <f t="shared" si="47"/>
        <v>33097.5</v>
      </c>
    </row>
    <row r="3022" spans="1:10" ht="15.75">
      <c r="A3022" s="55">
        <v>3018</v>
      </c>
      <c r="B3022" s="55" t="s">
        <v>446</v>
      </c>
      <c r="C3022" s="329" t="s">
        <v>3428</v>
      </c>
      <c r="D3022" s="329" t="s">
        <v>7091</v>
      </c>
      <c r="E3022" s="55" t="s">
        <v>7802</v>
      </c>
      <c r="F3022" s="55"/>
      <c r="G3022" s="55" t="s">
        <v>7800</v>
      </c>
      <c r="H3022" s="299">
        <v>66481</v>
      </c>
      <c r="I3022" s="59">
        <v>0.5</v>
      </c>
      <c r="J3022" s="448">
        <f t="shared" si="47"/>
        <v>33240.5</v>
      </c>
    </row>
    <row r="3023" spans="1:10" ht="15.75">
      <c r="A3023" s="55">
        <v>3019</v>
      </c>
      <c r="B3023" s="55" t="s">
        <v>446</v>
      </c>
      <c r="C3023" s="329" t="s">
        <v>3429</v>
      </c>
      <c r="D3023" s="329" t="s">
        <v>7092</v>
      </c>
      <c r="E3023" s="55" t="s">
        <v>7802</v>
      </c>
      <c r="F3023" s="55"/>
      <c r="G3023" s="55" t="s">
        <v>7800</v>
      </c>
      <c r="H3023" s="299">
        <v>66766</v>
      </c>
      <c r="I3023" s="59">
        <v>0.5</v>
      </c>
      <c r="J3023" s="448">
        <f t="shared" si="47"/>
        <v>33383</v>
      </c>
    </row>
    <row r="3024" spans="1:10" ht="15.75">
      <c r="A3024" s="55">
        <v>3020</v>
      </c>
      <c r="B3024" s="55" t="s">
        <v>446</v>
      </c>
      <c r="C3024" s="329" t="s">
        <v>3430</v>
      </c>
      <c r="D3024" s="329" t="s">
        <v>7093</v>
      </c>
      <c r="E3024" s="55" t="s">
        <v>7802</v>
      </c>
      <c r="F3024" s="55"/>
      <c r="G3024" s="55" t="s">
        <v>7800</v>
      </c>
      <c r="H3024" s="299">
        <v>67052</v>
      </c>
      <c r="I3024" s="59">
        <v>0.5</v>
      </c>
      <c r="J3024" s="448">
        <f t="shared" si="47"/>
        <v>33526</v>
      </c>
    </row>
    <row r="3025" spans="1:10" ht="15.75">
      <c r="A3025" s="55">
        <v>3021</v>
      </c>
      <c r="B3025" s="55" t="s">
        <v>446</v>
      </c>
      <c r="C3025" s="329" t="s">
        <v>3431</v>
      </c>
      <c r="D3025" s="329" t="s">
        <v>7094</v>
      </c>
      <c r="E3025" s="55" t="s">
        <v>7802</v>
      </c>
      <c r="F3025" s="55"/>
      <c r="G3025" s="55" t="s">
        <v>7800</v>
      </c>
      <c r="H3025" s="299">
        <v>49308</v>
      </c>
      <c r="I3025" s="59">
        <v>0.5</v>
      </c>
      <c r="J3025" s="448">
        <f t="shared" si="47"/>
        <v>24654</v>
      </c>
    </row>
    <row r="3026" spans="1:10" ht="15.75">
      <c r="A3026" s="55">
        <v>3022</v>
      </c>
      <c r="B3026" s="55" t="s">
        <v>446</v>
      </c>
      <c r="C3026" s="329" t="s">
        <v>3432</v>
      </c>
      <c r="D3026" s="329" t="s">
        <v>7095</v>
      </c>
      <c r="E3026" s="55" t="s">
        <v>7802</v>
      </c>
      <c r="F3026" s="55"/>
      <c r="G3026" s="55" t="s">
        <v>7800</v>
      </c>
      <c r="H3026" s="299">
        <v>49365</v>
      </c>
      <c r="I3026" s="59">
        <v>0.5</v>
      </c>
      <c r="J3026" s="448">
        <f t="shared" ref="J3026:J3089" si="48">H3026*(1-I3026)</f>
        <v>24682.5</v>
      </c>
    </row>
    <row r="3027" spans="1:10" ht="15.75">
      <c r="A3027" s="55">
        <v>3023</v>
      </c>
      <c r="B3027" s="55" t="s">
        <v>446</v>
      </c>
      <c r="C3027" s="329" t="s">
        <v>3433</v>
      </c>
      <c r="D3027" s="329" t="s">
        <v>7096</v>
      </c>
      <c r="E3027" s="55" t="s">
        <v>7802</v>
      </c>
      <c r="F3027" s="55"/>
      <c r="G3027" s="55" t="s">
        <v>7800</v>
      </c>
      <c r="H3027" s="299">
        <v>49650</v>
      </c>
      <c r="I3027" s="59">
        <v>0.5</v>
      </c>
      <c r="J3027" s="448">
        <f t="shared" si="48"/>
        <v>24825</v>
      </c>
    </row>
    <row r="3028" spans="1:10" ht="15.75">
      <c r="A3028" s="55">
        <v>3024</v>
      </c>
      <c r="B3028" s="55" t="s">
        <v>446</v>
      </c>
      <c r="C3028" s="329" t="s">
        <v>3434</v>
      </c>
      <c r="D3028" s="329" t="s">
        <v>7097</v>
      </c>
      <c r="E3028" s="55" t="s">
        <v>7802</v>
      </c>
      <c r="F3028" s="55"/>
      <c r="G3028" s="55" t="s">
        <v>7800</v>
      </c>
      <c r="H3028" s="299">
        <v>49936</v>
      </c>
      <c r="I3028" s="59">
        <v>0.5</v>
      </c>
      <c r="J3028" s="448">
        <f t="shared" si="48"/>
        <v>24968</v>
      </c>
    </row>
    <row r="3029" spans="1:10" ht="15.75">
      <c r="A3029" s="55">
        <v>3025</v>
      </c>
      <c r="B3029" s="55" t="s">
        <v>446</v>
      </c>
      <c r="C3029" s="329" t="s">
        <v>3435</v>
      </c>
      <c r="D3029" s="329" t="s">
        <v>7098</v>
      </c>
      <c r="E3029" s="55" t="s">
        <v>7802</v>
      </c>
      <c r="F3029" s="55"/>
      <c r="G3029" s="55" t="s">
        <v>7800</v>
      </c>
      <c r="H3029" s="299">
        <v>50221</v>
      </c>
      <c r="I3029" s="59">
        <v>0.5</v>
      </c>
      <c r="J3029" s="448">
        <f t="shared" si="48"/>
        <v>25110.5</v>
      </c>
    </row>
    <row r="3030" spans="1:10" ht="15.75">
      <c r="A3030" s="55">
        <v>3026</v>
      </c>
      <c r="B3030" s="55" t="s">
        <v>446</v>
      </c>
      <c r="C3030" s="329" t="s">
        <v>3436</v>
      </c>
      <c r="D3030" s="329" t="s">
        <v>7099</v>
      </c>
      <c r="E3030" s="55" t="s">
        <v>7802</v>
      </c>
      <c r="F3030" s="55"/>
      <c r="G3030" s="55" t="s">
        <v>7800</v>
      </c>
      <c r="H3030" s="299">
        <v>50507</v>
      </c>
      <c r="I3030" s="59">
        <v>0.5</v>
      </c>
      <c r="J3030" s="448">
        <f t="shared" si="48"/>
        <v>25253.5</v>
      </c>
    </row>
    <row r="3031" spans="1:10" ht="15.75">
      <c r="A3031" s="55">
        <v>3027</v>
      </c>
      <c r="B3031" s="55" t="s">
        <v>446</v>
      </c>
      <c r="C3031" s="329" t="s">
        <v>3437</v>
      </c>
      <c r="D3031" s="329" t="s">
        <v>7100</v>
      </c>
      <c r="E3031" s="55" t="s">
        <v>7802</v>
      </c>
      <c r="F3031" s="55"/>
      <c r="G3031" s="55" t="s">
        <v>7800</v>
      </c>
      <c r="H3031" s="299">
        <v>50792</v>
      </c>
      <c r="I3031" s="59">
        <v>0.5</v>
      </c>
      <c r="J3031" s="448">
        <f t="shared" si="48"/>
        <v>25396</v>
      </c>
    </row>
    <row r="3032" spans="1:10" ht="15.75">
      <c r="A3032" s="55">
        <v>3028</v>
      </c>
      <c r="B3032" s="55" t="s">
        <v>446</v>
      </c>
      <c r="C3032" s="329" t="s">
        <v>3438</v>
      </c>
      <c r="D3032" s="329" t="s">
        <v>7101</v>
      </c>
      <c r="E3032" s="55" t="s">
        <v>7802</v>
      </c>
      <c r="F3032" s="55"/>
      <c r="G3032" s="55" t="s">
        <v>7800</v>
      </c>
      <c r="H3032" s="299">
        <v>51078</v>
      </c>
      <c r="I3032" s="59">
        <v>0.5</v>
      </c>
      <c r="J3032" s="448">
        <f t="shared" si="48"/>
        <v>25539</v>
      </c>
    </row>
    <row r="3033" spans="1:10" ht="15.75">
      <c r="A3033" s="55">
        <v>3029</v>
      </c>
      <c r="B3033" s="55" t="s">
        <v>446</v>
      </c>
      <c r="C3033" s="329" t="s">
        <v>3439</v>
      </c>
      <c r="D3033" s="329" t="s">
        <v>7102</v>
      </c>
      <c r="E3033" s="55" t="s">
        <v>7802</v>
      </c>
      <c r="F3033" s="55"/>
      <c r="G3033" s="55" t="s">
        <v>7800</v>
      </c>
      <c r="H3033" s="299">
        <v>51363</v>
      </c>
      <c r="I3033" s="59">
        <v>0.5</v>
      </c>
      <c r="J3033" s="448">
        <f t="shared" si="48"/>
        <v>25681.5</v>
      </c>
    </row>
    <row r="3034" spans="1:10" ht="15.75">
      <c r="A3034" s="55">
        <v>3030</v>
      </c>
      <c r="B3034" s="55" t="s">
        <v>446</v>
      </c>
      <c r="C3034" s="329" t="s">
        <v>3440</v>
      </c>
      <c r="D3034" s="329" t="s">
        <v>7103</v>
      </c>
      <c r="E3034" s="55" t="s">
        <v>7802</v>
      </c>
      <c r="F3034" s="55"/>
      <c r="G3034" s="55" t="s">
        <v>7800</v>
      </c>
      <c r="H3034" s="299">
        <v>51649</v>
      </c>
      <c r="I3034" s="59">
        <v>0.5</v>
      </c>
      <c r="J3034" s="448">
        <f t="shared" si="48"/>
        <v>25824.5</v>
      </c>
    </row>
    <row r="3035" spans="1:10" ht="15.75">
      <c r="A3035" s="55">
        <v>3031</v>
      </c>
      <c r="B3035" s="55" t="s">
        <v>446</v>
      </c>
      <c r="C3035" s="329" t="s">
        <v>3441</v>
      </c>
      <c r="D3035" s="329" t="s">
        <v>7104</v>
      </c>
      <c r="E3035" s="55" t="s">
        <v>7802</v>
      </c>
      <c r="F3035" s="55"/>
      <c r="G3035" s="55" t="s">
        <v>7800</v>
      </c>
      <c r="H3035" s="299">
        <v>51934</v>
      </c>
      <c r="I3035" s="59">
        <v>0.5</v>
      </c>
      <c r="J3035" s="448">
        <f t="shared" si="48"/>
        <v>25967</v>
      </c>
    </row>
    <row r="3036" spans="1:10" ht="15.75">
      <c r="A3036" s="55">
        <v>3032</v>
      </c>
      <c r="B3036" s="55" t="s">
        <v>446</v>
      </c>
      <c r="C3036" s="329" t="s">
        <v>3442</v>
      </c>
      <c r="D3036" s="329" t="s">
        <v>7105</v>
      </c>
      <c r="E3036" s="55" t="s">
        <v>7802</v>
      </c>
      <c r="F3036" s="55"/>
      <c r="G3036" s="55" t="s">
        <v>7800</v>
      </c>
      <c r="H3036" s="299">
        <v>52220</v>
      </c>
      <c r="I3036" s="59">
        <v>0.5</v>
      </c>
      <c r="J3036" s="448">
        <f t="shared" si="48"/>
        <v>26110</v>
      </c>
    </row>
    <row r="3037" spans="1:10" ht="15.75">
      <c r="A3037" s="55">
        <v>3033</v>
      </c>
      <c r="B3037" s="55" t="s">
        <v>446</v>
      </c>
      <c r="C3037" s="329" t="s">
        <v>3443</v>
      </c>
      <c r="D3037" s="329" t="s">
        <v>7106</v>
      </c>
      <c r="E3037" s="55" t="s">
        <v>7802</v>
      </c>
      <c r="F3037" s="55"/>
      <c r="G3037" s="55" t="s">
        <v>7800</v>
      </c>
      <c r="H3037" s="299">
        <v>52505</v>
      </c>
      <c r="I3037" s="59">
        <v>0.5</v>
      </c>
      <c r="J3037" s="448">
        <f t="shared" si="48"/>
        <v>26252.5</v>
      </c>
    </row>
    <row r="3038" spans="1:10" ht="15.75">
      <c r="A3038" s="55">
        <v>3034</v>
      </c>
      <c r="B3038" s="55" t="s">
        <v>446</v>
      </c>
      <c r="C3038" s="329" t="s">
        <v>3444</v>
      </c>
      <c r="D3038" s="329" t="s">
        <v>7107</v>
      </c>
      <c r="E3038" s="55" t="s">
        <v>7802</v>
      </c>
      <c r="F3038" s="55"/>
      <c r="G3038" s="55" t="s">
        <v>7800</v>
      </c>
      <c r="H3038" s="299">
        <v>52791</v>
      </c>
      <c r="I3038" s="59">
        <v>0.5</v>
      </c>
      <c r="J3038" s="448">
        <f t="shared" si="48"/>
        <v>26395.5</v>
      </c>
    </row>
    <row r="3039" spans="1:10" ht="15.75">
      <c r="A3039" s="55">
        <v>3035</v>
      </c>
      <c r="B3039" s="55" t="s">
        <v>446</v>
      </c>
      <c r="C3039" s="329" t="s">
        <v>3445</v>
      </c>
      <c r="D3039" s="329" t="s">
        <v>7108</v>
      </c>
      <c r="E3039" s="55" t="s">
        <v>7802</v>
      </c>
      <c r="F3039" s="55"/>
      <c r="G3039" s="55" t="s">
        <v>7800</v>
      </c>
      <c r="H3039" s="299">
        <v>53076</v>
      </c>
      <c r="I3039" s="59">
        <v>0.5</v>
      </c>
      <c r="J3039" s="448">
        <f t="shared" si="48"/>
        <v>26538</v>
      </c>
    </row>
    <row r="3040" spans="1:10" ht="15.75">
      <c r="A3040" s="55">
        <v>3036</v>
      </c>
      <c r="B3040" s="55" t="s">
        <v>446</v>
      </c>
      <c r="C3040" s="329" t="s">
        <v>3446</v>
      </c>
      <c r="D3040" s="329" t="s">
        <v>7109</v>
      </c>
      <c r="E3040" s="55" t="s">
        <v>7802</v>
      </c>
      <c r="F3040" s="55"/>
      <c r="G3040" s="55" t="s">
        <v>7800</v>
      </c>
      <c r="H3040" s="299">
        <v>53362</v>
      </c>
      <c r="I3040" s="59">
        <v>0.5</v>
      </c>
      <c r="J3040" s="448">
        <f t="shared" si="48"/>
        <v>26681</v>
      </c>
    </row>
    <row r="3041" spans="1:10" ht="15.75">
      <c r="A3041" s="55">
        <v>3037</v>
      </c>
      <c r="B3041" s="55" t="s">
        <v>446</v>
      </c>
      <c r="C3041" s="329" t="s">
        <v>3447</v>
      </c>
      <c r="D3041" s="329" t="s">
        <v>7110</v>
      </c>
      <c r="E3041" s="55" t="s">
        <v>7802</v>
      </c>
      <c r="F3041" s="55"/>
      <c r="G3041" s="55" t="s">
        <v>7800</v>
      </c>
      <c r="H3041" s="299">
        <v>53648</v>
      </c>
      <c r="I3041" s="59">
        <v>0.5</v>
      </c>
      <c r="J3041" s="448">
        <f t="shared" si="48"/>
        <v>26824</v>
      </c>
    </row>
    <row r="3042" spans="1:10" ht="15.75">
      <c r="A3042" s="55">
        <v>3038</v>
      </c>
      <c r="B3042" s="55" t="s">
        <v>446</v>
      </c>
      <c r="C3042" s="329" t="s">
        <v>3448</v>
      </c>
      <c r="D3042" s="329" t="s">
        <v>7111</v>
      </c>
      <c r="E3042" s="55" t="s">
        <v>7802</v>
      </c>
      <c r="F3042" s="55"/>
      <c r="G3042" s="55" t="s">
        <v>7800</v>
      </c>
      <c r="H3042" s="299">
        <v>53933</v>
      </c>
      <c r="I3042" s="59">
        <v>0.5</v>
      </c>
      <c r="J3042" s="448">
        <f t="shared" si="48"/>
        <v>26966.5</v>
      </c>
    </row>
    <row r="3043" spans="1:10" ht="15.75">
      <c r="A3043" s="55">
        <v>3039</v>
      </c>
      <c r="B3043" s="55" t="s">
        <v>446</v>
      </c>
      <c r="C3043" s="329" t="s">
        <v>3449</v>
      </c>
      <c r="D3043" s="329" t="s">
        <v>7112</v>
      </c>
      <c r="E3043" s="55" t="s">
        <v>7802</v>
      </c>
      <c r="F3043" s="55"/>
      <c r="G3043" s="55" t="s">
        <v>7800</v>
      </c>
      <c r="H3043" s="299">
        <v>54219</v>
      </c>
      <c r="I3043" s="59">
        <v>0.5</v>
      </c>
      <c r="J3043" s="448">
        <f t="shared" si="48"/>
        <v>27109.5</v>
      </c>
    </row>
    <row r="3044" spans="1:10" ht="15.75">
      <c r="A3044" s="55">
        <v>3040</v>
      </c>
      <c r="B3044" s="55" t="s">
        <v>446</v>
      </c>
      <c r="C3044" s="329" t="s">
        <v>3450</v>
      </c>
      <c r="D3044" s="329" t="s">
        <v>7113</v>
      </c>
      <c r="E3044" s="55" t="s">
        <v>7802</v>
      </c>
      <c r="F3044" s="55"/>
      <c r="G3044" s="55" t="s">
        <v>7800</v>
      </c>
      <c r="H3044" s="299">
        <v>54504</v>
      </c>
      <c r="I3044" s="59">
        <v>0.5</v>
      </c>
      <c r="J3044" s="448">
        <f t="shared" si="48"/>
        <v>27252</v>
      </c>
    </row>
    <row r="3045" spans="1:10" ht="15.75">
      <c r="A3045" s="55">
        <v>3041</v>
      </c>
      <c r="B3045" s="55" t="s">
        <v>446</v>
      </c>
      <c r="C3045" s="329" t="s">
        <v>3451</v>
      </c>
      <c r="D3045" s="329" t="s">
        <v>7114</v>
      </c>
      <c r="E3045" s="55" t="s">
        <v>7802</v>
      </c>
      <c r="F3045" s="55"/>
      <c r="G3045" s="55" t="s">
        <v>7800</v>
      </c>
      <c r="H3045" s="299">
        <v>54790</v>
      </c>
      <c r="I3045" s="59">
        <v>0.5</v>
      </c>
      <c r="J3045" s="448">
        <f t="shared" si="48"/>
        <v>27395</v>
      </c>
    </row>
    <row r="3046" spans="1:10" ht="15.75">
      <c r="A3046" s="55">
        <v>3042</v>
      </c>
      <c r="B3046" s="55" t="s">
        <v>446</v>
      </c>
      <c r="C3046" s="329" t="s">
        <v>3452</v>
      </c>
      <c r="D3046" s="329" t="s">
        <v>7115</v>
      </c>
      <c r="E3046" s="55" t="s">
        <v>7802</v>
      </c>
      <c r="F3046" s="55"/>
      <c r="G3046" s="55" t="s">
        <v>7800</v>
      </c>
      <c r="H3046" s="299">
        <v>55075</v>
      </c>
      <c r="I3046" s="59">
        <v>0.5</v>
      </c>
      <c r="J3046" s="448">
        <f t="shared" si="48"/>
        <v>27537.5</v>
      </c>
    </row>
    <row r="3047" spans="1:10" ht="15.75">
      <c r="A3047" s="55">
        <v>3043</v>
      </c>
      <c r="B3047" s="55" t="s">
        <v>446</v>
      </c>
      <c r="C3047" s="329" t="s">
        <v>3453</v>
      </c>
      <c r="D3047" s="329" t="s">
        <v>7116</v>
      </c>
      <c r="E3047" s="55" t="s">
        <v>7802</v>
      </c>
      <c r="F3047" s="55"/>
      <c r="G3047" s="55" t="s">
        <v>7800</v>
      </c>
      <c r="H3047" s="299">
        <v>55361</v>
      </c>
      <c r="I3047" s="59">
        <v>0.5</v>
      </c>
      <c r="J3047" s="448">
        <f t="shared" si="48"/>
        <v>27680.5</v>
      </c>
    </row>
    <row r="3048" spans="1:10" ht="15.75">
      <c r="A3048" s="55">
        <v>3044</v>
      </c>
      <c r="B3048" s="55" t="s">
        <v>446</v>
      </c>
      <c r="C3048" s="329" t="s">
        <v>3454</v>
      </c>
      <c r="D3048" s="329" t="s">
        <v>7117</v>
      </c>
      <c r="E3048" s="55" t="s">
        <v>7802</v>
      </c>
      <c r="F3048" s="55"/>
      <c r="G3048" s="55" t="s">
        <v>7800</v>
      </c>
      <c r="H3048" s="299">
        <v>55646</v>
      </c>
      <c r="I3048" s="59">
        <v>0.5</v>
      </c>
      <c r="J3048" s="448">
        <f t="shared" si="48"/>
        <v>27823</v>
      </c>
    </row>
    <row r="3049" spans="1:10" ht="15.75">
      <c r="A3049" s="55">
        <v>3045</v>
      </c>
      <c r="B3049" s="55" t="s">
        <v>446</v>
      </c>
      <c r="C3049" s="329" t="s">
        <v>3455</v>
      </c>
      <c r="D3049" s="329" t="s">
        <v>7118</v>
      </c>
      <c r="E3049" s="55" t="s">
        <v>7802</v>
      </c>
      <c r="F3049" s="55"/>
      <c r="G3049" s="55" t="s">
        <v>7800</v>
      </c>
      <c r="H3049" s="299">
        <v>55932</v>
      </c>
      <c r="I3049" s="59">
        <v>0.5</v>
      </c>
      <c r="J3049" s="448">
        <f t="shared" si="48"/>
        <v>27966</v>
      </c>
    </row>
    <row r="3050" spans="1:10" ht="15.75">
      <c r="A3050" s="55">
        <v>3046</v>
      </c>
      <c r="B3050" s="55" t="s">
        <v>446</v>
      </c>
      <c r="C3050" s="329" t="s">
        <v>3456</v>
      </c>
      <c r="D3050" s="329" t="s">
        <v>7119</v>
      </c>
      <c r="E3050" s="55" t="s">
        <v>7802</v>
      </c>
      <c r="F3050" s="55"/>
      <c r="G3050" s="55" t="s">
        <v>7800</v>
      </c>
      <c r="H3050" s="299">
        <v>56217</v>
      </c>
      <c r="I3050" s="59">
        <v>0.5</v>
      </c>
      <c r="J3050" s="448">
        <f t="shared" si="48"/>
        <v>28108.5</v>
      </c>
    </row>
    <row r="3051" spans="1:10" ht="15.75">
      <c r="A3051" s="55">
        <v>3047</v>
      </c>
      <c r="B3051" s="55" t="s">
        <v>446</v>
      </c>
      <c r="C3051" s="329" t="s">
        <v>3457</v>
      </c>
      <c r="D3051" s="329" t="s">
        <v>7120</v>
      </c>
      <c r="E3051" s="55" t="s">
        <v>7802</v>
      </c>
      <c r="F3051" s="55"/>
      <c r="G3051" s="55" t="s">
        <v>7800</v>
      </c>
      <c r="H3051" s="299">
        <v>56503</v>
      </c>
      <c r="I3051" s="59">
        <v>0.5</v>
      </c>
      <c r="J3051" s="448">
        <f t="shared" si="48"/>
        <v>28251.5</v>
      </c>
    </row>
    <row r="3052" spans="1:10" ht="15.75">
      <c r="A3052" s="55">
        <v>3048</v>
      </c>
      <c r="B3052" s="55" t="s">
        <v>446</v>
      </c>
      <c r="C3052" s="329" t="s">
        <v>3458</v>
      </c>
      <c r="D3052" s="329" t="s">
        <v>7121</v>
      </c>
      <c r="E3052" s="55" t="s">
        <v>7802</v>
      </c>
      <c r="F3052" s="55"/>
      <c r="G3052" s="55" t="s">
        <v>7800</v>
      </c>
      <c r="H3052" s="299">
        <v>56788</v>
      </c>
      <c r="I3052" s="59">
        <v>0.5</v>
      </c>
      <c r="J3052" s="448">
        <f t="shared" si="48"/>
        <v>28394</v>
      </c>
    </row>
    <row r="3053" spans="1:10" ht="15.75">
      <c r="A3053" s="55">
        <v>3049</v>
      </c>
      <c r="B3053" s="55" t="s">
        <v>446</v>
      </c>
      <c r="C3053" s="329" t="s">
        <v>3459</v>
      </c>
      <c r="D3053" s="329" t="s">
        <v>7122</v>
      </c>
      <c r="E3053" s="55" t="s">
        <v>7802</v>
      </c>
      <c r="F3053" s="55"/>
      <c r="G3053" s="55" t="s">
        <v>7800</v>
      </c>
      <c r="H3053" s="299">
        <v>57074</v>
      </c>
      <c r="I3053" s="59">
        <v>0.5</v>
      </c>
      <c r="J3053" s="448">
        <f t="shared" si="48"/>
        <v>28537</v>
      </c>
    </row>
    <row r="3054" spans="1:10" ht="15.75">
      <c r="A3054" s="55">
        <v>3050</v>
      </c>
      <c r="B3054" s="55" t="s">
        <v>446</v>
      </c>
      <c r="C3054" s="329" t="s">
        <v>3460</v>
      </c>
      <c r="D3054" s="329" t="s">
        <v>7123</v>
      </c>
      <c r="E3054" s="55" t="s">
        <v>7802</v>
      </c>
      <c r="F3054" s="55"/>
      <c r="G3054" s="55" t="s">
        <v>7800</v>
      </c>
      <c r="H3054" s="299">
        <v>57359</v>
      </c>
      <c r="I3054" s="59">
        <v>0.5</v>
      </c>
      <c r="J3054" s="448">
        <f t="shared" si="48"/>
        <v>28679.5</v>
      </c>
    </row>
    <row r="3055" spans="1:10" ht="15.75">
      <c r="A3055" s="55">
        <v>3051</v>
      </c>
      <c r="B3055" s="55" t="s">
        <v>446</v>
      </c>
      <c r="C3055" s="329" t="s">
        <v>3461</v>
      </c>
      <c r="D3055" s="329" t="s">
        <v>7124</v>
      </c>
      <c r="E3055" s="55" t="s">
        <v>7802</v>
      </c>
      <c r="F3055" s="55"/>
      <c r="G3055" s="55" t="s">
        <v>7800</v>
      </c>
      <c r="H3055" s="299">
        <v>57645</v>
      </c>
      <c r="I3055" s="59">
        <v>0.5</v>
      </c>
      <c r="J3055" s="448">
        <f t="shared" si="48"/>
        <v>28822.5</v>
      </c>
    </row>
    <row r="3056" spans="1:10" ht="15.75">
      <c r="A3056" s="55">
        <v>3052</v>
      </c>
      <c r="B3056" s="55" t="s">
        <v>446</v>
      </c>
      <c r="C3056" s="329" t="s">
        <v>3462</v>
      </c>
      <c r="D3056" s="329" t="s">
        <v>7125</v>
      </c>
      <c r="E3056" s="55" t="s">
        <v>7802</v>
      </c>
      <c r="F3056" s="55"/>
      <c r="G3056" s="55" t="s">
        <v>7800</v>
      </c>
      <c r="H3056" s="299">
        <v>57930</v>
      </c>
      <c r="I3056" s="59">
        <v>0.5</v>
      </c>
      <c r="J3056" s="448">
        <f t="shared" si="48"/>
        <v>28965</v>
      </c>
    </row>
    <row r="3057" spans="1:10" ht="15.75">
      <c r="A3057" s="55">
        <v>3053</v>
      </c>
      <c r="B3057" s="55" t="s">
        <v>446</v>
      </c>
      <c r="C3057" s="329" t="s">
        <v>3463</v>
      </c>
      <c r="D3057" s="329" t="s">
        <v>7126</v>
      </c>
      <c r="E3057" s="55" t="s">
        <v>7802</v>
      </c>
      <c r="F3057" s="55"/>
      <c r="G3057" s="55" t="s">
        <v>7800</v>
      </c>
      <c r="H3057" s="299">
        <v>58216</v>
      </c>
      <c r="I3057" s="59">
        <v>0.5</v>
      </c>
      <c r="J3057" s="448">
        <f t="shared" si="48"/>
        <v>29108</v>
      </c>
    </row>
    <row r="3058" spans="1:10" ht="15.75">
      <c r="A3058" s="55">
        <v>3054</v>
      </c>
      <c r="B3058" s="55" t="s">
        <v>446</v>
      </c>
      <c r="C3058" s="329" t="s">
        <v>3464</v>
      </c>
      <c r="D3058" s="329" t="s">
        <v>7127</v>
      </c>
      <c r="E3058" s="55" t="s">
        <v>7802</v>
      </c>
      <c r="F3058" s="55"/>
      <c r="G3058" s="55" t="s">
        <v>7800</v>
      </c>
      <c r="H3058" s="299">
        <v>58501</v>
      </c>
      <c r="I3058" s="59">
        <v>0.5</v>
      </c>
      <c r="J3058" s="448">
        <f t="shared" si="48"/>
        <v>29250.5</v>
      </c>
    </row>
    <row r="3059" spans="1:10" ht="15.75">
      <c r="A3059" s="55">
        <v>3055</v>
      </c>
      <c r="B3059" s="55" t="s">
        <v>446</v>
      </c>
      <c r="C3059" s="329" t="s">
        <v>3465</v>
      </c>
      <c r="D3059" s="329" t="s">
        <v>7128</v>
      </c>
      <c r="E3059" s="55" t="s">
        <v>7802</v>
      </c>
      <c r="F3059" s="55"/>
      <c r="G3059" s="55" t="s">
        <v>7800</v>
      </c>
      <c r="H3059" s="299">
        <v>58787</v>
      </c>
      <c r="I3059" s="59">
        <v>0.5</v>
      </c>
      <c r="J3059" s="448">
        <f t="shared" si="48"/>
        <v>29393.5</v>
      </c>
    </row>
    <row r="3060" spans="1:10" ht="15.75">
      <c r="A3060" s="55">
        <v>3056</v>
      </c>
      <c r="B3060" s="55" t="s">
        <v>446</v>
      </c>
      <c r="C3060" s="329" t="s">
        <v>3466</v>
      </c>
      <c r="D3060" s="329" t="s">
        <v>7129</v>
      </c>
      <c r="E3060" s="55" t="s">
        <v>7802</v>
      </c>
      <c r="F3060" s="55"/>
      <c r="G3060" s="55" t="s">
        <v>7800</v>
      </c>
      <c r="H3060" s="299">
        <v>59072</v>
      </c>
      <c r="I3060" s="59">
        <v>0.5</v>
      </c>
      <c r="J3060" s="448">
        <f t="shared" si="48"/>
        <v>29536</v>
      </c>
    </row>
    <row r="3061" spans="1:10" ht="15.75">
      <c r="A3061" s="55">
        <v>3057</v>
      </c>
      <c r="B3061" s="55" t="s">
        <v>446</v>
      </c>
      <c r="C3061" s="329" t="s">
        <v>3467</v>
      </c>
      <c r="D3061" s="329" t="s">
        <v>7130</v>
      </c>
      <c r="E3061" s="55" t="s">
        <v>7802</v>
      </c>
      <c r="F3061" s="55"/>
      <c r="G3061" s="55" t="s">
        <v>7800</v>
      </c>
      <c r="H3061" s="299">
        <v>59358</v>
      </c>
      <c r="I3061" s="59">
        <v>0.5</v>
      </c>
      <c r="J3061" s="448">
        <f t="shared" si="48"/>
        <v>29679</v>
      </c>
    </row>
    <row r="3062" spans="1:10" ht="15.75">
      <c r="A3062" s="55">
        <v>3058</v>
      </c>
      <c r="B3062" s="55" t="s">
        <v>446</v>
      </c>
      <c r="C3062" s="329" t="s">
        <v>3468</v>
      </c>
      <c r="D3062" s="329" t="s">
        <v>7131</v>
      </c>
      <c r="E3062" s="55" t="s">
        <v>7802</v>
      </c>
      <c r="F3062" s="55"/>
      <c r="G3062" s="55" t="s">
        <v>7800</v>
      </c>
      <c r="H3062" s="299">
        <v>59644</v>
      </c>
      <c r="I3062" s="59">
        <v>0.5</v>
      </c>
      <c r="J3062" s="448">
        <f t="shared" si="48"/>
        <v>29822</v>
      </c>
    </row>
    <row r="3063" spans="1:10" ht="15.75">
      <c r="A3063" s="55">
        <v>3059</v>
      </c>
      <c r="B3063" s="55" t="s">
        <v>446</v>
      </c>
      <c r="C3063" s="329" t="s">
        <v>3469</v>
      </c>
      <c r="D3063" s="329" t="s">
        <v>7132</v>
      </c>
      <c r="E3063" s="55" t="s">
        <v>7802</v>
      </c>
      <c r="F3063" s="55"/>
      <c r="G3063" s="55" t="s">
        <v>7800</v>
      </c>
      <c r="H3063" s="299">
        <v>59929</v>
      </c>
      <c r="I3063" s="59">
        <v>0.5</v>
      </c>
      <c r="J3063" s="448">
        <f t="shared" si="48"/>
        <v>29964.5</v>
      </c>
    </row>
    <row r="3064" spans="1:10" ht="15.75">
      <c r="A3064" s="55">
        <v>3060</v>
      </c>
      <c r="B3064" s="55" t="s">
        <v>446</v>
      </c>
      <c r="C3064" s="329" t="s">
        <v>3470</v>
      </c>
      <c r="D3064" s="329" t="s">
        <v>7133</v>
      </c>
      <c r="E3064" s="55" t="s">
        <v>7802</v>
      </c>
      <c r="F3064" s="55"/>
      <c r="G3064" s="55" t="s">
        <v>7800</v>
      </c>
      <c r="H3064" s="299">
        <v>60215</v>
      </c>
      <c r="I3064" s="59">
        <v>0.5</v>
      </c>
      <c r="J3064" s="448">
        <f t="shared" si="48"/>
        <v>30107.5</v>
      </c>
    </row>
    <row r="3065" spans="1:10" ht="15.75">
      <c r="A3065" s="55">
        <v>3061</v>
      </c>
      <c r="B3065" s="55" t="s">
        <v>446</v>
      </c>
      <c r="C3065" s="329" t="s">
        <v>3471</v>
      </c>
      <c r="D3065" s="329" t="s">
        <v>7134</v>
      </c>
      <c r="E3065" s="55" t="s">
        <v>7802</v>
      </c>
      <c r="F3065" s="55"/>
      <c r="G3065" s="55" t="s">
        <v>7800</v>
      </c>
      <c r="H3065" s="299">
        <v>60500</v>
      </c>
      <c r="I3065" s="59">
        <v>0.5</v>
      </c>
      <c r="J3065" s="448">
        <f t="shared" si="48"/>
        <v>30250</v>
      </c>
    </row>
    <row r="3066" spans="1:10" ht="15.75">
      <c r="A3066" s="55">
        <v>3062</v>
      </c>
      <c r="B3066" s="55" t="s">
        <v>446</v>
      </c>
      <c r="C3066" s="329" t="s">
        <v>3472</v>
      </c>
      <c r="D3066" s="329" t="s">
        <v>7135</v>
      </c>
      <c r="E3066" s="55" t="s">
        <v>7802</v>
      </c>
      <c r="F3066" s="55"/>
      <c r="G3066" s="55" t="s">
        <v>7800</v>
      </c>
      <c r="H3066" s="299">
        <v>60786</v>
      </c>
      <c r="I3066" s="59">
        <v>0.5</v>
      </c>
      <c r="J3066" s="448">
        <f t="shared" si="48"/>
        <v>30393</v>
      </c>
    </row>
    <row r="3067" spans="1:10" ht="15.75">
      <c r="A3067" s="55">
        <v>3063</v>
      </c>
      <c r="B3067" s="55" t="s">
        <v>446</v>
      </c>
      <c r="C3067" s="329" t="s">
        <v>3473</v>
      </c>
      <c r="D3067" s="329" t="s">
        <v>7136</v>
      </c>
      <c r="E3067" s="55" t="s">
        <v>7802</v>
      </c>
      <c r="F3067" s="55"/>
      <c r="G3067" s="55" t="s">
        <v>7800</v>
      </c>
      <c r="H3067" s="299">
        <v>61071</v>
      </c>
      <c r="I3067" s="59">
        <v>0.5</v>
      </c>
      <c r="J3067" s="448">
        <f t="shared" si="48"/>
        <v>30535.5</v>
      </c>
    </row>
    <row r="3068" spans="1:10" ht="15.75">
      <c r="A3068" s="55">
        <v>3064</v>
      </c>
      <c r="B3068" s="55" t="s">
        <v>446</v>
      </c>
      <c r="C3068" s="329" t="s">
        <v>3474</v>
      </c>
      <c r="D3068" s="329" t="s">
        <v>7137</v>
      </c>
      <c r="E3068" s="55" t="s">
        <v>7802</v>
      </c>
      <c r="F3068" s="55"/>
      <c r="G3068" s="55" t="s">
        <v>7800</v>
      </c>
      <c r="H3068" s="299">
        <v>61357</v>
      </c>
      <c r="I3068" s="59">
        <v>0.5</v>
      </c>
      <c r="J3068" s="448">
        <f t="shared" si="48"/>
        <v>30678.5</v>
      </c>
    </row>
    <row r="3069" spans="1:10" ht="15.75">
      <c r="A3069" s="55">
        <v>3065</v>
      </c>
      <c r="B3069" s="55" t="s">
        <v>446</v>
      </c>
      <c r="C3069" s="329" t="s">
        <v>3475</v>
      </c>
      <c r="D3069" s="329" t="s">
        <v>7138</v>
      </c>
      <c r="E3069" s="55" t="s">
        <v>7802</v>
      </c>
      <c r="F3069" s="55"/>
      <c r="G3069" s="55" t="s">
        <v>7800</v>
      </c>
      <c r="H3069" s="299">
        <v>61642</v>
      </c>
      <c r="I3069" s="59">
        <v>0.5</v>
      </c>
      <c r="J3069" s="448">
        <f t="shared" si="48"/>
        <v>30821</v>
      </c>
    </row>
    <row r="3070" spans="1:10" ht="15.75">
      <c r="A3070" s="55">
        <v>3066</v>
      </c>
      <c r="B3070" s="55" t="s">
        <v>446</v>
      </c>
      <c r="C3070" s="329" t="s">
        <v>3476</v>
      </c>
      <c r="D3070" s="329" t="s">
        <v>7139</v>
      </c>
      <c r="E3070" s="55" t="s">
        <v>7802</v>
      </c>
      <c r="F3070" s="55"/>
      <c r="G3070" s="55" t="s">
        <v>7800</v>
      </c>
      <c r="H3070" s="299">
        <v>61928</v>
      </c>
      <c r="I3070" s="59">
        <v>0.5</v>
      </c>
      <c r="J3070" s="448">
        <f t="shared" si="48"/>
        <v>30964</v>
      </c>
    </row>
    <row r="3071" spans="1:10" ht="15.75">
      <c r="A3071" s="55">
        <v>3067</v>
      </c>
      <c r="B3071" s="55" t="s">
        <v>446</v>
      </c>
      <c r="C3071" s="329" t="s">
        <v>3477</v>
      </c>
      <c r="D3071" s="329" t="s">
        <v>7140</v>
      </c>
      <c r="E3071" s="55" t="s">
        <v>7802</v>
      </c>
      <c r="F3071" s="55"/>
      <c r="G3071" s="55" t="s">
        <v>7800</v>
      </c>
      <c r="H3071" s="299">
        <v>62213</v>
      </c>
      <c r="I3071" s="59">
        <v>0.5</v>
      </c>
      <c r="J3071" s="448">
        <f t="shared" si="48"/>
        <v>31106.5</v>
      </c>
    </row>
    <row r="3072" spans="1:10" ht="15.75">
      <c r="A3072" s="55">
        <v>3068</v>
      </c>
      <c r="B3072" s="55" t="s">
        <v>446</v>
      </c>
      <c r="C3072" s="329" t="s">
        <v>3478</v>
      </c>
      <c r="D3072" s="329" t="s">
        <v>7141</v>
      </c>
      <c r="E3072" s="55" t="s">
        <v>7802</v>
      </c>
      <c r="F3072" s="55"/>
      <c r="G3072" s="55" t="s">
        <v>7800</v>
      </c>
      <c r="H3072" s="299">
        <v>62499</v>
      </c>
      <c r="I3072" s="59">
        <v>0.5</v>
      </c>
      <c r="J3072" s="448">
        <f t="shared" si="48"/>
        <v>31249.5</v>
      </c>
    </row>
    <row r="3073" spans="1:10" ht="15.75">
      <c r="A3073" s="55">
        <v>3069</v>
      </c>
      <c r="B3073" s="55" t="s">
        <v>446</v>
      </c>
      <c r="C3073" s="329" t="s">
        <v>3479</v>
      </c>
      <c r="D3073" s="329" t="s">
        <v>7142</v>
      </c>
      <c r="E3073" s="55" t="s">
        <v>7802</v>
      </c>
      <c r="F3073" s="55"/>
      <c r="G3073" s="55" t="s">
        <v>7800</v>
      </c>
      <c r="H3073" s="299">
        <v>62784</v>
      </c>
      <c r="I3073" s="59">
        <v>0.5</v>
      </c>
      <c r="J3073" s="448">
        <f t="shared" si="48"/>
        <v>31392</v>
      </c>
    </row>
    <row r="3074" spans="1:10" ht="15.75">
      <c r="A3074" s="55">
        <v>3070</v>
      </c>
      <c r="B3074" s="55" t="s">
        <v>446</v>
      </c>
      <c r="C3074" s="329" t="s">
        <v>3480</v>
      </c>
      <c r="D3074" s="329" t="s">
        <v>7143</v>
      </c>
      <c r="E3074" s="55" t="s">
        <v>7802</v>
      </c>
      <c r="F3074" s="55"/>
      <c r="G3074" s="55" t="s">
        <v>7800</v>
      </c>
      <c r="H3074" s="299">
        <v>63070</v>
      </c>
      <c r="I3074" s="59">
        <v>0.5</v>
      </c>
      <c r="J3074" s="448">
        <f t="shared" si="48"/>
        <v>31535</v>
      </c>
    </row>
    <row r="3075" spans="1:10" ht="15.75">
      <c r="A3075" s="55">
        <v>3071</v>
      </c>
      <c r="B3075" s="55" t="s">
        <v>446</v>
      </c>
      <c r="C3075" s="329" t="s">
        <v>3481</v>
      </c>
      <c r="D3075" s="329" t="s">
        <v>7144</v>
      </c>
      <c r="E3075" s="55" t="s">
        <v>7802</v>
      </c>
      <c r="F3075" s="55"/>
      <c r="G3075" s="55" t="s">
        <v>7800</v>
      </c>
      <c r="H3075" s="299">
        <v>63355</v>
      </c>
      <c r="I3075" s="59">
        <v>0.5</v>
      </c>
      <c r="J3075" s="448">
        <f t="shared" si="48"/>
        <v>31677.5</v>
      </c>
    </row>
    <row r="3076" spans="1:10" ht="15.75">
      <c r="A3076" s="55">
        <v>3072</v>
      </c>
      <c r="B3076" s="55" t="s">
        <v>446</v>
      </c>
      <c r="C3076" s="329" t="s">
        <v>3482</v>
      </c>
      <c r="D3076" s="329" t="s">
        <v>7145</v>
      </c>
      <c r="E3076" s="55" t="s">
        <v>7802</v>
      </c>
      <c r="F3076" s="55"/>
      <c r="G3076" s="55" t="s">
        <v>7800</v>
      </c>
      <c r="H3076" s="299">
        <v>63641</v>
      </c>
      <c r="I3076" s="59">
        <v>0.5</v>
      </c>
      <c r="J3076" s="448">
        <f t="shared" si="48"/>
        <v>31820.5</v>
      </c>
    </row>
    <row r="3077" spans="1:10" ht="15.75">
      <c r="A3077" s="55">
        <v>3073</v>
      </c>
      <c r="B3077" s="55" t="s">
        <v>446</v>
      </c>
      <c r="C3077" s="329" t="s">
        <v>3483</v>
      </c>
      <c r="D3077" s="329" t="s">
        <v>7146</v>
      </c>
      <c r="E3077" s="55" t="s">
        <v>7802</v>
      </c>
      <c r="F3077" s="55"/>
      <c r="G3077" s="55" t="s">
        <v>7800</v>
      </c>
      <c r="H3077" s="299">
        <v>63926</v>
      </c>
      <c r="I3077" s="59">
        <v>0.5</v>
      </c>
      <c r="J3077" s="448">
        <f t="shared" si="48"/>
        <v>31963</v>
      </c>
    </row>
    <row r="3078" spans="1:10" ht="15.75">
      <c r="A3078" s="55">
        <v>3074</v>
      </c>
      <c r="B3078" s="55" t="s">
        <v>446</v>
      </c>
      <c r="C3078" s="329" t="s">
        <v>3484</v>
      </c>
      <c r="D3078" s="329" t="s">
        <v>7147</v>
      </c>
      <c r="E3078" s="55" t="s">
        <v>7802</v>
      </c>
      <c r="F3078" s="55"/>
      <c r="G3078" s="55" t="s">
        <v>7800</v>
      </c>
      <c r="H3078" s="299">
        <v>64212</v>
      </c>
      <c r="I3078" s="59">
        <v>0.5</v>
      </c>
      <c r="J3078" s="448">
        <f t="shared" si="48"/>
        <v>32106</v>
      </c>
    </row>
    <row r="3079" spans="1:10" ht="15.75">
      <c r="A3079" s="55">
        <v>3075</v>
      </c>
      <c r="B3079" s="55" t="s">
        <v>446</v>
      </c>
      <c r="C3079" s="329" t="s">
        <v>3485</v>
      </c>
      <c r="D3079" s="329" t="s">
        <v>7148</v>
      </c>
      <c r="E3079" s="55" t="s">
        <v>7802</v>
      </c>
      <c r="F3079" s="55"/>
      <c r="G3079" s="55" t="s">
        <v>7800</v>
      </c>
      <c r="H3079" s="299">
        <v>64497</v>
      </c>
      <c r="I3079" s="59">
        <v>0.5</v>
      </c>
      <c r="J3079" s="448">
        <f t="shared" si="48"/>
        <v>32248.5</v>
      </c>
    </row>
    <row r="3080" spans="1:10" ht="15.75">
      <c r="A3080" s="55">
        <v>3076</v>
      </c>
      <c r="B3080" s="55" t="s">
        <v>446</v>
      </c>
      <c r="C3080" s="329" t="s">
        <v>3486</v>
      </c>
      <c r="D3080" s="329" t="s">
        <v>7149</v>
      </c>
      <c r="E3080" s="55" t="s">
        <v>7802</v>
      </c>
      <c r="F3080" s="55"/>
      <c r="G3080" s="55" t="s">
        <v>7800</v>
      </c>
      <c r="H3080" s="299">
        <v>64783</v>
      </c>
      <c r="I3080" s="59">
        <v>0.5</v>
      </c>
      <c r="J3080" s="448">
        <f t="shared" si="48"/>
        <v>32391.5</v>
      </c>
    </row>
    <row r="3081" spans="1:10" ht="15.75">
      <c r="A3081" s="55">
        <v>3077</v>
      </c>
      <c r="B3081" s="55" t="s">
        <v>446</v>
      </c>
      <c r="C3081" s="329" t="s">
        <v>3487</v>
      </c>
      <c r="D3081" s="329" t="s">
        <v>7150</v>
      </c>
      <c r="E3081" s="55" t="s">
        <v>7802</v>
      </c>
      <c r="F3081" s="55"/>
      <c r="G3081" s="55" t="s">
        <v>7800</v>
      </c>
      <c r="H3081" s="299">
        <v>65068</v>
      </c>
      <c r="I3081" s="59">
        <v>0.5</v>
      </c>
      <c r="J3081" s="448">
        <f t="shared" si="48"/>
        <v>32534</v>
      </c>
    </row>
    <row r="3082" spans="1:10" ht="15.75">
      <c r="A3082" s="55">
        <v>3078</v>
      </c>
      <c r="B3082" s="55" t="s">
        <v>446</v>
      </c>
      <c r="C3082" s="329" t="s">
        <v>3488</v>
      </c>
      <c r="D3082" s="329" t="s">
        <v>7151</v>
      </c>
      <c r="E3082" s="55" t="s">
        <v>7802</v>
      </c>
      <c r="F3082" s="55"/>
      <c r="G3082" s="55" t="s">
        <v>7800</v>
      </c>
      <c r="H3082" s="299">
        <v>65354</v>
      </c>
      <c r="I3082" s="59">
        <v>0.5</v>
      </c>
      <c r="J3082" s="448">
        <f t="shared" si="48"/>
        <v>32677</v>
      </c>
    </row>
    <row r="3083" spans="1:10" ht="15.75">
      <c r="A3083" s="55">
        <v>3079</v>
      </c>
      <c r="B3083" s="55" t="s">
        <v>446</v>
      </c>
      <c r="C3083" s="329" t="s">
        <v>3489</v>
      </c>
      <c r="D3083" s="329" t="s">
        <v>7152</v>
      </c>
      <c r="E3083" s="55" t="s">
        <v>7802</v>
      </c>
      <c r="F3083" s="55"/>
      <c r="G3083" s="55" t="s">
        <v>7800</v>
      </c>
      <c r="H3083" s="299">
        <v>65640</v>
      </c>
      <c r="I3083" s="59">
        <v>0.5</v>
      </c>
      <c r="J3083" s="448">
        <f t="shared" si="48"/>
        <v>32820</v>
      </c>
    </row>
    <row r="3084" spans="1:10" ht="15.75">
      <c r="A3084" s="55">
        <v>3080</v>
      </c>
      <c r="B3084" s="55" t="s">
        <v>446</v>
      </c>
      <c r="C3084" s="329" t="s">
        <v>3490</v>
      </c>
      <c r="D3084" s="329" t="s">
        <v>7153</v>
      </c>
      <c r="E3084" s="55" t="s">
        <v>7802</v>
      </c>
      <c r="F3084" s="55"/>
      <c r="G3084" s="55" t="s">
        <v>7800</v>
      </c>
      <c r="H3084" s="299">
        <v>65925</v>
      </c>
      <c r="I3084" s="59">
        <v>0.5</v>
      </c>
      <c r="J3084" s="448">
        <f t="shared" si="48"/>
        <v>32962.5</v>
      </c>
    </row>
    <row r="3085" spans="1:10" ht="15.75">
      <c r="A3085" s="55">
        <v>3081</v>
      </c>
      <c r="B3085" s="55" t="s">
        <v>446</v>
      </c>
      <c r="C3085" s="329" t="s">
        <v>3491</v>
      </c>
      <c r="D3085" s="329" t="s">
        <v>7154</v>
      </c>
      <c r="E3085" s="55" t="s">
        <v>7802</v>
      </c>
      <c r="F3085" s="55"/>
      <c r="G3085" s="55" t="s">
        <v>7800</v>
      </c>
      <c r="H3085" s="299">
        <v>66211</v>
      </c>
      <c r="I3085" s="59">
        <v>0.5</v>
      </c>
      <c r="J3085" s="448">
        <f t="shared" si="48"/>
        <v>33105.5</v>
      </c>
    </row>
    <row r="3086" spans="1:10" ht="15.75">
      <c r="A3086" s="55">
        <v>3082</v>
      </c>
      <c r="B3086" s="55" t="s">
        <v>446</v>
      </c>
      <c r="C3086" s="329" t="s">
        <v>3492</v>
      </c>
      <c r="D3086" s="329" t="s">
        <v>7155</v>
      </c>
      <c r="E3086" s="55" t="s">
        <v>7802</v>
      </c>
      <c r="F3086" s="55"/>
      <c r="G3086" s="55" t="s">
        <v>7800</v>
      </c>
      <c r="H3086" s="299">
        <v>66496</v>
      </c>
      <c r="I3086" s="59">
        <v>0.5</v>
      </c>
      <c r="J3086" s="448">
        <f t="shared" si="48"/>
        <v>33248</v>
      </c>
    </row>
    <row r="3087" spans="1:10" ht="15.75">
      <c r="A3087" s="55">
        <v>3083</v>
      </c>
      <c r="B3087" s="55" t="s">
        <v>446</v>
      </c>
      <c r="C3087" s="329" t="s">
        <v>3493</v>
      </c>
      <c r="D3087" s="329" t="s">
        <v>7156</v>
      </c>
      <c r="E3087" s="55" t="s">
        <v>7802</v>
      </c>
      <c r="F3087" s="55"/>
      <c r="G3087" s="55" t="s">
        <v>7800</v>
      </c>
      <c r="H3087" s="299">
        <v>66782</v>
      </c>
      <c r="I3087" s="59">
        <v>0.5</v>
      </c>
      <c r="J3087" s="448">
        <f t="shared" si="48"/>
        <v>33391</v>
      </c>
    </row>
    <row r="3088" spans="1:10" ht="15.75">
      <c r="A3088" s="55">
        <v>3084</v>
      </c>
      <c r="B3088" s="55" t="s">
        <v>446</v>
      </c>
      <c r="C3088" s="329" t="s">
        <v>3494</v>
      </c>
      <c r="D3088" s="329" t="s">
        <v>7157</v>
      </c>
      <c r="E3088" s="55" t="s">
        <v>7802</v>
      </c>
      <c r="F3088" s="55"/>
      <c r="G3088" s="55" t="s">
        <v>7800</v>
      </c>
      <c r="H3088" s="299">
        <v>67067</v>
      </c>
      <c r="I3088" s="59">
        <v>0.5</v>
      </c>
      <c r="J3088" s="448">
        <f t="shared" si="48"/>
        <v>33533.5</v>
      </c>
    </row>
    <row r="3089" spans="1:10" ht="15.75">
      <c r="A3089" s="55">
        <v>3085</v>
      </c>
      <c r="B3089" s="55" t="s">
        <v>446</v>
      </c>
      <c r="C3089" s="329" t="s">
        <v>3495</v>
      </c>
      <c r="D3089" s="329" t="s">
        <v>7158</v>
      </c>
      <c r="E3089" s="55" t="s">
        <v>7802</v>
      </c>
      <c r="F3089" s="55"/>
      <c r="G3089" s="55" t="s">
        <v>7800</v>
      </c>
      <c r="H3089" s="299">
        <v>67353</v>
      </c>
      <c r="I3089" s="59">
        <v>0.5</v>
      </c>
      <c r="J3089" s="448">
        <f t="shared" si="48"/>
        <v>33676.5</v>
      </c>
    </row>
    <row r="3090" spans="1:10" ht="15.75">
      <c r="A3090" s="55">
        <v>3086</v>
      </c>
      <c r="B3090" s="55" t="s">
        <v>446</v>
      </c>
      <c r="C3090" s="329" t="s">
        <v>3496</v>
      </c>
      <c r="D3090" s="329" t="s">
        <v>7159</v>
      </c>
      <c r="E3090" s="55" t="s">
        <v>7802</v>
      </c>
      <c r="F3090" s="55"/>
      <c r="G3090" s="55" t="s">
        <v>7800</v>
      </c>
      <c r="H3090" s="299">
        <v>67638</v>
      </c>
      <c r="I3090" s="59">
        <v>0.5</v>
      </c>
      <c r="J3090" s="448">
        <f t="shared" ref="J3090:J3153" si="49">H3090*(1-I3090)</f>
        <v>33819</v>
      </c>
    </row>
    <row r="3091" spans="1:10" ht="15.75">
      <c r="A3091" s="55">
        <v>3087</v>
      </c>
      <c r="B3091" s="55" t="s">
        <v>446</v>
      </c>
      <c r="C3091" s="329" t="s">
        <v>3497</v>
      </c>
      <c r="D3091" s="329" t="s">
        <v>7160</v>
      </c>
      <c r="E3091" s="55" t="s">
        <v>7802</v>
      </c>
      <c r="F3091" s="55"/>
      <c r="G3091" s="55" t="s">
        <v>7800</v>
      </c>
      <c r="H3091" s="299">
        <v>67924</v>
      </c>
      <c r="I3091" s="59">
        <v>0.5</v>
      </c>
      <c r="J3091" s="448">
        <f t="shared" si="49"/>
        <v>33962</v>
      </c>
    </row>
    <row r="3092" spans="1:10" ht="15.75">
      <c r="A3092" s="55">
        <v>3088</v>
      </c>
      <c r="B3092" s="55" t="s">
        <v>446</v>
      </c>
      <c r="C3092" s="329" t="s">
        <v>3498</v>
      </c>
      <c r="D3092" s="329" t="s">
        <v>7161</v>
      </c>
      <c r="E3092" s="55" t="s">
        <v>7802</v>
      </c>
      <c r="F3092" s="55"/>
      <c r="G3092" s="55" t="s">
        <v>7800</v>
      </c>
      <c r="H3092" s="299">
        <v>68209</v>
      </c>
      <c r="I3092" s="59">
        <v>0.5</v>
      </c>
      <c r="J3092" s="448">
        <f t="shared" si="49"/>
        <v>34104.5</v>
      </c>
    </row>
    <row r="3093" spans="1:10" ht="15.75">
      <c r="A3093" s="55">
        <v>3089</v>
      </c>
      <c r="B3093" s="55" t="s">
        <v>446</v>
      </c>
      <c r="C3093" s="329" t="s">
        <v>3499</v>
      </c>
      <c r="D3093" s="329" t="s">
        <v>7162</v>
      </c>
      <c r="E3093" s="55" t="s">
        <v>7802</v>
      </c>
      <c r="F3093" s="55"/>
      <c r="G3093" s="55" t="s">
        <v>7800</v>
      </c>
      <c r="H3093" s="299">
        <v>68495</v>
      </c>
      <c r="I3093" s="59">
        <v>0.5</v>
      </c>
      <c r="J3093" s="448">
        <f t="shared" si="49"/>
        <v>34247.5</v>
      </c>
    </row>
    <row r="3094" spans="1:10" ht="15.75">
      <c r="A3094" s="55">
        <v>3090</v>
      </c>
      <c r="B3094" s="55" t="s">
        <v>446</v>
      </c>
      <c r="C3094" s="329" t="s">
        <v>3500</v>
      </c>
      <c r="D3094" s="329" t="s">
        <v>7163</v>
      </c>
      <c r="E3094" s="55" t="s">
        <v>7802</v>
      </c>
      <c r="F3094" s="55"/>
      <c r="G3094" s="55" t="s">
        <v>7800</v>
      </c>
      <c r="H3094" s="299">
        <v>68780</v>
      </c>
      <c r="I3094" s="59">
        <v>0.5</v>
      </c>
      <c r="J3094" s="448">
        <f t="shared" si="49"/>
        <v>34390</v>
      </c>
    </row>
    <row r="3095" spans="1:10" ht="15.75">
      <c r="A3095" s="55">
        <v>3091</v>
      </c>
      <c r="B3095" s="55" t="s">
        <v>446</v>
      </c>
      <c r="C3095" s="329" t="s">
        <v>3501</v>
      </c>
      <c r="D3095" s="329" t="s">
        <v>7164</v>
      </c>
      <c r="E3095" s="55" t="s">
        <v>7802</v>
      </c>
      <c r="F3095" s="55"/>
      <c r="G3095" s="55" t="s">
        <v>7800</v>
      </c>
      <c r="H3095" s="299">
        <v>69066</v>
      </c>
      <c r="I3095" s="59">
        <v>0.5</v>
      </c>
      <c r="J3095" s="448">
        <f t="shared" si="49"/>
        <v>34533</v>
      </c>
    </row>
    <row r="3096" spans="1:10" ht="15.75">
      <c r="A3096" s="55">
        <v>3092</v>
      </c>
      <c r="B3096" s="55" t="s">
        <v>446</v>
      </c>
      <c r="C3096" s="329" t="s">
        <v>3502</v>
      </c>
      <c r="D3096" s="329" t="s">
        <v>7165</v>
      </c>
      <c r="E3096" s="55" t="s">
        <v>7802</v>
      </c>
      <c r="F3096" s="55"/>
      <c r="G3096" s="55" t="s">
        <v>7800</v>
      </c>
      <c r="H3096" s="299">
        <v>69351</v>
      </c>
      <c r="I3096" s="59">
        <v>0.5</v>
      </c>
      <c r="J3096" s="448">
        <f t="shared" si="49"/>
        <v>34675.5</v>
      </c>
    </row>
    <row r="3097" spans="1:10" ht="15.75">
      <c r="A3097" s="55">
        <v>3093</v>
      </c>
      <c r="B3097" s="55" t="s">
        <v>446</v>
      </c>
      <c r="C3097" s="329" t="s">
        <v>3503</v>
      </c>
      <c r="D3097" s="329" t="s">
        <v>7166</v>
      </c>
      <c r="E3097" s="55" t="s">
        <v>7802</v>
      </c>
      <c r="F3097" s="55"/>
      <c r="G3097" s="55" t="s">
        <v>7800</v>
      </c>
      <c r="H3097" s="299">
        <v>69637</v>
      </c>
      <c r="I3097" s="59">
        <v>0.5</v>
      </c>
      <c r="J3097" s="448">
        <f t="shared" si="49"/>
        <v>34818.5</v>
      </c>
    </row>
    <row r="3098" spans="1:10" ht="15.75">
      <c r="A3098" s="55">
        <v>3094</v>
      </c>
      <c r="B3098" s="55" t="s">
        <v>446</v>
      </c>
      <c r="C3098" s="329" t="s">
        <v>3504</v>
      </c>
      <c r="D3098" s="329" t="s">
        <v>7167</v>
      </c>
      <c r="E3098" s="55" t="s">
        <v>7802</v>
      </c>
      <c r="F3098" s="55"/>
      <c r="G3098" s="55" t="s">
        <v>7800</v>
      </c>
      <c r="H3098" s="299">
        <v>69922</v>
      </c>
      <c r="I3098" s="59">
        <v>0.5</v>
      </c>
      <c r="J3098" s="448">
        <f t="shared" si="49"/>
        <v>34961</v>
      </c>
    </row>
    <row r="3099" spans="1:10" ht="15.75">
      <c r="A3099" s="55">
        <v>3095</v>
      </c>
      <c r="B3099" s="55" t="s">
        <v>446</v>
      </c>
      <c r="C3099" s="329" t="s">
        <v>3505</v>
      </c>
      <c r="D3099" s="329" t="s">
        <v>7168</v>
      </c>
      <c r="E3099" s="55" t="s">
        <v>7802</v>
      </c>
      <c r="F3099" s="55"/>
      <c r="G3099" s="55" t="s">
        <v>7800</v>
      </c>
      <c r="H3099" s="299">
        <v>70208</v>
      </c>
      <c r="I3099" s="59">
        <v>0.5</v>
      </c>
      <c r="J3099" s="448">
        <f t="shared" si="49"/>
        <v>35104</v>
      </c>
    </row>
    <row r="3100" spans="1:10" ht="15.75">
      <c r="A3100" s="55">
        <v>3096</v>
      </c>
      <c r="B3100" s="55" t="s">
        <v>446</v>
      </c>
      <c r="C3100" s="329" t="s">
        <v>3506</v>
      </c>
      <c r="D3100" s="329" t="s">
        <v>7169</v>
      </c>
      <c r="E3100" s="55" t="s">
        <v>7802</v>
      </c>
      <c r="F3100" s="55"/>
      <c r="G3100" s="55" t="s">
        <v>7800</v>
      </c>
      <c r="H3100" s="299">
        <v>70493</v>
      </c>
      <c r="I3100" s="59">
        <v>0.5</v>
      </c>
      <c r="J3100" s="448">
        <f t="shared" si="49"/>
        <v>35246.5</v>
      </c>
    </row>
    <row r="3101" spans="1:10" ht="15.75">
      <c r="A3101" s="55">
        <v>3097</v>
      </c>
      <c r="B3101" s="55" t="s">
        <v>446</v>
      </c>
      <c r="C3101" s="329" t="s">
        <v>3507</v>
      </c>
      <c r="D3101" s="329" t="s">
        <v>7170</v>
      </c>
      <c r="E3101" s="55" t="s">
        <v>7802</v>
      </c>
      <c r="F3101" s="55"/>
      <c r="G3101" s="55" t="s">
        <v>7800</v>
      </c>
      <c r="H3101" s="299">
        <v>70779</v>
      </c>
      <c r="I3101" s="59">
        <v>0.5</v>
      </c>
      <c r="J3101" s="448">
        <f t="shared" si="49"/>
        <v>35389.5</v>
      </c>
    </row>
    <row r="3102" spans="1:10" ht="15.75">
      <c r="A3102" s="55">
        <v>3098</v>
      </c>
      <c r="B3102" s="55" t="s">
        <v>446</v>
      </c>
      <c r="C3102" s="329" t="s">
        <v>3508</v>
      </c>
      <c r="D3102" s="329" t="s">
        <v>7171</v>
      </c>
      <c r="E3102" s="55" t="s">
        <v>7802</v>
      </c>
      <c r="F3102" s="55"/>
      <c r="G3102" s="55" t="s">
        <v>7800</v>
      </c>
      <c r="H3102" s="299">
        <v>71064</v>
      </c>
      <c r="I3102" s="59">
        <v>0.5</v>
      </c>
      <c r="J3102" s="448">
        <f t="shared" si="49"/>
        <v>35532</v>
      </c>
    </row>
    <row r="3103" spans="1:10" ht="15.75">
      <c r="A3103" s="55">
        <v>3099</v>
      </c>
      <c r="B3103" s="55" t="s">
        <v>446</v>
      </c>
      <c r="C3103" s="329" t="s">
        <v>3509</v>
      </c>
      <c r="D3103" s="329" t="s">
        <v>7172</v>
      </c>
      <c r="E3103" s="55" t="s">
        <v>7802</v>
      </c>
      <c r="F3103" s="55"/>
      <c r="G3103" s="55" t="s">
        <v>7800</v>
      </c>
      <c r="H3103" s="299">
        <v>71350</v>
      </c>
      <c r="I3103" s="59">
        <v>0.5</v>
      </c>
      <c r="J3103" s="448">
        <f t="shared" si="49"/>
        <v>35675</v>
      </c>
    </row>
    <row r="3104" spans="1:10" ht="15.75">
      <c r="A3104" s="55">
        <v>3100</v>
      </c>
      <c r="B3104" s="55" t="s">
        <v>446</v>
      </c>
      <c r="C3104" s="329" t="s">
        <v>3510</v>
      </c>
      <c r="D3104" s="329" t="s">
        <v>7173</v>
      </c>
      <c r="E3104" s="55" t="s">
        <v>7802</v>
      </c>
      <c r="F3104" s="55"/>
      <c r="G3104" s="55" t="s">
        <v>7800</v>
      </c>
      <c r="H3104" s="299">
        <v>71636</v>
      </c>
      <c r="I3104" s="59">
        <v>0.5</v>
      </c>
      <c r="J3104" s="448">
        <f t="shared" si="49"/>
        <v>35818</v>
      </c>
    </row>
    <row r="3105" spans="1:10" ht="15.75">
      <c r="A3105" s="55">
        <v>3101</v>
      </c>
      <c r="B3105" s="55" t="s">
        <v>446</v>
      </c>
      <c r="C3105" s="329" t="s">
        <v>3511</v>
      </c>
      <c r="D3105" s="329" t="s">
        <v>7174</v>
      </c>
      <c r="E3105" s="55" t="s">
        <v>7802</v>
      </c>
      <c r="F3105" s="55"/>
      <c r="G3105" s="55" t="s">
        <v>7800</v>
      </c>
      <c r="H3105" s="299">
        <v>71921</v>
      </c>
      <c r="I3105" s="59">
        <v>0.5</v>
      </c>
      <c r="J3105" s="448">
        <f t="shared" si="49"/>
        <v>35960.5</v>
      </c>
    </row>
    <row r="3106" spans="1:10" ht="15.75">
      <c r="A3106" s="55">
        <v>3102</v>
      </c>
      <c r="B3106" s="55" t="s">
        <v>446</v>
      </c>
      <c r="C3106" s="329" t="s">
        <v>3512</v>
      </c>
      <c r="D3106" s="329" t="s">
        <v>7175</v>
      </c>
      <c r="E3106" s="55" t="s">
        <v>7802</v>
      </c>
      <c r="F3106" s="55"/>
      <c r="G3106" s="55" t="s">
        <v>7800</v>
      </c>
      <c r="H3106" s="299">
        <v>72207</v>
      </c>
      <c r="I3106" s="59">
        <v>0.5</v>
      </c>
      <c r="J3106" s="448">
        <f t="shared" si="49"/>
        <v>36103.5</v>
      </c>
    </row>
    <row r="3107" spans="1:10" ht="15.75">
      <c r="A3107" s="55">
        <v>3103</v>
      </c>
      <c r="B3107" s="55" t="s">
        <v>446</v>
      </c>
      <c r="C3107" s="329" t="s">
        <v>3513</v>
      </c>
      <c r="D3107" s="329" t="s">
        <v>7176</v>
      </c>
      <c r="E3107" s="55" t="s">
        <v>7802</v>
      </c>
      <c r="F3107" s="55"/>
      <c r="G3107" s="55" t="s">
        <v>7800</v>
      </c>
      <c r="H3107" s="299">
        <v>72492</v>
      </c>
      <c r="I3107" s="59">
        <v>0.5</v>
      </c>
      <c r="J3107" s="448">
        <f t="shared" si="49"/>
        <v>36246</v>
      </c>
    </row>
    <row r="3108" spans="1:10" ht="15.75">
      <c r="A3108" s="55">
        <v>3104</v>
      </c>
      <c r="B3108" s="55" t="s">
        <v>446</v>
      </c>
      <c r="C3108" s="329" t="s">
        <v>3514</v>
      </c>
      <c r="D3108" s="329" t="s">
        <v>7177</v>
      </c>
      <c r="E3108" s="55" t="s">
        <v>7802</v>
      </c>
      <c r="F3108" s="55"/>
      <c r="G3108" s="55" t="s">
        <v>7800</v>
      </c>
      <c r="H3108" s="299">
        <v>72778</v>
      </c>
      <c r="I3108" s="59">
        <v>0.5</v>
      </c>
      <c r="J3108" s="448">
        <f t="shared" si="49"/>
        <v>36389</v>
      </c>
    </row>
    <row r="3109" spans="1:10" ht="15.75">
      <c r="A3109" s="55">
        <v>3105</v>
      </c>
      <c r="B3109" s="55" t="s">
        <v>446</v>
      </c>
      <c r="C3109" s="329" t="s">
        <v>3515</v>
      </c>
      <c r="D3109" s="329" t="s">
        <v>7178</v>
      </c>
      <c r="E3109" s="55" t="s">
        <v>7802</v>
      </c>
      <c r="F3109" s="55"/>
      <c r="G3109" s="55" t="s">
        <v>7800</v>
      </c>
      <c r="H3109" s="299">
        <v>73063</v>
      </c>
      <c r="I3109" s="59">
        <v>0.5</v>
      </c>
      <c r="J3109" s="448">
        <f t="shared" si="49"/>
        <v>36531.5</v>
      </c>
    </row>
    <row r="3110" spans="1:10" ht="15.75">
      <c r="A3110" s="55">
        <v>3106</v>
      </c>
      <c r="B3110" s="55" t="s">
        <v>446</v>
      </c>
      <c r="C3110" s="329" t="s">
        <v>3516</v>
      </c>
      <c r="D3110" s="329" t="s">
        <v>7179</v>
      </c>
      <c r="E3110" s="55" t="s">
        <v>7802</v>
      </c>
      <c r="F3110" s="55"/>
      <c r="G3110" s="55" t="s">
        <v>7800</v>
      </c>
      <c r="H3110" s="299">
        <v>73349</v>
      </c>
      <c r="I3110" s="59">
        <v>0.5</v>
      </c>
      <c r="J3110" s="448">
        <f t="shared" si="49"/>
        <v>36674.5</v>
      </c>
    </row>
    <row r="3111" spans="1:10" ht="15.75">
      <c r="A3111" s="55">
        <v>3107</v>
      </c>
      <c r="B3111" s="55" t="s">
        <v>446</v>
      </c>
      <c r="C3111" s="329" t="s">
        <v>3517</v>
      </c>
      <c r="D3111" s="329" t="s">
        <v>7180</v>
      </c>
      <c r="E3111" s="55" t="s">
        <v>7802</v>
      </c>
      <c r="F3111" s="55"/>
      <c r="G3111" s="55" t="s">
        <v>7800</v>
      </c>
      <c r="H3111" s="299">
        <v>73634</v>
      </c>
      <c r="I3111" s="59">
        <v>0.5</v>
      </c>
      <c r="J3111" s="448">
        <f t="shared" si="49"/>
        <v>36817</v>
      </c>
    </row>
    <row r="3112" spans="1:10" ht="15.75">
      <c r="A3112" s="55">
        <v>3108</v>
      </c>
      <c r="B3112" s="55" t="s">
        <v>446</v>
      </c>
      <c r="C3112" s="329" t="s">
        <v>3518</v>
      </c>
      <c r="D3112" s="329" t="s">
        <v>7181</v>
      </c>
      <c r="E3112" s="55" t="s">
        <v>7802</v>
      </c>
      <c r="F3112" s="55"/>
      <c r="G3112" s="55" t="s">
        <v>7800</v>
      </c>
      <c r="H3112" s="299">
        <v>73920</v>
      </c>
      <c r="I3112" s="59">
        <v>0.5</v>
      </c>
      <c r="J3112" s="448">
        <f t="shared" si="49"/>
        <v>36960</v>
      </c>
    </row>
    <row r="3113" spans="1:10" ht="15.75">
      <c r="A3113" s="55">
        <v>3109</v>
      </c>
      <c r="B3113" s="55" t="s">
        <v>446</v>
      </c>
      <c r="C3113" s="329" t="s">
        <v>3519</v>
      </c>
      <c r="D3113" s="329" t="s">
        <v>7182</v>
      </c>
      <c r="E3113" s="55" t="s">
        <v>7802</v>
      </c>
      <c r="F3113" s="55"/>
      <c r="G3113" s="55" t="s">
        <v>7800</v>
      </c>
      <c r="H3113" s="299">
        <v>74205</v>
      </c>
      <c r="I3113" s="59">
        <v>0.5</v>
      </c>
      <c r="J3113" s="448">
        <f t="shared" si="49"/>
        <v>37102.5</v>
      </c>
    </row>
    <row r="3114" spans="1:10" ht="15.75">
      <c r="A3114" s="55">
        <v>3110</v>
      </c>
      <c r="B3114" s="55" t="s">
        <v>446</v>
      </c>
      <c r="C3114" s="329" t="s">
        <v>3520</v>
      </c>
      <c r="D3114" s="329" t="s">
        <v>7183</v>
      </c>
      <c r="E3114" s="55" t="s">
        <v>7802</v>
      </c>
      <c r="F3114" s="55"/>
      <c r="G3114" s="55" t="s">
        <v>7800</v>
      </c>
      <c r="H3114" s="299">
        <v>74491</v>
      </c>
      <c r="I3114" s="59">
        <v>0.5</v>
      </c>
      <c r="J3114" s="448">
        <f t="shared" si="49"/>
        <v>37245.5</v>
      </c>
    </row>
    <row r="3115" spans="1:10" ht="15.75">
      <c r="A3115" s="55">
        <v>3111</v>
      </c>
      <c r="B3115" s="55" t="s">
        <v>446</v>
      </c>
      <c r="C3115" s="329" t="s">
        <v>3521</v>
      </c>
      <c r="D3115" s="329" t="s">
        <v>7184</v>
      </c>
      <c r="E3115" s="55" t="s">
        <v>7802</v>
      </c>
      <c r="F3115" s="55"/>
      <c r="G3115" s="55" t="s">
        <v>7800</v>
      </c>
      <c r="H3115" s="299">
        <v>74776</v>
      </c>
      <c r="I3115" s="59">
        <v>0.5</v>
      </c>
      <c r="J3115" s="448">
        <f t="shared" si="49"/>
        <v>37388</v>
      </c>
    </row>
    <row r="3116" spans="1:10" ht="15.75">
      <c r="A3116" s="55">
        <v>3112</v>
      </c>
      <c r="B3116" s="55" t="s">
        <v>446</v>
      </c>
      <c r="C3116" s="329" t="s">
        <v>3522</v>
      </c>
      <c r="D3116" s="329" t="s">
        <v>7185</v>
      </c>
      <c r="E3116" s="55" t="s">
        <v>7802</v>
      </c>
      <c r="F3116" s="55"/>
      <c r="G3116" s="55" t="s">
        <v>7800</v>
      </c>
      <c r="H3116" s="299">
        <v>75062</v>
      </c>
      <c r="I3116" s="59">
        <v>0.5</v>
      </c>
      <c r="J3116" s="448">
        <f t="shared" si="49"/>
        <v>37531</v>
      </c>
    </row>
    <row r="3117" spans="1:10" ht="15.75">
      <c r="A3117" s="55">
        <v>3113</v>
      </c>
      <c r="B3117" s="55" t="s">
        <v>446</v>
      </c>
      <c r="C3117" s="329" t="s">
        <v>3523</v>
      </c>
      <c r="D3117" s="329" t="s">
        <v>7186</v>
      </c>
      <c r="E3117" s="55" t="s">
        <v>7802</v>
      </c>
      <c r="F3117" s="55"/>
      <c r="G3117" s="55" t="s">
        <v>7800</v>
      </c>
      <c r="H3117" s="299">
        <v>75347</v>
      </c>
      <c r="I3117" s="59">
        <v>0.5</v>
      </c>
      <c r="J3117" s="448">
        <f t="shared" si="49"/>
        <v>37673.5</v>
      </c>
    </row>
    <row r="3118" spans="1:10" ht="15.75">
      <c r="A3118" s="55">
        <v>3114</v>
      </c>
      <c r="B3118" s="55" t="s">
        <v>446</v>
      </c>
      <c r="C3118" s="329" t="s">
        <v>3524</v>
      </c>
      <c r="D3118" s="329" t="s">
        <v>7187</v>
      </c>
      <c r="E3118" s="55" t="s">
        <v>7802</v>
      </c>
      <c r="F3118" s="55"/>
      <c r="G3118" s="55" t="s">
        <v>7800</v>
      </c>
      <c r="H3118" s="299">
        <v>75633</v>
      </c>
      <c r="I3118" s="59">
        <v>0.5</v>
      </c>
      <c r="J3118" s="448">
        <f t="shared" si="49"/>
        <v>37816.5</v>
      </c>
    </row>
    <row r="3119" spans="1:10" ht="15.75">
      <c r="A3119" s="55">
        <v>3115</v>
      </c>
      <c r="B3119" s="55" t="s">
        <v>446</v>
      </c>
      <c r="C3119" s="329" t="s">
        <v>3525</v>
      </c>
      <c r="D3119" s="329" t="s">
        <v>7188</v>
      </c>
      <c r="E3119" s="55" t="s">
        <v>7802</v>
      </c>
      <c r="F3119" s="55"/>
      <c r="G3119" s="55" t="s">
        <v>7800</v>
      </c>
      <c r="H3119" s="299">
        <v>75918</v>
      </c>
      <c r="I3119" s="59">
        <v>0.5</v>
      </c>
      <c r="J3119" s="448">
        <f t="shared" si="49"/>
        <v>37959</v>
      </c>
    </row>
    <row r="3120" spans="1:10" ht="15.75">
      <c r="A3120" s="55">
        <v>3116</v>
      </c>
      <c r="B3120" s="55" t="s">
        <v>446</v>
      </c>
      <c r="C3120" s="329" t="s">
        <v>3526</v>
      </c>
      <c r="D3120" s="329" t="s">
        <v>7189</v>
      </c>
      <c r="E3120" s="55" t="s">
        <v>7802</v>
      </c>
      <c r="F3120" s="55"/>
      <c r="G3120" s="55" t="s">
        <v>7800</v>
      </c>
      <c r="H3120" s="299">
        <v>76204</v>
      </c>
      <c r="I3120" s="59">
        <v>0.5</v>
      </c>
      <c r="J3120" s="448">
        <f t="shared" si="49"/>
        <v>38102</v>
      </c>
    </row>
    <row r="3121" spans="1:10" ht="15.75">
      <c r="A3121" s="55">
        <v>3117</v>
      </c>
      <c r="B3121" s="55" t="s">
        <v>446</v>
      </c>
      <c r="C3121" s="329" t="s">
        <v>3527</v>
      </c>
      <c r="D3121" s="329" t="s">
        <v>7190</v>
      </c>
      <c r="E3121" s="55" t="s">
        <v>7802</v>
      </c>
      <c r="F3121" s="55"/>
      <c r="G3121" s="55" t="s">
        <v>7800</v>
      </c>
      <c r="H3121" s="299">
        <v>76489</v>
      </c>
      <c r="I3121" s="59">
        <v>0.5</v>
      </c>
      <c r="J3121" s="448">
        <f t="shared" si="49"/>
        <v>38244.5</v>
      </c>
    </row>
    <row r="3122" spans="1:10" ht="15.75">
      <c r="A3122" s="55">
        <v>3118</v>
      </c>
      <c r="B3122" s="55" t="s">
        <v>446</v>
      </c>
      <c r="C3122" s="329" t="s">
        <v>3528</v>
      </c>
      <c r="D3122" s="329" t="s">
        <v>7191</v>
      </c>
      <c r="E3122" s="55" t="s">
        <v>7802</v>
      </c>
      <c r="F3122" s="55"/>
      <c r="G3122" s="55" t="s">
        <v>7800</v>
      </c>
      <c r="H3122" s="299">
        <v>76775</v>
      </c>
      <c r="I3122" s="59">
        <v>0.5</v>
      </c>
      <c r="J3122" s="448">
        <f t="shared" si="49"/>
        <v>38387.5</v>
      </c>
    </row>
    <row r="3123" spans="1:10" ht="15.75">
      <c r="A3123" s="55">
        <v>3119</v>
      </c>
      <c r="B3123" s="55" t="s">
        <v>446</v>
      </c>
      <c r="C3123" s="329" t="s">
        <v>3529</v>
      </c>
      <c r="D3123" s="329" t="s">
        <v>7192</v>
      </c>
      <c r="E3123" s="55" t="s">
        <v>7802</v>
      </c>
      <c r="F3123" s="55"/>
      <c r="G3123" s="55" t="s">
        <v>7800</v>
      </c>
      <c r="H3123" s="299">
        <v>77060</v>
      </c>
      <c r="I3123" s="59">
        <v>0.5</v>
      </c>
      <c r="J3123" s="448">
        <f t="shared" si="49"/>
        <v>38530</v>
      </c>
    </row>
    <row r="3124" spans="1:10" ht="15.75">
      <c r="A3124" s="55">
        <v>3120</v>
      </c>
      <c r="B3124" s="55" t="s">
        <v>446</v>
      </c>
      <c r="C3124" s="329" t="s">
        <v>3530</v>
      </c>
      <c r="D3124" s="329" t="s">
        <v>7193</v>
      </c>
      <c r="E3124" s="55" t="s">
        <v>7802</v>
      </c>
      <c r="F3124" s="55"/>
      <c r="G3124" s="55" t="s">
        <v>7800</v>
      </c>
      <c r="H3124" s="299">
        <v>77346</v>
      </c>
      <c r="I3124" s="59">
        <v>0.5</v>
      </c>
      <c r="J3124" s="448">
        <f t="shared" si="49"/>
        <v>38673</v>
      </c>
    </row>
    <row r="3125" spans="1:10" ht="15.75">
      <c r="A3125" s="55">
        <v>3121</v>
      </c>
      <c r="B3125" s="55" t="s">
        <v>446</v>
      </c>
      <c r="C3125" s="329" t="s">
        <v>3531</v>
      </c>
      <c r="D3125" s="329" t="s">
        <v>7194</v>
      </c>
      <c r="E3125" s="55" t="s">
        <v>7802</v>
      </c>
      <c r="F3125" s="55"/>
      <c r="G3125" s="55" t="s">
        <v>7800</v>
      </c>
      <c r="H3125" s="299">
        <v>77632</v>
      </c>
      <c r="I3125" s="59">
        <v>0.5</v>
      </c>
      <c r="J3125" s="448">
        <f t="shared" si="49"/>
        <v>38816</v>
      </c>
    </row>
    <row r="3126" spans="1:10" ht="15.75">
      <c r="A3126" s="55">
        <v>3122</v>
      </c>
      <c r="B3126" s="55" t="s">
        <v>446</v>
      </c>
      <c r="C3126" s="329" t="s">
        <v>3532</v>
      </c>
      <c r="D3126" s="329" t="s">
        <v>7195</v>
      </c>
      <c r="E3126" s="55" t="s">
        <v>7802</v>
      </c>
      <c r="F3126" s="55"/>
      <c r="G3126" s="55" t="s">
        <v>7800</v>
      </c>
      <c r="H3126" s="299">
        <v>77917</v>
      </c>
      <c r="I3126" s="59">
        <v>0.5</v>
      </c>
      <c r="J3126" s="448">
        <f t="shared" si="49"/>
        <v>38958.5</v>
      </c>
    </row>
    <row r="3127" spans="1:10" ht="15.75">
      <c r="A3127" s="55">
        <v>3123</v>
      </c>
      <c r="B3127" s="55" t="s">
        <v>446</v>
      </c>
      <c r="C3127" s="329" t="s">
        <v>3533</v>
      </c>
      <c r="D3127" s="329" t="s">
        <v>7196</v>
      </c>
      <c r="E3127" s="55" t="s">
        <v>7802</v>
      </c>
      <c r="F3127" s="55"/>
      <c r="G3127" s="55" t="s">
        <v>7800</v>
      </c>
      <c r="H3127" s="299">
        <v>78203</v>
      </c>
      <c r="I3127" s="59">
        <v>0.5</v>
      </c>
      <c r="J3127" s="448">
        <f t="shared" si="49"/>
        <v>39101.5</v>
      </c>
    </row>
    <row r="3128" spans="1:10" ht="15.75">
      <c r="A3128" s="55">
        <v>3124</v>
      </c>
      <c r="B3128" s="55" t="s">
        <v>446</v>
      </c>
      <c r="C3128" s="329" t="s">
        <v>3534</v>
      </c>
      <c r="D3128" s="329" t="s">
        <v>7197</v>
      </c>
      <c r="E3128" s="55" t="s">
        <v>7802</v>
      </c>
      <c r="F3128" s="55"/>
      <c r="G3128" s="55" t="s">
        <v>7800</v>
      </c>
      <c r="H3128" s="299">
        <v>78488</v>
      </c>
      <c r="I3128" s="59">
        <v>0.5</v>
      </c>
      <c r="J3128" s="448">
        <f t="shared" si="49"/>
        <v>39244</v>
      </c>
    </row>
    <row r="3129" spans="1:10" ht="15.75">
      <c r="A3129" s="55">
        <v>3125</v>
      </c>
      <c r="B3129" s="55" t="s">
        <v>446</v>
      </c>
      <c r="C3129" s="329" t="s">
        <v>3535</v>
      </c>
      <c r="D3129" s="329" t="s">
        <v>7198</v>
      </c>
      <c r="E3129" s="55" t="s">
        <v>7802</v>
      </c>
      <c r="F3129" s="55"/>
      <c r="G3129" s="55" t="s">
        <v>7800</v>
      </c>
      <c r="H3129" s="299">
        <v>78774</v>
      </c>
      <c r="I3129" s="59">
        <v>0.5</v>
      </c>
      <c r="J3129" s="448">
        <f t="shared" si="49"/>
        <v>39387</v>
      </c>
    </row>
    <row r="3130" spans="1:10" ht="15.75">
      <c r="A3130" s="55">
        <v>3126</v>
      </c>
      <c r="B3130" s="55" t="s">
        <v>446</v>
      </c>
      <c r="C3130" s="329" t="s">
        <v>3536</v>
      </c>
      <c r="D3130" s="329" t="s">
        <v>7199</v>
      </c>
      <c r="E3130" s="55" t="s">
        <v>7802</v>
      </c>
      <c r="F3130" s="55"/>
      <c r="G3130" s="55" t="s">
        <v>7800</v>
      </c>
      <c r="H3130" s="299">
        <v>79059</v>
      </c>
      <c r="I3130" s="59">
        <v>0.5</v>
      </c>
      <c r="J3130" s="448">
        <f t="shared" si="49"/>
        <v>39529.5</v>
      </c>
    </row>
    <row r="3131" spans="1:10" ht="15.75">
      <c r="A3131" s="55">
        <v>3127</v>
      </c>
      <c r="B3131" s="55" t="s">
        <v>446</v>
      </c>
      <c r="C3131" s="329" t="s">
        <v>3537</v>
      </c>
      <c r="D3131" s="329" t="s">
        <v>7200</v>
      </c>
      <c r="E3131" s="55" t="s">
        <v>7802</v>
      </c>
      <c r="F3131" s="55"/>
      <c r="G3131" s="55" t="s">
        <v>7800</v>
      </c>
      <c r="H3131" s="299">
        <v>79345</v>
      </c>
      <c r="I3131" s="59">
        <v>0.5</v>
      </c>
      <c r="J3131" s="448">
        <f t="shared" si="49"/>
        <v>39672.5</v>
      </c>
    </row>
    <row r="3132" spans="1:10" ht="15.75">
      <c r="A3132" s="55">
        <v>3128</v>
      </c>
      <c r="B3132" s="55" t="s">
        <v>446</v>
      </c>
      <c r="C3132" s="329" t="s">
        <v>3538</v>
      </c>
      <c r="D3132" s="329" t="s">
        <v>7201</v>
      </c>
      <c r="E3132" s="55" t="s">
        <v>7802</v>
      </c>
      <c r="F3132" s="55"/>
      <c r="G3132" s="55" t="s">
        <v>7800</v>
      </c>
      <c r="H3132" s="299">
        <v>79630</v>
      </c>
      <c r="I3132" s="59">
        <v>0.5</v>
      </c>
      <c r="J3132" s="448">
        <f t="shared" si="49"/>
        <v>39815</v>
      </c>
    </row>
    <row r="3133" spans="1:10" ht="15.75">
      <c r="A3133" s="55">
        <v>3129</v>
      </c>
      <c r="B3133" s="55" t="s">
        <v>446</v>
      </c>
      <c r="C3133" s="329" t="s">
        <v>3539</v>
      </c>
      <c r="D3133" s="329" t="s">
        <v>7202</v>
      </c>
      <c r="E3133" s="55" t="s">
        <v>7802</v>
      </c>
      <c r="F3133" s="55"/>
      <c r="G3133" s="55" t="s">
        <v>7800</v>
      </c>
      <c r="H3133" s="299">
        <v>79916</v>
      </c>
      <c r="I3133" s="59">
        <v>0.5</v>
      </c>
      <c r="J3133" s="448">
        <f t="shared" si="49"/>
        <v>39958</v>
      </c>
    </row>
    <row r="3134" spans="1:10" ht="15.75">
      <c r="A3134" s="55">
        <v>3130</v>
      </c>
      <c r="B3134" s="55" t="s">
        <v>446</v>
      </c>
      <c r="C3134" s="329" t="s">
        <v>3540</v>
      </c>
      <c r="D3134" s="329" t="s">
        <v>7203</v>
      </c>
      <c r="E3134" s="55" t="s">
        <v>7802</v>
      </c>
      <c r="F3134" s="55"/>
      <c r="G3134" s="55" t="s">
        <v>7800</v>
      </c>
      <c r="H3134" s="299">
        <v>80201</v>
      </c>
      <c r="I3134" s="59">
        <v>0.5</v>
      </c>
      <c r="J3134" s="448">
        <f t="shared" si="49"/>
        <v>40100.5</v>
      </c>
    </row>
    <row r="3135" spans="1:10" ht="15.75">
      <c r="A3135" s="55">
        <v>3131</v>
      </c>
      <c r="B3135" s="55" t="s">
        <v>446</v>
      </c>
      <c r="C3135" s="329" t="s">
        <v>3541</v>
      </c>
      <c r="D3135" s="329" t="s">
        <v>7204</v>
      </c>
      <c r="E3135" s="55" t="s">
        <v>7802</v>
      </c>
      <c r="F3135" s="55"/>
      <c r="G3135" s="55" t="s">
        <v>7800</v>
      </c>
      <c r="H3135" s="299">
        <v>80487</v>
      </c>
      <c r="I3135" s="59">
        <v>0.5</v>
      </c>
      <c r="J3135" s="448">
        <f t="shared" si="49"/>
        <v>40243.5</v>
      </c>
    </row>
    <row r="3136" spans="1:10" ht="15.75">
      <c r="A3136" s="55">
        <v>3132</v>
      </c>
      <c r="B3136" s="55" t="s">
        <v>446</v>
      </c>
      <c r="C3136" s="329" t="s">
        <v>3542</v>
      </c>
      <c r="D3136" s="329" t="s">
        <v>7205</v>
      </c>
      <c r="E3136" s="55" t="s">
        <v>7802</v>
      </c>
      <c r="F3136" s="55"/>
      <c r="G3136" s="55" t="s">
        <v>7800</v>
      </c>
      <c r="H3136" s="299">
        <v>80772</v>
      </c>
      <c r="I3136" s="59">
        <v>0.5</v>
      </c>
      <c r="J3136" s="448">
        <f t="shared" si="49"/>
        <v>40386</v>
      </c>
    </row>
    <row r="3137" spans="1:10" ht="15.75">
      <c r="A3137" s="55">
        <v>3133</v>
      </c>
      <c r="B3137" s="55" t="s">
        <v>446</v>
      </c>
      <c r="C3137" s="329" t="s">
        <v>3543</v>
      </c>
      <c r="D3137" s="329" t="s">
        <v>7206</v>
      </c>
      <c r="E3137" s="55" t="s">
        <v>7802</v>
      </c>
      <c r="F3137" s="55"/>
      <c r="G3137" s="55" t="s">
        <v>7800</v>
      </c>
      <c r="H3137" s="299">
        <v>81058</v>
      </c>
      <c r="I3137" s="59">
        <v>0.5</v>
      </c>
      <c r="J3137" s="448">
        <f t="shared" si="49"/>
        <v>40529</v>
      </c>
    </row>
    <row r="3138" spans="1:10" ht="15.75">
      <c r="A3138" s="55">
        <v>3134</v>
      </c>
      <c r="B3138" s="55" t="s">
        <v>446</v>
      </c>
      <c r="C3138" s="329" t="s">
        <v>3544</v>
      </c>
      <c r="D3138" s="329" t="s">
        <v>7207</v>
      </c>
      <c r="E3138" s="55" t="s">
        <v>7802</v>
      </c>
      <c r="F3138" s="55"/>
      <c r="G3138" s="55" t="s">
        <v>7800</v>
      </c>
      <c r="H3138" s="299">
        <v>81343</v>
      </c>
      <c r="I3138" s="59">
        <v>0.5</v>
      </c>
      <c r="J3138" s="448">
        <f t="shared" si="49"/>
        <v>40671.5</v>
      </c>
    </row>
    <row r="3139" spans="1:10" ht="15.75">
      <c r="A3139" s="55">
        <v>3135</v>
      </c>
      <c r="B3139" s="55" t="s">
        <v>446</v>
      </c>
      <c r="C3139" s="329" t="s">
        <v>3545</v>
      </c>
      <c r="D3139" s="329" t="s">
        <v>7208</v>
      </c>
      <c r="E3139" s="55" t="s">
        <v>7802</v>
      </c>
      <c r="F3139" s="55"/>
      <c r="G3139" s="55" t="s">
        <v>7800</v>
      </c>
      <c r="H3139" s="299">
        <v>81629</v>
      </c>
      <c r="I3139" s="59">
        <v>0.5</v>
      </c>
      <c r="J3139" s="448">
        <f t="shared" si="49"/>
        <v>40814.5</v>
      </c>
    </row>
    <row r="3140" spans="1:10" ht="15.75">
      <c r="A3140" s="55">
        <v>3136</v>
      </c>
      <c r="B3140" s="55" t="s">
        <v>446</v>
      </c>
      <c r="C3140" s="329" t="s">
        <v>3546</v>
      </c>
      <c r="D3140" s="329" t="s">
        <v>7209</v>
      </c>
      <c r="E3140" s="55" t="s">
        <v>7802</v>
      </c>
      <c r="F3140" s="55"/>
      <c r="G3140" s="55" t="s">
        <v>7800</v>
      </c>
      <c r="H3140" s="299">
        <v>81914</v>
      </c>
      <c r="I3140" s="59">
        <v>0.5</v>
      </c>
      <c r="J3140" s="448">
        <f t="shared" si="49"/>
        <v>40957</v>
      </c>
    </row>
    <row r="3141" spans="1:10" ht="15.75">
      <c r="A3141" s="55">
        <v>3137</v>
      </c>
      <c r="B3141" s="55" t="s">
        <v>446</v>
      </c>
      <c r="C3141" s="329" t="s">
        <v>3547</v>
      </c>
      <c r="D3141" s="329" t="s">
        <v>7210</v>
      </c>
      <c r="E3141" s="55" t="s">
        <v>7802</v>
      </c>
      <c r="F3141" s="55"/>
      <c r="G3141" s="55" t="s">
        <v>7800</v>
      </c>
      <c r="H3141" s="299">
        <v>82200</v>
      </c>
      <c r="I3141" s="59">
        <v>0.5</v>
      </c>
      <c r="J3141" s="448">
        <f t="shared" si="49"/>
        <v>41100</v>
      </c>
    </row>
    <row r="3142" spans="1:10" ht="15.75">
      <c r="A3142" s="55">
        <v>3138</v>
      </c>
      <c r="B3142" s="55" t="s">
        <v>446</v>
      </c>
      <c r="C3142" s="329" t="s">
        <v>3548</v>
      </c>
      <c r="D3142" s="329" t="s">
        <v>7211</v>
      </c>
      <c r="E3142" s="55" t="s">
        <v>7802</v>
      </c>
      <c r="F3142" s="55"/>
      <c r="G3142" s="55" t="s">
        <v>7800</v>
      </c>
      <c r="H3142" s="299">
        <v>82485</v>
      </c>
      <c r="I3142" s="59">
        <v>0.5</v>
      </c>
      <c r="J3142" s="448">
        <f t="shared" si="49"/>
        <v>41242.5</v>
      </c>
    </row>
    <row r="3143" spans="1:10" ht="15.75">
      <c r="A3143" s="55">
        <v>3139</v>
      </c>
      <c r="B3143" s="55" t="s">
        <v>446</v>
      </c>
      <c r="C3143" s="329" t="s">
        <v>3549</v>
      </c>
      <c r="D3143" s="329" t="s">
        <v>7212</v>
      </c>
      <c r="E3143" s="55" t="s">
        <v>7802</v>
      </c>
      <c r="F3143" s="55"/>
      <c r="G3143" s="55" t="s">
        <v>7800</v>
      </c>
      <c r="H3143" s="299">
        <v>82771</v>
      </c>
      <c r="I3143" s="59">
        <v>0.5</v>
      </c>
      <c r="J3143" s="448">
        <f t="shared" si="49"/>
        <v>41385.5</v>
      </c>
    </row>
    <row r="3144" spans="1:10" ht="15.75">
      <c r="A3144" s="55">
        <v>3140</v>
      </c>
      <c r="B3144" s="55" t="s">
        <v>446</v>
      </c>
      <c r="C3144" s="329" t="s">
        <v>3550</v>
      </c>
      <c r="D3144" s="329" t="s">
        <v>7213</v>
      </c>
      <c r="E3144" s="55" t="s">
        <v>7802</v>
      </c>
      <c r="F3144" s="55"/>
      <c r="G3144" s="55" t="s">
        <v>7800</v>
      </c>
      <c r="H3144" s="299">
        <v>83056</v>
      </c>
      <c r="I3144" s="59">
        <v>0.5</v>
      </c>
      <c r="J3144" s="448">
        <f t="shared" si="49"/>
        <v>41528</v>
      </c>
    </row>
    <row r="3145" spans="1:10" ht="15.75">
      <c r="A3145" s="55">
        <v>3141</v>
      </c>
      <c r="B3145" s="55" t="s">
        <v>446</v>
      </c>
      <c r="C3145" s="329" t="s">
        <v>3551</v>
      </c>
      <c r="D3145" s="329" t="s">
        <v>7214</v>
      </c>
      <c r="E3145" s="55" t="s">
        <v>7802</v>
      </c>
      <c r="F3145" s="55"/>
      <c r="G3145" s="55" t="s">
        <v>7800</v>
      </c>
      <c r="H3145" s="299">
        <v>83342</v>
      </c>
      <c r="I3145" s="59">
        <v>0.5</v>
      </c>
      <c r="J3145" s="448">
        <f t="shared" si="49"/>
        <v>41671</v>
      </c>
    </row>
    <row r="3146" spans="1:10" ht="15.75">
      <c r="A3146" s="55">
        <v>3142</v>
      </c>
      <c r="B3146" s="55" t="s">
        <v>446</v>
      </c>
      <c r="C3146" s="329" t="s">
        <v>3552</v>
      </c>
      <c r="D3146" s="329" t="s">
        <v>7215</v>
      </c>
      <c r="E3146" s="55" t="s">
        <v>7802</v>
      </c>
      <c r="F3146" s="55"/>
      <c r="G3146" s="55" t="s">
        <v>7800</v>
      </c>
      <c r="H3146" s="299">
        <v>83628</v>
      </c>
      <c r="I3146" s="59">
        <v>0.5</v>
      </c>
      <c r="J3146" s="448">
        <f t="shared" si="49"/>
        <v>41814</v>
      </c>
    </row>
    <row r="3147" spans="1:10" ht="15.75">
      <c r="A3147" s="55">
        <v>3143</v>
      </c>
      <c r="B3147" s="55" t="s">
        <v>446</v>
      </c>
      <c r="C3147" s="329" t="s">
        <v>3553</v>
      </c>
      <c r="D3147" s="329" t="s">
        <v>7216</v>
      </c>
      <c r="E3147" s="55" t="s">
        <v>7802</v>
      </c>
      <c r="F3147" s="55"/>
      <c r="G3147" s="55" t="s">
        <v>7800</v>
      </c>
      <c r="H3147" s="299">
        <v>83913</v>
      </c>
      <c r="I3147" s="59">
        <v>0.5</v>
      </c>
      <c r="J3147" s="448">
        <f t="shared" si="49"/>
        <v>41956.5</v>
      </c>
    </row>
    <row r="3148" spans="1:10" ht="15.75">
      <c r="A3148" s="55">
        <v>3144</v>
      </c>
      <c r="B3148" s="55" t="s">
        <v>446</v>
      </c>
      <c r="C3148" s="329" t="s">
        <v>3554</v>
      </c>
      <c r="D3148" s="329" t="s">
        <v>7217</v>
      </c>
      <c r="E3148" s="55" t="s">
        <v>7802</v>
      </c>
      <c r="F3148" s="55"/>
      <c r="G3148" s="55" t="s">
        <v>7800</v>
      </c>
      <c r="H3148" s="299">
        <v>84199</v>
      </c>
      <c r="I3148" s="59">
        <v>0.5</v>
      </c>
      <c r="J3148" s="448">
        <f t="shared" si="49"/>
        <v>42099.5</v>
      </c>
    </row>
    <row r="3149" spans="1:10" ht="15.75">
      <c r="A3149" s="55">
        <v>3145</v>
      </c>
      <c r="B3149" s="55" t="s">
        <v>446</v>
      </c>
      <c r="C3149" s="329" t="s">
        <v>3555</v>
      </c>
      <c r="D3149" s="329" t="s">
        <v>7218</v>
      </c>
      <c r="E3149" s="55" t="s">
        <v>7802</v>
      </c>
      <c r="F3149" s="55"/>
      <c r="G3149" s="55" t="s">
        <v>7800</v>
      </c>
      <c r="H3149" s="299">
        <v>84484</v>
      </c>
      <c r="I3149" s="59">
        <v>0.5</v>
      </c>
      <c r="J3149" s="448">
        <f t="shared" si="49"/>
        <v>42242</v>
      </c>
    </row>
    <row r="3150" spans="1:10" ht="15.75">
      <c r="A3150" s="55">
        <v>3146</v>
      </c>
      <c r="B3150" s="55" t="s">
        <v>446</v>
      </c>
      <c r="C3150" s="329" t="s">
        <v>3556</v>
      </c>
      <c r="D3150" s="329" t="s">
        <v>7219</v>
      </c>
      <c r="E3150" s="55" t="s">
        <v>7802</v>
      </c>
      <c r="F3150" s="55"/>
      <c r="G3150" s="55" t="s">
        <v>7800</v>
      </c>
      <c r="H3150" s="299">
        <v>84770</v>
      </c>
      <c r="I3150" s="59">
        <v>0.5</v>
      </c>
      <c r="J3150" s="448">
        <f t="shared" si="49"/>
        <v>42385</v>
      </c>
    </row>
    <row r="3151" spans="1:10" ht="15.75">
      <c r="A3151" s="55">
        <v>3147</v>
      </c>
      <c r="B3151" s="55" t="s">
        <v>446</v>
      </c>
      <c r="C3151" s="329" t="s">
        <v>3557</v>
      </c>
      <c r="D3151" s="329" t="s">
        <v>7220</v>
      </c>
      <c r="E3151" s="55" t="s">
        <v>7802</v>
      </c>
      <c r="F3151" s="55"/>
      <c r="G3151" s="55" t="s">
        <v>7800</v>
      </c>
      <c r="H3151" s="299">
        <v>85055</v>
      </c>
      <c r="I3151" s="59">
        <v>0.5</v>
      </c>
      <c r="J3151" s="448">
        <f t="shared" si="49"/>
        <v>42527.5</v>
      </c>
    </row>
    <row r="3152" spans="1:10" ht="15.75">
      <c r="A3152" s="55">
        <v>3148</v>
      </c>
      <c r="B3152" s="55" t="s">
        <v>446</v>
      </c>
      <c r="C3152" s="329" t="s">
        <v>3558</v>
      </c>
      <c r="D3152" s="329" t="s">
        <v>7221</v>
      </c>
      <c r="E3152" s="55" t="s">
        <v>7802</v>
      </c>
      <c r="F3152" s="55"/>
      <c r="G3152" s="55" t="s">
        <v>7800</v>
      </c>
      <c r="H3152" s="299">
        <v>85341</v>
      </c>
      <c r="I3152" s="59">
        <v>0.5</v>
      </c>
      <c r="J3152" s="448">
        <f t="shared" si="49"/>
        <v>42670.5</v>
      </c>
    </row>
    <row r="3153" spans="1:10" ht="15.75">
      <c r="A3153" s="55">
        <v>3149</v>
      </c>
      <c r="B3153" s="55" t="s">
        <v>446</v>
      </c>
      <c r="C3153" s="329" t="s">
        <v>3559</v>
      </c>
      <c r="D3153" s="329" t="s">
        <v>7222</v>
      </c>
      <c r="E3153" s="55" t="s">
        <v>7802</v>
      </c>
      <c r="F3153" s="55"/>
      <c r="G3153" s="55" t="s">
        <v>7800</v>
      </c>
      <c r="H3153" s="299">
        <v>85626</v>
      </c>
      <c r="I3153" s="59">
        <v>0.5</v>
      </c>
      <c r="J3153" s="448">
        <f t="shared" si="49"/>
        <v>42813</v>
      </c>
    </row>
    <row r="3154" spans="1:10" ht="15.75">
      <c r="A3154" s="55">
        <v>3150</v>
      </c>
      <c r="B3154" s="55" t="s">
        <v>446</v>
      </c>
      <c r="C3154" s="329" t="s">
        <v>3560</v>
      </c>
      <c r="D3154" s="329" t="s">
        <v>7223</v>
      </c>
      <c r="E3154" s="55" t="s">
        <v>7802</v>
      </c>
      <c r="F3154" s="55"/>
      <c r="G3154" s="55" t="s">
        <v>7800</v>
      </c>
      <c r="H3154" s="299">
        <v>85912</v>
      </c>
      <c r="I3154" s="59">
        <v>0.5</v>
      </c>
      <c r="J3154" s="448">
        <f t="shared" ref="J3154:J3217" si="50">H3154*(1-I3154)</f>
        <v>42956</v>
      </c>
    </row>
    <row r="3155" spans="1:10" ht="15.75">
      <c r="A3155" s="55">
        <v>3151</v>
      </c>
      <c r="B3155" s="55" t="s">
        <v>446</v>
      </c>
      <c r="C3155" s="329" t="s">
        <v>3561</v>
      </c>
      <c r="D3155" s="329" t="s">
        <v>7224</v>
      </c>
      <c r="E3155" s="55" t="s">
        <v>7802</v>
      </c>
      <c r="F3155" s="55"/>
      <c r="G3155" s="55" t="s">
        <v>7800</v>
      </c>
      <c r="H3155" s="299">
        <v>86197</v>
      </c>
      <c r="I3155" s="59">
        <v>0.5</v>
      </c>
      <c r="J3155" s="448">
        <f t="shared" si="50"/>
        <v>43098.5</v>
      </c>
    </row>
    <row r="3156" spans="1:10" ht="15.75">
      <c r="A3156" s="55">
        <v>3152</v>
      </c>
      <c r="B3156" s="55" t="s">
        <v>446</v>
      </c>
      <c r="C3156" s="329" t="s">
        <v>3562</v>
      </c>
      <c r="D3156" s="329" t="s">
        <v>7225</v>
      </c>
      <c r="E3156" s="55" t="s">
        <v>7802</v>
      </c>
      <c r="F3156" s="55"/>
      <c r="G3156" s="55" t="s">
        <v>7800</v>
      </c>
      <c r="H3156" s="299">
        <v>86483</v>
      </c>
      <c r="I3156" s="59">
        <v>0.5</v>
      </c>
      <c r="J3156" s="448">
        <f t="shared" si="50"/>
        <v>43241.5</v>
      </c>
    </row>
    <row r="3157" spans="1:10" ht="15.75">
      <c r="A3157" s="55">
        <v>3153</v>
      </c>
      <c r="B3157" s="55" t="s">
        <v>446</v>
      </c>
      <c r="C3157" s="329" t="s">
        <v>3563</v>
      </c>
      <c r="D3157" s="329" t="s">
        <v>7226</v>
      </c>
      <c r="E3157" s="55" t="s">
        <v>7802</v>
      </c>
      <c r="F3157" s="55"/>
      <c r="G3157" s="55" t="s">
        <v>7800</v>
      </c>
      <c r="H3157" s="299">
        <v>86768</v>
      </c>
      <c r="I3157" s="59">
        <v>0.5</v>
      </c>
      <c r="J3157" s="448">
        <f t="shared" si="50"/>
        <v>43384</v>
      </c>
    </row>
    <row r="3158" spans="1:10" ht="15.75">
      <c r="A3158" s="55">
        <v>3154</v>
      </c>
      <c r="B3158" s="55" t="s">
        <v>446</v>
      </c>
      <c r="C3158" s="329" t="s">
        <v>3564</v>
      </c>
      <c r="D3158" s="329" t="s">
        <v>7227</v>
      </c>
      <c r="E3158" s="55" t="s">
        <v>7802</v>
      </c>
      <c r="F3158" s="55"/>
      <c r="G3158" s="55" t="s">
        <v>7800</v>
      </c>
      <c r="H3158" s="299">
        <v>87054</v>
      </c>
      <c r="I3158" s="59">
        <v>0.5</v>
      </c>
      <c r="J3158" s="448">
        <f t="shared" si="50"/>
        <v>43527</v>
      </c>
    </row>
    <row r="3159" spans="1:10" ht="15.75">
      <c r="A3159" s="55">
        <v>3155</v>
      </c>
      <c r="B3159" s="55" t="s">
        <v>446</v>
      </c>
      <c r="C3159" s="329" t="s">
        <v>3565</v>
      </c>
      <c r="D3159" s="329" t="s">
        <v>7228</v>
      </c>
      <c r="E3159" s="55" t="s">
        <v>7802</v>
      </c>
      <c r="F3159" s="55"/>
      <c r="G3159" s="55" t="s">
        <v>7800</v>
      </c>
      <c r="H3159" s="299">
        <v>87339</v>
      </c>
      <c r="I3159" s="59">
        <v>0.5</v>
      </c>
      <c r="J3159" s="448">
        <f t="shared" si="50"/>
        <v>43669.5</v>
      </c>
    </row>
    <row r="3160" spans="1:10" ht="15.75">
      <c r="A3160" s="55">
        <v>3156</v>
      </c>
      <c r="B3160" s="55" t="s">
        <v>446</v>
      </c>
      <c r="C3160" s="329" t="s">
        <v>3566</v>
      </c>
      <c r="D3160" s="329" t="s">
        <v>7229</v>
      </c>
      <c r="E3160" s="55" t="s">
        <v>7802</v>
      </c>
      <c r="F3160" s="55"/>
      <c r="G3160" s="55" t="s">
        <v>7800</v>
      </c>
      <c r="H3160" s="299">
        <v>87625</v>
      </c>
      <c r="I3160" s="59">
        <v>0.5</v>
      </c>
      <c r="J3160" s="448">
        <f t="shared" si="50"/>
        <v>43812.5</v>
      </c>
    </row>
    <row r="3161" spans="1:10" ht="15.75">
      <c r="A3161" s="55">
        <v>3157</v>
      </c>
      <c r="B3161" s="55" t="s">
        <v>446</v>
      </c>
      <c r="C3161" s="329" t="s">
        <v>3567</v>
      </c>
      <c r="D3161" s="329" t="s">
        <v>7230</v>
      </c>
      <c r="E3161" s="55" t="s">
        <v>7802</v>
      </c>
      <c r="F3161" s="55"/>
      <c r="G3161" s="55" t="s">
        <v>7800</v>
      </c>
      <c r="H3161" s="299">
        <v>87910</v>
      </c>
      <c r="I3161" s="59">
        <v>0.5</v>
      </c>
      <c r="J3161" s="448">
        <f t="shared" si="50"/>
        <v>43955</v>
      </c>
    </row>
    <row r="3162" spans="1:10" ht="15.75">
      <c r="A3162" s="55">
        <v>3158</v>
      </c>
      <c r="B3162" s="55" t="s">
        <v>446</v>
      </c>
      <c r="C3162" s="329" t="s">
        <v>3568</v>
      </c>
      <c r="D3162" s="329" t="s">
        <v>7231</v>
      </c>
      <c r="E3162" s="55" t="s">
        <v>7802</v>
      </c>
      <c r="F3162" s="55"/>
      <c r="G3162" s="55" t="s">
        <v>7800</v>
      </c>
      <c r="H3162" s="299">
        <v>88196</v>
      </c>
      <c r="I3162" s="59">
        <v>0.5</v>
      </c>
      <c r="J3162" s="448">
        <f t="shared" si="50"/>
        <v>44098</v>
      </c>
    </row>
    <row r="3163" spans="1:10" ht="15.75">
      <c r="A3163" s="55">
        <v>3159</v>
      </c>
      <c r="B3163" s="55" t="s">
        <v>446</v>
      </c>
      <c r="C3163" s="329" t="s">
        <v>3569</v>
      </c>
      <c r="D3163" s="329" t="s">
        <v>7232</v>
      </c>
      <c r="E3163" s="55" t="s">
        <v>7802</v>
      </c>
      <c r="F3163" s="55"/>
      <c r="G3163" s="55" t="s">
        <v>7800</v>
      </c>
      <c r="H3163" s="299">
        <v>251</v>
      </c>
      <c r="I3163" s="59">
        <v>0.5</v>
      </c>
      <c r="J3163" s="448">
        <f t="shared" si="50"/>
        <v>125.5</v>
      </c>
    </row>
    <row r="3164" spans="1:10" ht="15.75">
      <c r="A3164" s="55">
        <v>3160</v>
      </c>
      <c r="B3164" s="55" t="s">
        <v>446</v>
      </c>
      <c r="C3164" s="329" t="s">
        <v>3570</v>
      </c>
      <c r="D3164" s="329" t="s">
        <v>7233</v>
      </c>
      <c r="E3164" s="55" t="s">
        <v>7802</v>
      </c>
      <c r="F3164" s="55"/>
      <c r="G3164" s="55" t="s">
        <v>7800</v>
      </c>
      <c r="H3164" s="299">
        <v>251</v>
      </c>
      <c r="I3164" s="59">
        <v>0.5</v>
      </c>
      <c r="J3164" s="448">
        <f t="shared" si="50"/>
        <v>125.5</v>
      </c>
    </row>
    <row r="3165" spans="1:10" ht="15.75">
      <c r="A3165" s="55">
        <v>3161</v>
      </c>
      <c r="B3165" s="55" t="s">
        <v>446</v>
      </c>
      <c r="C3165" s="329" t="s">
        <v>3571</v>
      </c>
      <c r="D3165" s="329" t="s">
        <v>7234</v>
      </c>
      <c r="E3165" s="55" t="s">
        <v>7802</v>
      </c>
      <c r="F3165" s="55"/>
      <c r="G3165" s="55" t="s">
        <v>7800</v>
      </c>
      <c r="H3165" s="299">
        <v>251</v>
      </c>
      <c r="I3165" s="59">
        <v>0.5</v>
      </c>
      <c r="J3165" s="448">
        <f t="shared" si="50"/>
        <v>125.5</v>
      </c>
    </row>
    <row r="3166" spans="1:10" ht="15.75">
      <c r="A3166" s="55">
        <v>3162</v>
      </c>
      <c r="B3166" s="55" t="s">
        <v>446</v>
      </c>
      <c r="C3166" s="329" t="s">
        <v>3572</v>
      </c>
      <c r="D3166" s="329" t="s">
        <v>7235</v>
      </c>
      <c r="E3166" s="55" t="s">
        <v>7802</v>
      </c>
      <c r="F3166" s="55"/>
      <c r="G3166" s="55" t="s">
        <v>7800</v>
      </c>
      <c r="H3166" s="299">
        <v>251</v>
      </c>
      <c r="I3166" s="59">
        <v>0.5</v>
      </c>
      <c r="J3166" s="448">
        <f t="shared" si="50"/>
        <v>125.5</v>
      </c>
    </row>
    <row r="3167" spans="1:10" ht="15.75">
      <c r="A3167" s="55">
        <v>3163</v>
      </c>
      <c r="B3167" s="55" t="s">
        <v>446</v>
      </c>
      <c r="C3167" s="329" t="s">
        <v>3573</v>
      </c>
      <c r="D3167" s="329" t="s">
        <v>7236</v>
      </c>
      <c r="E3167" s="55" t="s">
        <v>7802</v>
      </c>
      <c r="F3167" s="55"/>
      <c r="G3167" s="55" t="s">
        <v>7800</v>
      </c>
      <c r="H3167" s="299">
        <v>251</v>
      </c>
      <c r="I3167" s="59">
        <v>0.5</v>
      </c>
      <c r="J3167" s="448">
        <f t="shared" si="50"/>
        <v>125.5</v>
      </c>
    </row>
    <row r="3168" spans="1:10" ht="15.75">
      <c r="A3168" s="55">
        <v>3164</v>
      </c>
      <c r="B3168" s="55" t="s">
        <v>446</v>
      </c>
      <c r="C3168" s="329" t="s">
        <v>3574</v>
      </c>
      <c r="D3168" s="329" t="s">
        <v>7237</v>
      </c>
      <c r="E3168" s="55" t="s">
        <v>7802</v>
      </c>
      <c r="F3168" s="55"/>
      <c r="G3168" s="55" t="s">
        <v>7800</v>
      </c>
      <c r="H3168" s="299">
        <v>251</v>
      </c>
      <c r="I3168" s="59">
        <v>0.5</v>
      </c>
      <c r="J3168" s="448">
        <f t="shared" si="50"/>
        <v>125.5</v>
      </c>
    </row>
    <row r="3169" spans="1:10" ht="15.75">
      <c r="A3169" s="55">
        <v>3165</v>
      </c>
      <c r="B3169" s="55" t="s">
        <v>446</v>
      </c>
      <c r="C3169" s="329" t="s">
        <v>3575</v>
      </c>
      <c r="D3169" s="329" t="s">
        <v>7238</v>
      </c>
      <c r="E3169" s="55" t="s">
        <v>7802</v>
      </c>
      <c r="F3169" s="55"/>
      <c r="G3169" s="55" t="s">
        <v>7800</v>
      </c>
      <c r="H3169" s="299">
        <v>251</v>
      </c>
      <c r="I3169" s="59">
        <v>0.5</v>
      </c>
      <c r="J3169" s="448">
        <f t="shared" si="50"/>
        <v>125.5</v>
      </c>
    </row>
    <row r="3170" spans="1:10" ht="15.75">
      <c r="A3170" s="55">
        <v>3166</v>
      </c>
      <c r="B3170" s="55" t="s">
        <v>446</v>
      </c>
      <c r="C3170" s="329" t="s">
        <v>3576</v>
      </c>
      <c r="D3170" s="329" t="s">
        <v>7239</v>
      </c>
      <c r="E3170" s="55" t="s">
        <v>7802</v>
      </c>
      <c r="F3170" s="55"/>
      <c r="G3170" s="55" t="s">
        <v>7800</v>
      </c>
      <c r="H3170" s="299">
        <v>251</v>
      </c>
      <c r="I3170" s="59">
        <v>0.5</v>
      </c>
      <c r="J3170" s="448">
        <f t="shared" si="50"/>
        <v>125.5</v>
      </c>
    </row>
    <row r="3171" spans="1:10" ht="15.75">
      <c r="A3171" s="55">
        <v>3167</v>
      </c>
      <c r="B3171" s="55" t="s">
        <v>446</v>
      </c>
      <c r="C3171" s="329" t="s">
        <v>3577</v>
      </c>
      <c r="D3171" s="329" t="s">
        <v>7240</v>
      </c>
      <c r="E3171" s="55" t="s">
        <v>7802</v>
      </c>
      <c r="F3171" s="55"/>
      <c r="G3171" s="55" t="s">
        <v>7800</v>
      </c>
      <c r="H3171" s="299">
        <v>251</v>
      </c>
      <c r="I3171" s="59">
        <v>0.5</v>
      </c>
      <c r="J3171" s="448">
        <f t="shared" si="50"/>
        <v>125.5</v>
      </c>
    </row>
    <row r="3172" spans="1:10" ht="15.75">
      <c r="A3172" s="55">
        <v>3168</v>
      </c>
      <c r="B3172" s="55" t="s">
        <v>446</v>
      </c>
      <c r="C3172" s="329" t="s">
        <v>3578</v>
      </c>
      <c r="D3172" s="329" t="s">
        <v>7241</v>
      </c>
      <c r="E3172" s="55" t="s">
        <v>7802</v>
      </c>
      <c r="F3172" s="55"/>
      <c r="G3172" s="55" t="s">
        <v>7800</v>
      </c>
      <c r="H3172" s="299">
        <v>251</v>
      </c>
      <c r="I3172" s="59">
        <v>0.5</v>
      </c>
      <c r="J3172" s="448">
        <f t="shared" si="50"/>
        <v>125.5</v>
      </c>
    </row>
    <row r="3173" spans="1:10" ht="15.75">
      <c r="A3173" s="55">
        <v>3169</v>
      </c>
      <c r="B3173" s="55" t="s">
        <v>446</v>
      </c>
      <c r="C3173" s="329" t="s">
        <v>3579</v>
      </c>
      <c r="D3173" s="329" t="s">
        <v>7242</v>
      </c>
      <c r="E3173" s="55" t="s">
        <v>7802</v>
      </c>
      <c r="F3173" s="55"/>
      <c r="G3173" s="55" t="s">
        <v>7800</v>
      </c>
      <c r="H3173" s="299">
        <v>251</v>
      </c>
      <c r="I3173" s="59">
        <v>0.5</v>
      </c>
      <c r="J3173" s="448">
        <f t="shared" si="50"/>
        <v>125.5</v>
      </c>
    </row>
    <row r="3174" spans="1:10" ht="15.75">
      <c r="A3174" s="55">
        <v>3170</v>
      </c>
      <c r="B3174" s="55" t="s">
        <v>446</v>
      </c>
      <c r="C3174" s="329" t="s">
        <v>3580</v>
      </c>
      <c r="D3174" s="329" t="s">
        <v>7243</v>
      </c>
      <c r="E3174" s="55" t="s">
        <v>7802</v>
      </c>
      <c r="F3174" s="55"/>
      <c r="G3174" s="55" t="s">
        <v>7800</v>
      </c>
      <c r="H3174" s="299">
        <v>251</v>
      </c>
      <c r="I3174" s="59">
        <v>0.5</v>
      </c>
      <c r="J3174" s="448">
        <f t="shared" si="50"/>
        <v>125.5</v>
      </c>
    </row>
    <row r="3175" spans="1:10" ht="15.75">
      <c r="A3175" s="55">
        <v>3171</v>
      </c>
      <c r="B3175" s="55" t="s">
        <v>446</v>
      </c>
      <c r="C3175" s="329" t="s">
        <v>3581</v>
      </c>
      <c r="D3175" s="329" t="s">
        <v>7244</v>
      </c>
      <c r="E3175" s="55" t="s">
        <v>7802</v>
      </c>
      <c r="F3175" s="55"/>
      <c r="G3175" s="55" t="s">
        <v>7800</v>
      </c>
      <c r="H3175" s="299">
        <v>251</v>
      </c>
      <c r="I3175" s="59">
        <v>0.5</v>
      </c>
      <c r="J3175" s="448">
        <f t="shared" si="50"/>
        <v>125.5</v>
      </c>
    </row>
    <row r="3176" spans="1:10" ht="15.75">
      <c r="A3176" s="55">
        <v>3172</v>
      </c>
      <c r="B3176" s="55" t="s">
        <v>446</v>
      </c>
      <c r="C3176" s="329" t="s">
        <v>3582</v>
      </c>
      <c r="D3176" s="329" t="s">
        <v>7245</v>
      </c>
      <c r="E3176" s="55" t="s">
        <v>7802</v>
      </c>
      <c r="F3176" s="55"/>
      <c r="G3176" s="55" t="s">
        <v>7800</v>
      </c>
      <c r="H3176" s="299">
        <v>251</v>
      </c>
      <c r="I3176" s="59">
        <v>0.5</v>
      </c>
      <c r="J3176" s="448">
        <f t="shared" si="50"/>
        <v>125.5</v>
      </c>
    </row>
    <row r="3177" spans="1:10" ht="15.75">
      <c r="A3177" s="55">
        <v>3173</v>
      </c>
      <c r="B3177" s="55" t="s">
        <v>446</v>
      </c>
      <c r="C3177" s="329" t="s">
        <v>3583</v>
      </c>
      <c r="D3177" s="329" t="s">
        <v>7246</v>
      </c>
      <c r="E3177" s="55" t="s">
        <v>7802</v>
      </c>
      <c r="F3177" s="55"/>
      <c r="G3177" s="55" t="s">
        <v>7800</v>
      </c>
      <c r="H3177" s="299">
        <v>251</v>
      </c>
      <c r="I3177" s="59">
        <v>0.5</v>
      </c>
      <c r="J3177" s="448">
        <f t="shared" si="50"/>
        <v>125.5</v>
      </c>
    </row>
    <row r="3178" spans="1:10" ht="15.75">
      <c r="A3178" s="55">
        <v>3174</v>
      </c>
      <c r="B3178" s="55" t="s">
        <v>446</v>
      </c>
      <c r="C3178" s="329" t="s">
        <v>3584</v>
      </c>
      <c r="D3178" s="329" t="s">
        <v>7247</v>
      </c>
      <c r="E3178" s="55" t="s">
        <v>7802</v>
      </c>
      <c r="F3178" s="55"/>
      <c r="G3178" s="55" t="s">
        <v>7800</v>
      </c>
      <c r="H3178" s="299">
        <v>251</v>
      </c>
      <c r="I3178" s="59">
        <v>0.5</v>
      </c>
      <c r="J3178" s="448">
        <f t="shared" si="50"/>
        <v>125.5</v>
      </c>
    </row>
    <row r="3179" spans="1:10" ht="15.75">
      <c r="A3179" s="55">
        <v>3175</v>
      </c>
      <c r="B3179" s="55" t="s">
        <v>446</v>
      </c>
      <c r="C3179" s="329" t="s">
        <v>3585</v>
      </c>
      <c r="D3179" s="329" t="s">
        <v>7248</v>
      </c>
      <c r="E3179" s="55" t="s">
        <v>7802</v>
      </c>
      <c r="F3179" s="55"/>
      <c r="G3179" s="55" t="s">
        <v>7800</v>
      </c>
      <c r="H3179" s="299">
        <v>251</v>
      </c>
      <c r="I3179" s="59">
        <v>0.5</v>
      </c>
      <c r="J3179" s="448">
        <f t="shared" si="50"/>
        <v>125.5</v>
      </c>
    </row>
    <row r="3180" spans="1:10" ht="15.75">
      <c r="A3180" s="55">
        <v>3176</v>
      </c>
      <c r="B3180" s="55" t="s">
        <v>446</v>
      </c>
      <c r="C3180" s="329" t="s">
        <v>3586</v>
      </c>
      <c r="D3180" s="329" t="s">
        <v>7249</v>
      </c>
      <c r="E3180" s="55" t="s">
        <v>7802</v>
      </c>
      <c r="F3180" s="55"/>
      <c r="G3180" s="55" t="s">
        <v>7800</v>
      </c>
      <c r="H3180" s="299">
        <v>251</v>
      </c>
      <c r="I3180" s="59">
        <v>0.5</v>
      </c>
      <c r="J3180" s="448">
        <f t="shared" si="50"/>
        <v>125.5</v>
      </c>
    </row>
    <row r="3181" spans="1:10" ht="15.75">
      <c r="A3181" s="55">
        <v>3177</v>
      </c>
      <c r="B3181" s="55" t="s">
        <v>446</v>
      </c>
      <c r="C3181" s="329" t="s">
        <v>3587</v>
      </c>
      <c r="D3181" s="329" t="s">
        <v>7250</v>
      </c>
      <c r="E3181" s="55" t="s">
        <v>7802</v>
      </c>
      <c r="F3181" s="55"/>
      <c r="G3181" s="55" t="s">
        <v>7800</v>
      </c>
      <c r="H3181" s="299">
        <v>251</v>
      </c>
      <c r="I3181" s="59">
        <v>0.5</v>
      </c>
      <c r="J3181" s="448">
        <f t="shared" si="50"/>
        <v>125.5</v>
      </c>
    </row>
    <row r="3182" spans="1:10" ht="15.75">
      <c r="A3182" s="55">
        <v>3178</v>
      </c>
      <c r="B3182" s="55" t="s">
        <v>446</v>
      </c>
      <c r="C3182" s="329" t="s">
        <v>3588</v>
      </c>
      <c r="D3182" s="329" t="s">
        <v>7251</v>
      </c>
      <c r="E3182" s="55" t="s">
        <v>7802</v>
      </c>
      <c r="F3182" s="55"/>
      <c r="G3182" s="55" t="s">
        <v>7800</v>
      </c>
      <c r="H3182" s="299">
        <v>251</v>
      </c>
      <c r="I3182" s="59">
        <v>0.5</v>
      </c>
      <c r="J3182" s="448">
        <f t="shared" si="50"/>
        <v>125.5</v>
      </c>
    </row>
    <row r="3183" spans="1:10" ht="15.75">
      <c r="A3183" s="55">
        <v>3179</v>
      </c>
      <c r="B3183" s="55" t="s">
        <v>446</v>
      </c>
      <c r="C3183" s="329" t="s">
        <v>3589</v>
      </c>
      <c r="D3183" s="329" t="s">
        <v>7252</v>
      </c>
      <c r="E3183" s="55" t="s">
        <v>7802</v>
      </c>
      <c r="F3183" s="55"/>
      <c r="G3183" s="55" t="s">
        <v>7800</v>
      </c>
      <c r="H3183" s="299">
        <v>251</v>
      </c>
      <c r="I3183" s="59">
        <v>0.5</v>
      </c>
      <c r="J3183" s="448">
        <f t="shared" si="50"/>
        <v>125.5</v>
      </c>
    </row>
    <row r="3184" spans="1:10" ht="15.75">
      <c r="A3184" s="55">
        <v>3180</v>
      </c>
      <c r="B3184" s="55" t="s">
        <v>446</v>
      </c>
      <c r="C3184" s="329" t="s">
        <v>3590</v>
      </c>
      <c r="D3184" s="329" t="s">
        <v>7253</v>
      </c>
      <c r="E3184" s="55" t="s">
        <v>7802</v>
      </c>
      <c r="F3184" s="55"/>
      <c r="G3184" s="55" t="s">
        <v>7800</v>
      </c>
      <c r="H3184" s="299">
        <v>251</v>
      </c>
      <c r="I3184" s="59">
        <v>0.5</v>
      </c>
      <c r="J3184" s="448">
        <f t="shared" si="50"/>
        <v>125.5</v>
      </c>
    </row>
    <row r="3185" spans="1:10" ht="15.75">
      <c r="A3185" s="55">
        <v>3181</v>
      </c>
      <c r="B3185" s="55" t="s">
        <v>446</v>
      </c>
      <c r="C3185" s="329" t="s">
        <v>3591</v>
      </c>
      <c r="D3185" s="329" t="s">
        <v>7254</v>
      </c>
      <c r="E3185" s="55" t="s">
        <v>7802</v>
      </c>
      <c r="F3185" s="55"/>
      <c r="G3185" s="55" t="s">
        <v>7800</v>
      </c>
      <c r="H3185" s="299">
        <v>251</v>
      </c>
      <c r="I3185" s="59">
        <v>0.5</v>
      </c>
      <c r="J3185" s="448">
        <f t="shared" si="50"/>
        <v>125.5</v>
      </c>
    </row>
    <row r="3186" spans="1:10" ht="15.75">
      <c r="A3186" s="55">
        <v>3182</v>
      </c>
      <c r="B3186" s="55" t="s">
        <v>446</v>
      </c>
      <c r="C3186" s="329" t="s">
        <v>3592</v>
      </c>
      <c r="D3186" s="329" t="s">
        <v>7255</v>
      </c>
      <c r="E3186" s="55" t="s">
        <v>7802</v>
      </c>
      <c r="F3186" s="55"/>
      <c r="G3186" s="55" t="s">
        <v>7800</v>
      </c>
      <c r="H3186" s="299">
        <v>251</v>
      </c>
      <c r="I3186" s="59">
        <v>0.5</v>
      </c>
      <c r="J3186" s="448">
        <f t="shared" si="50"/>
        <v>125.5</v>
      </c>
    </row>
    <row r="3187" spans="1:10" ht="15.75">
      <c r="A3187" s="55">
        <v>3183</v>
      </c>
      <c r="B3187" s="55" t="s">
        <v>446</v>
      </c>
      <c r="C3187" s="329" t="s">
        <v>3593</v>
      </c>
      <c r="D3187" s="329" t="s">
        <v>7256</v>
      </c>
      <c r="E3187" s="55" t="s">
        <v>7802</v>
      </c>
      <c r="F3187" s="55"/>
      <c r="G3187" s="55" t="s">
        <v>7800</v>
      </c>
      <c r="H3187" s="299">
        <v>251</v>
      </c>
      <c r="I3187" s="59">
        <v>0.5</v>
      </c>
      <c r="J3187" s="448">
        <f t="shared" si="50"/>
        <v>125.5</v>
      </c>
    </row>
    <row r="3188" spans="1:10" ht="15.75">
      <c r="A3188" s="55">
        <v>3184</v>
      </c>
      <c r="B3188" s="55" t="s">
        <v>446</v>
      </c>
      <c r="C3188" s="329" t="s">
        <v>3594</v>
      </c>
      <c r="D3188" s="329" t="s">
        <v>7257</v>
      </c>
      <c r="E3188" s="55" t="s">
        <v>7802</v>
      </c>
      <c r="F3188" s="55"/>
      <c r="G3188" s="55" t="s">
        <v>7800</v>
      </c>
      <c r="H3188" s="299">
        <v>251</v>
      </c>
      <c r="I3188" s="59">
        <v>0.5</v>
      </c>
      <c r="J3188" s="448">
        <f t="shared" si="50"/>
        <v>125.5</v>
      </c>
    </row>
    <row r="3189" spans="1:10" ht="15.75">
      <c r="A3189" s="55">
        <v>3185</v>
      </c>
      <c r="B3189" s="55" t="s">
        <v>446</v>
      </c>
      <c r="C3189" s="329" t="s">
        <v>3595</v>
      </c>
      <c r="D3189" s="329" t="s">
        <v>7258</v>
      </c>
      <c r="E3189" s="55" t="s">
        <v>7802</v>
      </c>
      <c r="F3189" s="55"/>
      <c r="G3189" s="55" t="s">
        <v>7800</v>
      </c>
      <c r="H3189" s="299">
        <v>251</v>
      </c>
      <c r="I3189" s="59">
        <v>0.5</v>
      </c>
      <c r="J3189" s="448">
        <f t="shared" si="50"/>
        <v>125.5</v>
      </c>
    </row>
    <row r="3190" spans="1:10" ht="15.75">
      <c r="A3190" s="55">
        <v>3186</v>
      </c>
      <c r="B3190" s="55" t="s">
        <v>446</v>
      </c>
      <c r="C3190" s="329" t="s">
        <v>3596</v>
      </c>
      <c r="D3190" s="329" t="s">
        <v>7259</v>
      </c>
      <c r="E3190" s="55" t="s">
        <v>7802</v>
      </c>
      <c r="F3190" s="55"/>
      <c r="G3190" s="55" t="s">
        <v>7800</v>
      </c>
      <c r="H3190" s="299">
        <v>251</v>
      </c>
      <c r="I3190" s="59">
        <v>0.5</v>
      </c>
      <c r="J3190" s="448">
        <f t="shared" si="50"/>
        <v>125.5</v>
      </c>
    </row>
    <row r="3191" spans="1:10" ht="15.75">
      <c r="A3191" s="55">
        <v>3187</v>
      </c>
      <c r="B3191" s="55" t="s">
        <v>446</v>
      </c>
      <c r="C3191" s="329" t="s">
        <v>3597</v>
      </c>
      <c r="D3191" s="329" t="s">
        <v>7260</v>
      </c>
      <c r="E3191" s="55" t="s">
        <v>7802</v>
      </c>
      <c r="F3191" s="55"/>
      <c r="G3191" s="55" t="s">
        <v>7800</v>
      </c>
      <c r="H3191" s="299">
        <v>251</v>
      </c>
      <c r="I3191" s="59">
        <v>0.5</v>
      </c>
      <c r="J3191" s="448">
        <f t="shared" si="50"/>
        <v>125.5</v>
      </c>
    </row>
    <row r="3192" spans="1:10" ht="15.75">
      <c r="A3192" s="55">
        <v>3188</v>
      </c>
      <c r="B3192" s="55" t="s">
        <v>446</v>
      </c>
      <c r="C3192" s="329" t="s">
        <v>3598</v>
      </c>
      <c r="D3192" s="329" t="s">
        <v>7261</v>
      </c>
      <c r="E3192" s="55" t="s">
        <v>7802</v>
      </c>
      <c r="F3192" s="55"/>
      <c r="G3192" s="55" t="s">
        <v>7800</v>
      </c>
      <c r="H3192" s="299">
        <v>251</v>
      </c>
      <c r="I3192" s="59">
        <v>0.5</v>
      </c>
      <c r="J3192" s="448">
        <f t="shared" si="50"/>
        <v>125.5</v>
      </c>
    </row>
    <row r="3193" spans="1:10" ht="15.75">
      <c r="A3193" s="55">
        <v>3189</v>
      </c>
      <c r="B3193" s="55" t="s">
        <v>446</v>
      </c>
      <c r="C3193" s="329" t="s">
        <v>3599</v>
      </c>
      <c r="D3193" s="329" t="s">
        <v>7262</v>
      </c>
      <c r="E3193" s="55" t="s">
        <v>7802</v>
      </c>
      <c r="F3193" s="55"/>
      <c r="G3193" s="55" t="s">
        <v>7800</v>
      </c>
      <c r="H3193" s="299">
        <v>251</v>
      </c>
      <c r="I3193" s="59">
        <v>0.5</v>
      </c>
      <c r="J3193" s="448">
        <f t="shared" si="50"/>
        <v>125.5</v>
      </c>
    </row>
    <row r="3194" spans="1:10" ht="15.75">
      <c r="A3194" s="55">
        <v>3190</v>
      </c>
      <c r="B3194" s="55" t="s">
        <v>446</v>
      </c>
      <c r="C3194" s="329" t="s">
        <v>3600</v>
      </c>
      <c r="D3194" s="329" t="s">
        <v>7263</v>
      </c>
      <c r="E3194" s="55" t="s">
        <v>7802</v>
      </c>
      <c r="F3194" s="55"/>
      <c r="G3194" s="55" t="s">
        <v>7800</v>
      </c>
      <c r="H3194" s="299">
        <v>251</v>
      </c>
      <c r="I3194" s="59">
        <v>0.5</v>
      </c>
      <c r="J3194" s="448">
        <f t="shared" si="50"/>
        <v>125.5</v>
      </c>
    </row>
    <row r="3195" spans="1:10" ht="15.75">
      <c r="A3195" s="55">
        <v>3191</v>
      </c>
      <c r="B3195" s="55" t="s">
        <v>446</v>
      </c>
      <c r="C3195" s="329" t="s">
        <v>3601</v>
      </c>
      <c r="D3195" s="329" t="s">
        <v>7264</v>
      </c>
      <c r="E3195" s="55" t="s">
        <v>7802</v>
      </c>
      <c r="F3195" s="55"/>
      <c r="G3195" s="55" t="s">
        <v>7800</v>
      </c>
      <c r="H3195" s="299">
        <v>251</v>
      </c>
      <c r="I3195" s="59">
        <v>0.5</v>
      </c>
      <c r="J3195" s="448">
        <f t="shared" si="50"/>
        <v>125.5</v>
      </c>
    </row>
    <row r="3196" spans="1:10" ht="15.75">
      <c r="A3196" s="55">
        <v>3192</v>
      </c>
      <c r="B3196" s="55" t="s">
        <v>446</v>
      </c>
      <c r="C3196" s="329" t="s">
        <v>3602</v>
      </c>
      <c r="D3196" s="329" t="s">
        <v>7265</v>
      </c>
      <c r="E3196" s="55" t="s">
        <v>7802</v>
      </c>
      <c r="F3196" s="55"/>
      <c r="G3196" s="55" t="s">
        <v>7800</v>
      </c>
      <c r="H3196" s="299">
        <v>251</v>
      </c>
      <c r="I3196" s="59">
        <v>0.5</v>
      </c>
      <c r="J3196" s="448">
        <f t="shared" si="50"/>
        <v>125.5</v>
      </c>
    </row>
    <row r="3197" spans="1:10" ht="15.75">
      <c r="A3197" s="55">
        <v>3193</v>
      </c>
      <c r="B3197" s="55" t="s">
        <v>446</v>
      </c>
      <c r="C3197" s="329" t="s">
        <v>3603</v>
      </c>
      <c r="D3197" s="329" t="s">
        <v>7266</v>
      </c>
      <c r="E3197" s="55" t="s">
        <v>7802</v>
      </c>
      <c r="F3197" s="55"/>
      <c r="G3197" s="55" t="s">
        <v>7800</v>
      </c>
      <c r="H3197" s="299">
        <v>251</v>
      </c>
      <c r="I3197" s="59">
        <v>0.5</v>
      </c>
      <c r="J3197" s="448">
        <f t="shared" si="50"/>
        <v>125.5</v>
      </c>
    </row>
    <row r="3198" spans="1:10" ht="15.75">
      <c r="A3198" s="55">
        <v>3194</v>
      </c>
      <c r="B3198" s="55" t="s">
        <v>446</v>
      </c>
      <c r="C3198" s="329" t="s">
        <v>3604</v>
      </c>
      <c r="D3198" s="329" t="s">
        <v>7267</v>
      </c>
      <c r="E3198" s="55" t="s">
        <v>7802</v>
      </c>
      <c r="F3198" s="55"/>
      <c r="G3198" s="55" t="s">
        <v>7800</v>
      </c>
      <c r="H3198" s="299">
        <v>251</v>
      </c>
      <c r="I3198" s="59">
        <v>0.5</v>
      </c>
      <c r="J3198" s="448">
        <f t="shared" si="50"/>
        <v>125.5</v>
      </c>
    </row>
    <row r="3199" spans="1:10" ht="15.75">
      <c r="A3199" s="55">
        <v>3195</v>
      </c>
      <c r="B3199" s="55" t="s">
        <v>446</v>
      </c>
      <c r="C3199" s="329" t="s">
        <v>3605</v>
      </c>
      <c r="D3199" s="329" t="s">
        <v>7268</v>
      </c>
      <c r="E3199" s="55" t="s">
        <v>7802</v>
      </c>
      <c r="F3199" s="55"/>
      <c r="G3199" s="55" t="s">
        <v>7800</v>
      </c>
      <c r="H3199" s="299">
        <v>251</v>
      </c>
      <c r="I3199" s="59">
        <v>0.5</v>
      </c>
      <c r="J3199" s="448">
        <f t="shared" si="50"/>
        <v>125.5</v>
      </c>
    </row>
    <row r="3200" spans="1:10" ht="15.75">
      <c r="A3200" s="55">
        <v>3196</v>
      </c>
      <c r="B3200" s="55" t="s">
        <v>446</v>
      </c>
      <c r="C3200" s="329" t="s">
        <v>3606</v>
      </c>
      <c r="D3200" s="329" t="s">
        <v>7269</v>
      </c>
      <c r="E3200" s="55" t="s">
        <v>7802</v>
      </c>
      <c r="F3200" s="55"/>
      <c r="G3200" s="55" t="s">
        <v>7800</v>
      </c>
      <c r="H3200" s="299">
        <v>251</v>
      </c>
      <c r="I3200" s="59">
        <v>0.5</v>
      </c>
      <c r="J3200" s="448">
        <f t="shared" si="50"/>
        <v>125.5</v>
      </c>
    </row>
    <row r="3201" spans="1:10" ht="15.75">
      <c r="A3201" s="55">
        <v>3197</v>
      </c>
      <c r="B3201" s="55" t="s">
        <v>446</v>
      </c>
      <c r="C3201" s="329" t="s">
        <v>3607</v>
      </c>
      <c r="D3201" s="329" t="s">
        <v>7270</v>
      </c>
      <c r="E3201" s="55" t="s">
        <v>7802</v>
      </c>
      <c r="F3201" s="55"/>
      <c r="G3201" s="55" t="s">
        <v>7800</v>
      </c>
      <c r="H3201" s="299">
        <v>251</v>
      </c>
      <c r="I3201" s="59">
        <v>0.5</v>
      </c>
      <c r="J3201" s="448">
        <f t="shared" si="50"/>
        <v>125.5</v>
      </c>
    </row>
    <row r="3202" spans="1:10" ht="15.75">
      <c r="A3202" s="55">
        <v>3198</v>
      </c>
      <c r="B3202" s="55" t="s">
        <v>446</v>
      </c>
      <c r="C3202" s="329" t="s">
        <v>3608</v>
      </c>
      <c r="D3202" s="329" t="s">
        <v>7271</v>
      </c>
      <c r="E3202" s="55" t="s">
        <v>7802</v>
      </c>
      <c r="F3202" s="55"/>
      <c r="G3202" s="55" t="s">
        <v>7800</v>
      </c>
      <c r="H3202" s="299">
        <v>251</v>
      </c>
      <c r="I3202" s="59">
        <v>0.5</v>
      </c>
      <c r="J3202" s="448">
        <f t="shared" si="50"/>
        <v>125.5</v>
      </c>
    </row>
    <row r="3203" spans="1:10" ht="15.75">
      <c r="A3203" s="55">
        <v>3199</v>
      </c>
      <c r="B3203" s="55" t="s">
        <v>446</v>
      </c>
      <c r="C3203" s="329" t="s">
        <v>3609</v>
      </c>
      <c r="D3203" s="329" t="s">
        <v>7272</v>
      </c>
      <c r="E3203" s="55" t="s">
        <v>7802</v>
      </c>
      <c r="F3203" s="55"/>
      <c r="G3203" s="55" t="s">
        <v>7800</v>
      </c>
      <c r="H3203" s="299">
        <v>251</v>
      </c>
      <c r="I3203" s="59">
        <v>0.5</v>
      </c>
      <c r="J3203" s="448">
        <f t="shared" si="50"/>
        <v>125.5</v>
      </c>
    </row>
    <row r="3204" spans="1:10" ht="15.75">
      <c r="A3204" s="55">
        <v>3200</v>
      </c>
      <c r="B3204" s="55" t="s">
        <v>446</v>
      </c>
      <c r="C3204" s="329" t="s">
        <v>3610</v>
      </c>
      <c r="D3204" s="329" t="s">
        <v>7273</v>
      </c>
      <c r="E3204" s="55" t="s">
        <v>7802</v>
      </c>
      <c r="F3204" s="55"/>
      <c r="G3204" s="55" t="s">
        <v>7800</v>
      </c>
      <c r="H3204" s="299">
        <v>251</v>
      </c>
      <c r="I3204" s="59">
        <v>0.5</v>
      </c>
      <c r="J3204" s="448">
        <f t="shared" si="50"/>
        <v>125.5</v>
      </c>
    </row>
    <row r="3205" spans="1:10" ht="15.75">
      <c r="A3205" s="55">
        <v>3201</v>
      </c>
      <c r="B3205" s="55" t="s">
        <v>446</v>
      </c>
      <c r="C3205" s="329" t="s">
        <v>3611</v>
      </c>
      <c r="D3205" s="329" t="s">
        <v>7274</v>
      </c>
      <c r="E3205" s="55" t="s">
        <v>7802</v>
      </c>
      <c r="F3205" s="55"/>
      <c r="G3205" s="55" t="s">
        <v>7800</v>
      </c>
      <c r="H3205" s="299">
        <v>251</v>
      </c>
      <c r="I3205" s="59">
        <v>0.5</v>
      </c>
      <c r="J3205" s="448">
        <f t="shared" si="50"/>
        <v>125.5</v>
      </c>
    </row>
    <row r="3206" spans="1:10" ht="15.75">
      <c r="A3206" s="55">
        <v>3202</v>
      </c>
      <c r="B3206" s="55" t="s">
        <v>446</v>
      </c>
      <c r="C3206" s="329" t="s">
        <v>3612</v>
      </c>
      <c r="D3206" s="329" t="s">
        <v>7275</v>
      </c>
      <c r="E3206" s="55" t="s">
        <v>7802</v>
      </c>
      <c r="F3206" s="55"/>
      <c r="G3206" s="55" t="s">
        <v>7800</v>
      </c>
      <c r="H3206" s="299">
        <v>251</v>
      </c>
      <c r="I3206" s="59">
        <v>0.5</v>
      </c>
      <c r="J3206" s="448">
        <f t="shared" si="50"/>
        <v>125.5</v>
      </c>
    </row>
    <row r="3207" spans="1:10" ht="15.75">
      <c r="A3207" s="55">
        <v>3203</v>
      </c>
      <c r="B3207" s="55" t="s">
        <v>446</v>
      </c>
      <c r="C3207" s="329" t="s">
        <v>3613</v>
      </c>
      <c r="D3207" s="329" t="s">
        <v>7276</v>
      </c>
      <c r="E3207" s="55" t="s">
        <v>7802</v>
      </c>
      <c r="F3207" s="55"/>
      <c r="G3207" s="55" t="s">
        <v>7800</v>
      </c>
      <c r="H3207" s="299">
        <v>251</v>
      </c>
      <c r="I3207" s="59">
        <v>0.5</v>
      </c>
      <c r="J3207" s="448">
        <f t="shared" si="50"/>
        <v>125.5</v>
      </c>
    </row>
    <row r="3208" spans="1:10" ht="15.75">
      <c r="A3208" s="55">
        <v>3204</v>
      </c>
      <c r="B3208" s="55" t="s">
        <v>446</v>
      </c>
      <c r="C3208" s="329" t="s">
        <v>3614</v>
      </c>
      <c r="D3208" s="329" t="s">
        <v>7277</v>
      </c>
      <c r="E3208" s="55" t="s">
        <v>7802</v>
      </c>
      <c r="F3208" s="55"/>
      <c r="G3208" s="55" t="s">
        <v>7800</v>
      </c>
      <c r="H3208" s="299">
        <v>251</v>
      </c>
      <c r="I3208" s="59">
        <v>0.5</v>
      </c>
      <c r="J3208" s="448">
        <f t="shared" si="50"/>
        <v>125.5</v>
      </c>
    </row>
    <row r="3209" spans="1:10" ht="15.75">
      <c r="A3209" s="55">
        <v>3205</v>
      </c>
      <c r="B3209" s="55" t="s">
        <v>446</v>
      </c>
      <c r="C3209" s="329" t="s">
        <v>3615</v>
      </c>
      <c r="D3209" s="329" t="s">
        <v>7278</v>
      </c>
      <c r="E3209" s="55" t="s">
        <v>7802</v>
      </c>
      <c r="F3209" s="55"/>
      <c r="G3209" s="55" t="s">
        <v>7800</v>
      </c>
      <c r="H3209" s="299">
        <v>251</v>
      </c>
      <c r="I3209" s="59">
        <v>0.5</v>
      </c>
      <c r="J3209" s="448">
        <f t="shared" si="50"/>
        <v>125.5</v>
      </c>
    </row>
    <row r="3210" spans="1:10" ht="15.75">
      <c r="A3210" s="55">
        <v>3206</v>
      </c>
      <c r="B3210" s="55" t="s">
        <v>446</v>
      </c>
      <c r="C3210" s="329" t="s">
        <v>3616</v>
      </c>
      <c r="D3210" s="329" t="s">
        <v>7279</v>
      </c>
      <c r="E3210" s="55" t="s">
        <v>7802</v>
      </c>
      <c r="F3210" s="55"/>
      <c r="G3210" s="55" t="s">
        <v>7800</v>
      </c>
      <c r="H3210" s="299">
        <v>251</v>
      </c>
      <c r="I3210" s="59">
        <v>0.5</v>
      </c>
      <c r="J3210" s="448">
        <f t="shared" si="50"/>
        <v>125.5</v>
      </c>
    </row>
    <row r="3211" spans="1:10" ht="15.75">
      <c r="A3211" s="55">
        <v>3207</v>
      </c>
      <c r="B3211" s="55" t="s">
        <v>446</v>
      </c>
      <c r="C3211" s="329" t="s">
        <v>3617</v>
      </c>
      <c r="D3211" s="329" t="s">
        <v>7280</v>
      </c>
      <c r="E3211" s="55" t="s">
        <v>7802</v>
      </c>
      <c r="F3211" s="55"/>
      <c r="G3211" s="55" t="s">
        <v>7800</v>
      </c>
      <c r="H3211" s="299">
        <v>251</v>
      </c>
      <c r="I3211" s="59">
        <v>0.5</v>
      </c>
      <c r="J3211" s="448">
        <f t="shared" si="50"/>
        <v>125.5</v>
      </c>
    </row>
    <row r="3212" spans="1:10" ht="15.75">
      <c r="A3212" s="55">
        <v>3208</v>
      </c>
      <c r="B3212" s="55" t="s">
        <v>446</v>
      </c>
      <c r="C3212" s="329" t="s">
        <v>3618</v>
      </c>
      <c r="D3212" s="329" t="s">
        <v>7281</v>
      </c>
      <c r="E3212" s="55" t="s">
        <v>7802</v>
      </c>
      <c r="F3212" s="55"/>
      <c r="G3212" s="55" t="s">
        <v>7800</v>
      </c>
      <c r="H3212" s="299">
        <v>251</v>
      </c>
      <c r="I3212" s="59">
        <v>0.5</v>
      </c>
      <c r="J3212" s="448">
        <f t="shared" si="50"/>
        <v>125.5</v>
      </c>
    </row>
    <row r="3213" spans="1:10" ht="15.75">
      <c r="A3213" s="55">
        <v>3209</v>
      </c>
      <c r="B3213" s="55" t="s">
        <v>446</v>
      </c>
      <c r="C3213" s="329" t="s">
        <v>3619</v>
      </c>
      <c r="D3213" s="329" t="s">
        <v>7282</v>
      </c>
      <c r="E3213" s="55" t="s">
        <v>7802</v>
      </c>
      <c r="F3213" s="55"/>
      <c r="G3213" s="55" t="s">
        <v>7800</v>
      </c>
      <c r="H3213" s="299">
        <v>251</v>
      </c>
      <c r="I3213" s="59">
        <v>0.5</v>
      </c>
      <c r="J3213" s="448">
        <f t="shared" si="50"/>
        <v>125.5</v>
      </c>
    </row>
    <row r="3214" spans="1:10" ht="15.75">
      <c r="A3214" s="55">
        <v>3210</v>
      </c>
      <c r="B3214" s="55" t="s">
        <v>446</v>
      </c>
      <c r="C3214" s="329" t="s">
        <v>3620</v>
      </c>
      <c r="D3214" s="329" t="s">
        <v>7283</v>
      </c>
      <c r="E3214" s="55" t="s">
        <v>7802</v>
      </c>
      <c r="F3214" s="55"/>
      <c r="G3214" s="55" t="s">
        <v>7800</v>
      </c>
      <c r="H3214" s="299">
        <v>251</v>
      </c>
      <c r="I3214" s="59">
        <v>0.5</v>
      </c>
      <c r="J3214" s="448">
        <f t="shared" si="50"/>
        <v>125.5</v>
      </c>
    </row>
    <row r="3215" spans="1:10" ht="15.75">
      <c r="A3215" s="55">
        <v>3211</v>
      </c>
      <c r="B3215" s="55" t="s">
        <v>446</v>
      </c>
      <c r="C3215" s="329" t="s">
        <v>3621</v>
      </c>
      <c r="D3215" s="329" t="s">
        <v>7284</v>
      </c>
      <c r="E3215" s="55" t="s">
        <v>7802</v>
      </c>
      <c r="F3215" s="55"/>
      <c r="G3215" s="55" t="s">
        <v>7800</v>
      </c>
      <c r="H3215" s="299">
        <v>251</v>
      </c>
      <c r="I3215" s="59">
        <v>0.5</v>
      </c>
      <c r="J3215" s="448">
        <f t="shared" si="50"/>
        <v>125.5</v>
      </c>
    </row>
    <row r="3216" spans="1:10" ht="15.75">
      <c r="A3216" s="55">
        <v>3212</v>
      </c>
      <c r="B3216" s="55" t="s">
        <v>446</v>
      </c>
      <c r="C3216" s="329" t="s">
        <v>3622</v>
      </c>
      <c r="D3216" s="329" t="s">
        <v>7285</v>
      </c>
      <c r="E3216" s="55" t="s">
        <v>7802</v>
      </c>
      <c r="F3216" s="55"/>
      <c r="G3216" s="55" t="s">
        <v>7800</v>
      </c>
      <c r="H3216" s="299">
        <v>251</v>
      </c>
      <c r="I3216" s="59">
        <v>0.5</v>
      </c>
      <c r="J3216" s="448">
        <f t="shared" si="50"/>
        <v>125.5</v>
      </c>
    </row>
    <row r="3217" spans="1:10" ht="15.75">
      <c r="A3217" s="55">
        <v>3213</v>
      </c>
      <c r="B3217" s="55" t="s">
        <v>446</v>
      </c>
      <c r="C3217" s="329" t="s">
        <v>3623</v>
      </c>
      <c r="D3217" s="329" t="s">
        <v>7286</v>
      </c>
      <c r="E3217" s="55" t="s">
        <v>7802</v>
      </c>
      <c r="F3217" s="55"/>
      <c r="G3217" s="55" t="s">
        <v>7800</v>
      </c>
      <c r="H3217" s="299">
        <v>251</v>
      </c>
      <c r="I3217" s="59">
        <v>0.5</v>
      </c>
      <c r="J3217" s="448">
        <f t="shared" si="50"/>
        <v>125.5</v>
      </c>
    </row>
    <row r="3218" spans="1:10" ht="15.75">
      <c r="A3218" s="55">
        <v>3214</v>
      </c>
      <c r="B3218" s="55" t="s">
        <v>446</v>
      </c>
      <c r="C3218" s="329" t="s">
        <v>3624</v>
      </c>
      <c r="D3218" s="329" t="s">
        <v>7287</v>
      </c>
      <c r="E3218" s="55" t="s">
        <v>7802</v>
      </c>
      <c r="F3218" s="55"/>
      <c r="G3218" s="55" t="s">
        <v>7800</v>
      </c>
      <c r="H3218" s="299">
        <v>251</v>
      </c>
      <c r="I3218" s="59">
        <v>0.5</v>
      </c>
      <c r="J3218" s="448">
        <f t="shared" ref="J3218:J3281" si="51">H3218*(1-I3218)</f>
        <v>125.5</v>
      </c>
    </row>
    <row r="3219" spans="1:10" ht="15.75">
      <c r="A3219" s="55">
        <v>3215</v>
      </c>
      <c r="B3219" s="55" t="s">
        <v>446</v>
      </c>
      <c r="C3219" s="329" t="s">
        <v>3625</v>
      </c>
      <c r="D3219" s="329" t="s">
        <v>7288</v>
      </c>
      <c r="E3219" s="55" t="s">
        <v>7802</v>
      </c>
      <c r="F3219" s="55"/>
      <c r="G3219" s="55" t="s">
        <v>7800</v>
      </c>
      <c r="H3219" s="299">
        <v>251</v>
      </c>
      <c r="I3219" s="59">
        <v>0.5</v>
      </c>
      <c r="J3219" s="448">
        <f t="shared" si="51"/>
        <v>125.5</v>
      </c>
    </row>
    <row r="3220" spans="1:10" ht="15.75">
      <c r="A3220" s="55">
        <v>3216</v>
      </c>
      <c r="B3220" s="55" t="s">
        <v>446</v>
      </c>
      <c r="C3220" s="329" t="s">
        <v>3626</v>
      </c>
      <c r="D3220" s="329" t="s">
        <v>7289</v>
      </c>
      <c r="E3220" s="55" t="s">
        <v>7802</v>
      </c>
      <c r="F3220" s="55"/>
      <c r="G3220" s="55" t="s">
        <v>7800</v>
      </c>
      <c r="H3220" s="299">
        <v>251</v>
      </c>
      <c r="I3220" s="59">
        <v>0.5</v>
      </c>
      <c r="J3220" s="448">
        <f t="shared" si="51"/>
        <v>125.5</v>
      </c>
    </row>
    <row r="3221" spans="1:10" ht="15.75">
      <c r="A3221" s="55">
        <v>3217</v>
      </c>
      <c r="B3221" s="55" t="s">
        <v>446</v>
      </c>
      <c r="C3221" s="329" t="s">
        <v>3627</v>
      </c>
      <c r="D3221" s="329" t="s">
        <v>7290</v>
      </c>
      <c r="E3221" s="55" t="s">
        <v>7802</v>
      </c>
      <c r="F3221" s="55"/>
      <c r="G3221" s="55" t="s">
        <v>7800</v>
      </c>
      <c r="H3221" s="299">
        <v>251</v>
      </c>
      <c r="I3221" s="59">
        <v>0.5</v>
      </c>
      <c r="J3221" s="448">
        <f t="shared" si="51"/>
        <v>125.5</v>
      </c>
    </row>
    <row r="3222" spans="1:10" ht="15.75">
      <c r="A3222" s="55">
        <v>3218</v>
      </c>
      <c r="B3222" s="55" t="s">
        <v>446</v>
      </c>
      <c r="C3222" s="329" t="s">
        <v>3628</v>
      </c>
      <c r="D3222" s="329" t="s">
        <v>7291</v>
      </c>
      <c r="E3222" s="55" t="s">
        <v>7802</v>
      </c>
      <c r="F3222" s="55"/>
      <c r="G3222" s="55" t="s">
        <v>7800</v>
      </c>
      <c r="H3222" s="299">
        <v>251</v>
      </c>
      <c r="I3222" s="59">
        <v>0.5</v>
      </c>
      <c r="J3222" s="448">
        <f t="shared" si="51"/>
        <v>125.5</v>
      </c>
    </row>
    <row r="3223" spans="1:10" ht="15.75">
      <c r="A3223" s="55">
        <v>3219</v>
      </c>
      <c r="B3223" s="55" t="s">
        <v>446</v>
      </c>
      <c r="C3223" s="329" t="s">
        <v>3629</v>
      </c>
      <c r="D3223" s="329" t="s">
        <v>7292</v>
      </c>
      <c r="E3223" s="55" t="s">
        <v>7802</v>
      </c>
      <c r="F3223" s="55"/>
      <c r="G3223" s="55" t="s">
        <v>7800</v>
      </c>
      <c r="H3223" s="299">
        <v>251</v>
      </c>
      <c r="I3223" s="59">
        <v>0.5</v>
      </c>
      <c r="J3223" s="448">
        <f t="shared" si="51"/>
        <v>125.5</v>
      </c>
    </row>
    <row r="3224" spans="1:10" ht="15.75">
      <c r="A3224" s="55">
        <v>3220</v>
      </c>
      <c r="B3224" s="55" t="s">
        <v>446</v>
      </c>
      <c r="C3224" s="329" t="s">
        <v>3630</v>
      </c>
      <c r="D3224" s="329" t="s">
        <v>7293</v>
      </c>
      <c r="E3224" s="55" t="s">
        <v>7802</v>
      </c>
      <c r="F3224" s="55"/>
      <c r="G3224" s="55" t="s">
        <v>7800</v>
      </c>
      <c r="H3224" s="299">
        <v>251</v>
      </c>
      <c r="I3224" s="59">
        <v>0.5</v>
      </c>
      <c r="J3224" s="448">
        <f t="shared" si="51"/>
        <v>125.5</v>
      </c>
    </row>
    <row r="3225" spans="1:10" ht="15.75">
      <c r="A3225" s="55">
        <v>3221</v>
      </c>
      <c r="B3225" s="55" t="s">
        <v>446</v>
      </c>
      <c r="C3225" s="329" t="s">
        <v>3631</v>
      </c>
      <c r="D3225" s="329" t="s">
        <v>7294</v>
      </c>
      <c r="E3225" s="55" t="s">
        <v>7802</v>
      </c>
      <c r="F3225" s="55"/>
      <c r="G3225" s="55" t="s">
        <v>7800</v>
      </c>
      <c r="H3225" s="299">
        <v>251</v>
      </c>
      <c r="I3225" s="59">
        <v>0.5</v>
      </c>
      <c r="J3225" s="448">
        <f t="shared" si="51"/>
        <v>125.5</v>
      </c>
    </row>
    <row r="3226" spans="1:10" ht="15.75">
      <c r="A3226" s="55">
        <v>3222</v>
      </c>
      <c r="B3226" s="55" t="s">
        <v>446</v>
      </c>
      <c r="C3226" s="329" t="s">
        <v>3632</v>
      </c>
      <c r="D3226" s="329" t="s">
        <v>7295</v>
      </c>
      <c r="E3226" s="55" t="s">
        <v>7802</v>
      </c>
      <c r="F3226" s="55"/>
      <c r="G3226" s="55" t="s">
        <v>7800</v>
      </c>
      <c r="H3226" s="299">
        <v>251</v>
      </c>
      <c r="I3226" s="59">
        <v>0.5</v>
      </c>
      <c r="J3226" s="448">
        <f t="shared" si="51"/>
        <v>125.5</v>
      </c>
    </row>
    <row r="3227" spans="1:10" ht="15.75">
      <c r="A3227" s="55">
        <v>3223</v>
      </c>
      <c r="B3227" s="55" t="s">
        <v>446</v>
      </c>
      <c r="C3227" s="329" t="s">
        <v>3633</v>
      </c>
      <c r="D3227" s="329" t="s">
        <v>7296</v>
      </c>
      <c r="E3227" s="55" t="s">
        <v>7802</v>
      </c>
      <c r="F3227" s="55"/>
      <c r="G3227" s="55" t="s">
        <v>7800</v>
      </c>
      <c r="H3227" s="299">
        <v>251</v>
      </c>
      <c r="I3227" s="59">
        <v>0.5</v>
      </c>
      <c r="J3227" s="448">
        <f t="shared" si="51"/>
        <v>125.5</v>
      </c>
    </row>
    <row r="3228" spans="1:10" ht="15.75">
      <c r="A3228" s="55">
        <v>3224</v>
      </c>
      <c r="B3228" s="55" t="s">
        <v>446</v>
      </c>
      <c r="C3228" s="329" t="s">
        <v>3634</v>
      </c>
      <c r="D3228" s="329" t="s">
        <v>7297</v>
      </c>
      <c r="E3228" s="55" t="s">
        <v>7802</v>
      </c>
      <c r="F3228" s="55"/>
      <c r="G3228" s="55" t="s">
        <v>7800</v>
      </c>
      <c r="H3228" s="299">
        <v>251</v>
      </c>
      <c r="I3228" s="59">
        <v>0.5</v>
      </c>
      <c r="J3228" s="448">
        <f t="shared" si="51"/>
        <v>125.5</v>
      </c>
    </row>
    <row r="3229" spans="1:10" ht="15.75">
      <c r="A3229" s="55">
        <v>3225</v>
      </c>
      <c r="B3229" s="55" t="s">
        <v>446</v>
      </c>
      <c r="C3229" s="329" t="s">
        <v>3635</v>
      </c>
      <c r="D3229" s="329" t="s">
        <v>7298</v>
      </c>
      <c r="E3229" s="55" t="s">
        <v>7802</v>
      </c>
      <c r="F3229" s="55"/>
      <c r="G3229" s="55" t="s">
        <v>7800</v>
      </c>
      <c r="H3229" s="299">
        <v>251</v>
      </c>
      <c r="I3229" s="59">
        <v>0.5</v>
      </c>
      <c r="J3229" s="448">
        <f t="shared" si="51"/>
        <v>125.5</v>
      </c>
    </row>
    <row r="3230" spans="1:10" ht="15.75">
      <c r="A3230" s="55">
        <v>3226</v>
      </c>
      <c r="B3230" s="55" t="s">
        <v>446</v>
      </c>
      <c r="C3230" s="329" t="s">
        <v>3636</v>
      </c>
      <c r="D3230" s="329" t="s">
        <v>7299</v>
      </c>
      <c r="E3230" s="55" t="s">
        <v>7802</v>
      </c>
      <c r="F3230" s="55"/>
      <c r="G3230" s="55" t="s">
        <v>7800</v>
      </c>
      <c r="H3230" s="299">
        <v>251</v>
      </c>
      <c r="I3230" s="59">
        <v>0.5</v>
      </c>
      <c r="J3230" s="448">
        <f t="shared" si="51"/>
        <v>125.5</v>
      </c>
    </row>
    <row r="3231" spans="1:10" ht="15.75">
      <c r="A3231" s="55">
        <v>3227</v>
      </c>
      <c r="B3231" s="55" t="s">
        <v>446</v>
      </c>
      <c r="C3231" s="329" t="s">
        <v>3637</v>
      </c>
      <c r="D3231" s="329" t="s">
        <v>7300</v>
      </c>
      <c r="E3231" s="55" t="s">
        <v>7802</v>
      </c>
      <c r="F3231" s="55"/>
      <c r="G3231" s="55" t="s">
        <v>7800</v>
      </c>
      <c r="H3231" s="299">
        <v>251</v>
      </c>
      <c r="I3231" s="59">
        <v>0.5</v>
      </c>
      <c r="J3231" s="448">
        <f t="shared" si="51"/>
        <v>125.5</v>
      </c>
    </row>
    <row r="3232" spans="1:10" ht="15.75">
      <c r="A3232" s="55">
        <v>3228</v>
      </c>
      <c r="B3232" s="55" t="s">
        <v>446</v>
      </c>
      <c r="C3232" s="329" t="s">
        <v>3638</v>
      </c>
      <c r="D3232" s="329" t="s">
        <v>7301</v>
      </c>
      <c r="E3232" s="55" t="s">
        <v>7802</v>
      </c>
      <c r="F3232" s="55"/>
      <c r="G3232" s="55" t="s">
        <v>7800</v>
      </c>
      <c r="H3232" s="299">
        <v>251</v>
      </c>
      <c r="I3232" s="59">
        <v>0.5</v>
      </c>
      <c r="J3232" s="448">
        <f t="shared" si="51"/>
        <v>125.5</v>
      </c>
    </row>
    <row r="3233" spans="1:10" ht="15.75">
      <c r="A3233" s="55">
        <v>3229</v>
      </c>
      <c r="B3233" s="55" t="s">
        <v>446</v>
      </c>
      <c r="C3233" s="329" t="s">
        <v>3639</v>
      </c>
      <c r="D3233" s="329" t="s">
        <v>7302</v>
      </c>
      <c r="E3233" s="55" t="s">
        <v>7802</v>
      </c>
      <c r="F3233" s="55"/>
      <c r="G3233" s="55" t="s">
        <v>7800</v>
      </c>
      <c r="H3233" s="299">
        <v>251</v>
      </c>
      <c r="I3233" s="59">
        <v>0.5</v>
      </c>
      <c r="J3233" s="448">
        <f t="shared" si="51"/>
        <v>125.5</v>
      </c>
    </row>
    <row r="3234" spans="1:10" ht="15.75">
      <c r="A3234" s="55">
        <v>3230</v>
      </c>
      <c r="B3234" s="55" t="s">
        <v>446</v>
      </c>
      <c r="C3234" s="329" t="s">
        <v>3640</v>
      </c>
      <c r="D3234" s="329" t="s">
        <v>7303</v>
      </c>
      <c r="E3234" s="55" t="s">
        <v>7802</v>
      </c>
      <c r="F3234" s="55"/>
      <c r="G3234" s="55" t="s">
        <v>7800</v>
      </c>
      <c r="H3234" s="299">
        <v>251</v>
      </c>
      <c r="I3234" s="59">
        <v>0.5</v>
      </c>
      <c r="J3234" s="448">
        <f t="shared" si="51"/>
        <v>125.5</v>
      </c>
    </row>
    <row r="3235" spans="1:10" ht="15.75">
      <c r="A3235" s="55">
        <v>3231</v>
      </c>
      <c r="B3235" s="55" t="s">
        <v>446</v>
      </c>
      <c r="C3235" s="329" t="s">
        <v>3641</v>
      </c>
      <c r="D3235" s="329" t="s">
        <v>7304</v>
      </c>
      <c r="E3235" s="55" t="s">
        <v>7802</v>
      </c>
      <c r="F3235" s="55"/>
      <c r="G3235" s="55" t="s">
        <v>7800</v>
      </c>
      <c r="H3235" s="299">
        <v>251</v>
      </c>
      <c r="I3235" s="59">
        <v>0.5</v>
      </c>
      <c r="J3235" s="448">
        <f t="shared" si="51"/>
        <v>125.5</v>
      </c>
    </row>
    <row r="3236" spans="1:10" ht="15.75">
      <c r="A3236" s="55">
        <v>3232</v>
      </c>
      <c r="B3236" s="55" t="s">
        <v>446</v>
      </c>
      <c r="C3236" s="329" t="s">
        <v>3642</v>
      </c>
      <c r="D3236" s="329" t="s">
        <v>7305</v>
      </c>
      <c r="E3236" s="55" t="s">
        <v>7802</v>
      </c>
      <c r="F3236" s="55"/>
      <c r="G3236" s="55" t="s">
        <v>7800</v>
      </c>
      <c r="H3236" s="299">
        <v>251</v>
      </c>
      <c r="I3236" s="59">
        <v>0.5</v>
      </c>
      <c r="J3236" s="448">
        <f t="shared" si="51"/>
        <v>125.5</v>
      </c>
    </row>
    <row r="3237" spans="1:10" ht="15.75">
      <c r="A3237" s="55">
        <v>3233</v>
      </c>
      <c r="B3237" s="55" t="s">
        <v>446</v>
      </c>
      <c r="C3237" s="329" t="s">
        <v>3643</v>
      </c>
      <c r="D3237" s="329" t="s">
        <v>7306</v>
      </c>
      <c r="E3237" s="55" t="s">
        <v>7802</v>
      </c>
      <c r="F3237" s="55"/>
      <c r="G3237" s="55" t="s">
        <v>7800</v>
      </c>
      <c r="H3237" s="299">
        <v>251</v>
      </c>
      <c r="I3237" s="59">
        <v>0.5</v>
      </c>
      <c r="J3237" s="448">
        <f t="shared" si="51"/>
        <v>125.5</v>
      </c>
    </row>
    <row r="3238" spans="1:10" ht="15.75">
      <c r="A3238" s="55">
        <v>3234</v>
      </c>
      <c r="B3238" s="55" t="s">
        <v>446</v>
      </c>
      <c r="C3238" s="329" t="s">
        <v>3644</v>
      </c>
      <c r="D3238" s="329" t="s">
        <v>7307</v>
      </c>
      <c r="E3238" s="55" t="s">
        <v>7802</v>
      </c>
      <c r="F3238" s="55"/>
      <c r="G3238" s="55" t="s">
        <v>7800</v>
      </c>
      <c r="H3238" s="299">
        <v>251</v>
      </c>
      <c r="I3238" s="59">
        <v>0.5</v>
      </c>
      <c r="J3238" s="448">
        <f t="shared" si="51"/>
        <v>125.5</v>
      </c>
    </row>
    <row r="3239" spans="1:10" ht="15.75">
      <c r="A3239" s="55">
        <v>3235</v>
      </c>
      <c r="B3239" s="55" t="s">
        <v>446</v>
      </c>
      <c r="C3239" s="329" t="s">
        <v>3645</v>
      </c>
      <c r="D3239" s="329" t="s">
        <v>7308</v>
      </c>
      <c r="E3239" s="55" t="s">
        <v>7802</v>
      </c>
      <c r="F3239" s="55"/>
      <c r="G3239" s="55" t="s">
        <v>7800</v>
      </c>
      <c r="H3239" s="299">
        <v>251</v>
      </c>
      <c r="I3239" s="59">
        <v>0.5</v>
      </c>
      <c r="J3239" s="448">
        <f t="shared" si="51"/>
        <v>125.5</v>
      </c>
    </row>
    <row r="3240" spans="1:10" ht="15.75">
      <c r="A3240" s="55">
        <v>3236</v>
      </c>
      <c r="B3240" s="55" t="s">
        <v>446</v>
      </c>
      <c r="C3240" s="329" t="s">
        <v>3646</v>
      </c>
      <c r="D3240" s="329" t="s">
        <v>7309</v>
      </c>
      <c r="E3240" s="55" t="s">
        <v>7802</v>
      </c>
      <c r="F3240" s="55"/>
      <c r="G3240" s="55" t="s">
        <v>7800</v>
      </c>
      <c r="H3240" s="299">
        <v>251</v>
      </c>
      <c r="I3240" s="59">
        <v>0.5</v>
      </c>
      <c r="J3240" s="448">
        <f t="shared" si="51"/>
        <v>125.5</v>
      </c>
    </row>
    <row r="3241" spans="1:10" ht="15.75">
      <c r="A3241" s="55">
        <v>3237</v>
      </c>
      <c r="B3241" s="55" t="s">
        <v>446</v>
      </c>
      <c r="C3241" s="329" t="s">
        <v>3647</v>
      </c>
      <c r="D3241" s="329" t="s">
        <v>7310</v>
      </c>
      <c r="E3241" s="55" t="s">
        <v>7802</v>
      </c>
      <c r="F3241" s="55"/>
      <c r="G3241" s="55" t="s">
        <v>7800</v>
      </c>
      <c r="H3241" s="299">
        <v>251</v>
      </c>
      <c r="I3241" s="59">
        <v>0.5</v>
      </c>
      <c r="J3241" s="448">
        <f t="shared" si="51"/>
        <v>125.5</v>
      </c>
    </row>
    <row r="3242" spans="1:10" ht="15.75">
      <c r="A3242" s="55">
        <v>3238</v>
      </c>
      <c r="B3242" s="55" t="s">
        <v>446</v>
      </c>
      <c r="C3242" s="329" t="s">
        <v>3648</v>
      </c>
      <c r="D3242" s="329" t="s">
        <v>7311</v>
      </c>
      <c r="E3242" s="55" t="s">
        <v>7802</v>
      </c>
      <c r="F3242" s="55"/>
      <c r="G3242" s="55" t="s">
        <v>7800</v>
      </c>
      <c r="H3242" s="299">
        <v>251</v>
      </c>
      <c r="I3242" s="59">
        <v>0.5</v>
      </c>
      <c r="J3242" s="448">
        <f t="shared" si="51"/>
        <v>125.5</v>
      </c>
    </row>
    <row r="3243" spans="1:10" ht="15.75">
      <c r="A3243" s="55">
        <v>3239</v>
      </c>
      <c r="B3243" s="55" t="s">
        <v>446</v>
      </c>
      <c r="C3243" s="329" t="s">
        <v>3649</v>
      </c>
      <c r="D3243" s="329" t="s">
        <v>7312</v>
      </c>
      <c r="E3243" s="55" t="s">
        <v>7802</v>
      </c>
      <c r="F3243" s="55"/>
      <c r="G3243" s="55" t="s">
        <v>7800</v>
      </c>
      <c r="H3243" s="299">
        <v>251</v>
      </c>
      <c r="I3243" s="59">
        <v>0.5</v>
      </c>
      <c r="J3243" s="448">
        <f t="shared" si="51"/>
        <v>125.5</v>
      </c>
    </row>
    <row r="3244" spans="1:10" ht="15.75">
      <c r="A3244" s="55">
        <v>3240</v>
      </c>
      <c r="B3244" s="55" t="s">
        <v>446</v>
      </c>
      <c r="C3244" s="329" t="s">
        <v>3650</v>
      </c>
      <c r="D3244" s="329" t="s">
        <v>7313</v>
      </c>
      <c r="E3244" s="55" t="s">
        <v>7802</v>
      </c>
      <c r="F3244" s="55"/>
      <c r="G3244" s="55" t="s">
        <v>7800</v>
      </c>
      <c r="H3244" s="299">
        <v>251</v>
      </c>
      <c r="I3244" s="59">
        <v>0.5</v>
      </c>
      <c r="J3244" s="448">
        <f t="shared" si="51"/>
        <v>125.5</v>
      </c>
    </row>
    <row r="3245" spans="1:10" ht="15.75">
      <c r="A3245" s="55">
        <v>3241</v>
      </c>
      <c r="B3245" s="55" t="s">
        <v>446</v>
      </c>
      <c r="C3245" s="329" t="s">
        <v>3651</v>
      </c>
      <c r="D3245" s="329" t="s">
        <v>7314</v>
      </c>
      <c r="E3245" s="55" t="s">
        <v>7802</v>
      </c>
      <c r="F3245" s="55"/>
      <c r="G3245" s="55" t="s">
        <v>7800</v>
      </c>
      <c r="H3245" s="299">
        <v>251</v>
      </c>
      <c r="I3245" s="59">
        <v>0.5</v>
      </c>
      <c r="J3245" s="448">
        <f t="shared" si="51"/>
        <v>125.5</v>
      </c>
    </row>
    <row r="3246" spans="1:10" ht="15.75">
      <c r="A3246" s="55">
        <v>3242</v>
      </c>
      <c r="B3246" s="55" t="s">
        <v>446</v>
      </c>
      <c r="C3246" s="329" t="s">
        <v>3652</v>
      </c>
      <c r="D3246" s="329" t="s">
        <v>7315</v>
      </c>
      <c r="E3246" s="55" t="s">
        <v>7802</v>
      </c>
      <c r="F3246" s="55"/>
      <c r="G3246" s="55" t="s">
        <v>7800</v>
      </c>
      <c r="H3246" s="299">
        <v>251</v>
      </c>
      <c r="I3246" s="59">
        <v>0.5</v>
      </c>
      <c r="J3246" s="448">
        <f t="shared" si="51"/>
        <v>125.5</v>
      </c>
    </row>
    <row r="3247" spans="1:10" ht="15.75">
      <c r="A3247" s="55">
        <v>3243</v>
      </c>
      <c r="B3247" s="55" t="s">
        <v>446</v>
      </c>
      <c r="C3247" s="329" t="s">
        <v>3653</v>
      </c>
      <c r="D3247" s="329" t="s">
        <v>7316</v>
      </c>
      <c r="E3247" s="55" t="s">
        <v>7802</v>
      </c>
      <c r="F3247" s="55"/>
      <c r="G3247" s="55" t="s">
        <v>7800</v>
      </c>
      <c r="H3247" s="299">
        <v>251</v>
      </c>
      <c r="I3247" s="59">
        <v>0.5</v>
      </c>
      <c r="J3247" s="448">
        <f t="shared" si="51"/>
        <v>125.5</v>
      </c>
    </row>
    <row r="3248" spans="1:10" ht="15.75">
      <c r="A3248" s="55">
        <v>3244</v>
      </c>
      <c r="B3248" s="55" t="s">
        <v>446</v>
      </c>
      <c r="C3248" s="329" t="s">
        <v>3654</v>
      </c>
      <c r="D3248" s="329" t="s">
        <v>7317</v>
      </c>
      <c r="E3248" s="55" t="s">
        <v>7802</v>
      </c>
      <c r="F3248" s="55"/>
      <c r="G3248" s="55" t="s">
        <v>7800</v>
      </c>
      <c r="H3248" s="299">
        <v>251</v>
      </c>
      <c r="I3248" s="59">
        <v>0.5</v>
      </c>
      <c r="J3248" s="448">
        <f t="shared" si="51"/>
        <v>125.5</v>
      </c>
    </row>
    <row r="3249" spans="1:10" ht="15.75">
      <c r="A3249" s="55">
        <v>3245</v>
      </c>
      <c r="B3249" s="55" t="s">
        <v>446</v>
      </c>
      <c r="C3249" s="329" t="s">
        <v>3655</v>
      </c>
      <c r="D3249" s="329" t="s">
        <v>7318</v>
      </c>
      <c r="E3249" s="55" t="s">
        <v>7802</v>
      </c>
      <c r="F3249" s="55"/>
      <c r="G3249" s="55" t="s">
        <v>7800</v>
      </c>
      <c r="H3249" s="299">
        <v>251</v>
      </c>
      <c r="I3249" s="59">
        <v>0.5</v>
      </c>
      <c r="J3249" s="448">
        <f t="shared" si="51"/>
        <v>125.5</v>
      </c>
    </row>
    <row r="3250" spans="1:10" ht="15.75">
      <c r="A3250" s="55">
        <v>3246</v>
      </c>
      <c r="B3250" s="55" t="s">
        <v>446</v>
      </c>
      <c r="C3250" s="329" t="s">
        <v>3656</v>
      </c>
      <c r="D3250" s="329" t="s">
        <v>7319</v>
      </c>
      <c r="E3250" s="55" t="s">
        <v>7802</v>
      </c>
      <c r="F3250" s="55"/>
      <c r="G3250" s="55" t="s">
        <v>7800</v>
      </c>
      <c r="H3250" s="299">
        <v>251</v>
      </c>
      <c r="I3250" s="59">
        <v>0.5</v>
      </c>
      <c r="J3250" s="448">
        <f t="shared" si="51"/>
        <v>125.5</v>
      </c>
    </row>
    <row r="3251" spans="1:10" ht="15.75">
      <c r="A3251" s="55">
        <v>3247</v>
      </c>
      <c r="B3251" s="55" t="s">
        <v>446</v>
      </c>
      <c r="C3251" s="329" t="s">
        <v>3657</v>
      </c>
      <c r="D3251" s="329" t="s">
        <v>7320</v>
      </c>
      <c r="E3251" s="55" t="s">
        <v>7802</v>
      </c>
      <c r="F3251" s="55"/>
      <c r="G3251" s="55" t="s">
        <v>7800</v>
      </c>
      <c r="H3251" s="299">
        <v>251</v>
      </c>
      <c r="I3251" s="59">
        <v>0.5</v>
      </c>
      <c r="J3251" s="448">
        <f t="shared" si="51"/>
        <v>125.5</v>
      </c>
    </row>
    <row r="3252" spans="1:10" ht="15.75">
      <c r="A3252" s="55">
        <v>3248</v>
      </c>
      <c r="B3252" s="55" t="s">
        <v>446</v>
      </c>
      <c r="C3252" s="329" t="s">
        <v>3658</v>
      </c>
      <c r="D3252" s="329" t="s">
        <v>7321</v>
      </c>
      <c r="E3252" s="55" t="s">
        <v>7802</v>
      </c>
      <c r="F3252" s="55"/>
      <c r="G3252" s="55" t="s">
        <v>7800</v>
      </c>
      <c r="H3252" s="299">
        <v>251</v>
      </c>
      <c r="I3252" s="59">
        <v>0.5</v>
      </c>
      <c r="J3252" s="448">
        <f t="shared" si="51"/>
        <v>125.5</v>
      </c>
    </row>
    <row r="3253" spans="1:10" ht="15.75">
      <c r="A3253" s="55">
        <v>3249</v>
      </c>
      <c r="B3253" s="55" t="s">
        <v>446</v>
      </c>
      <c r="C3253" s="329" t="s">
        <v>3659</v>
      </c>
      <c r="D3253" s="329" t="s">
        <v>7322</v>
      </c>
      <c r="E3253" s="55" t="s">
        <v>7802</v>
      </c>
      <c r="F3253" s="55"/>
      <c r="G3253" s="55" t="s">
        <v>7800</v>
      </c>
      <c r="H3253" s="299">
        <v>251</v>
      </c>
      <c r="I3253" s="59">
        <v>0.5</v>
      </c>
      <c r="J3253" s="448">
        <f t="shared" si="51"/>
        <v>125.5</v>
      </c>
    </row>
    <row r="3254" spans="1:10" ht="15.75">
      <c r="A3254" s="55">
        <v>3250</v>
      </c>
      <c r="B3254" s="55" t="s">
        <v>446</v>
      </c>
      <c r="C3254" s="329" t="s">
        <v>3660</v>
      </c>
      <c r="D3254" s="329" t="s">
        <v>7323</v>
      </c>
      <c r="E3254" s="55" t="s">
        <v>7802</v>
      </c>
      <c r="F3254" s="55"/>
      <c r="G3254" s="55" t="s">
        <v>7800</v>
      </c>
      <c r="H3254" s="299">
        <v>251</v>
      </c>
      <c r="I3254" s="59">
        <v>0.5</v>
      </c>
      <c r="J3254" s="448">
        <f t="shared" si="51"/>
        <v>125.5</v>
      </c>
    </row>
    <row r="3255" spans="1:10" ht="15.75">
      <c r="A3255" s="55">
        <v>3251</v>
      </c>
      <c r="B3255" s="55" t="s">
        <v>446</v>
      </c>
      <c r="C3255" s="329" t="s">
        <v>3661</v>
      </c>
      <c r="D3255" s="329" t="s">
        <v>7324</v>
      </c>
      <c r="E3255" s="55" t="s">
        <v>7802</v>
      </c>
      <c r="F3255" s="55"/>
      <c r="G3255" s="55" t="s">
        <v>7800</v>
      </c>
      <c r="H3255" s="299">
        <v>251</v>
      </c>
      <c r="I3255" s="59">
        <v>0.5</v>
      </c>
      <c r="J3255" s="448">
        <f t="shared" si="51"/>
        <v>125.5</v>
      </c>
    </row>
    <row r="3256" spans="1:10" ht="15.75">
      <c r="A3256" s="55">
        <v>3252</v>
      </c>
      <c r="B3256" s="55" t="s">
        <v>446</v>
      </c>
      <c r="C3256" s="329" t="s">
        <v>3662</v>
      </c>
      <c r="D3256" s="329" t="s">
        <v>7325</v>
      </c>
      <c r="E3256" s="55" t="s">
        <v>7802</v>
      </c>
      <c r="F3256" s="55"/>
      <c r="G3256" s="55" t="s">
        <v>7800</v>
      </c>
      <c r="H3256" s="299">
        <v>251</v>
      </c>
      <c r="I3256" s="59">
        <v>0.5</v>
      </c>
      <c r="J3256" s="448">
        <f t="shared" si="51"/>
        <v>125.5</v>
      </c>
    </row>
    <row r="3257" spans="1:10" ht="15.75">
      <c r="A3257" s="55">
        <v>3253</v>
      </c>
      <c r="B3257" s="55" t="s">
        <v>446</v>
      </c>
      <c r="C3257" s="329" t="s">
        <v>3663</v>
      </c>
      <c r="D3257" s="329" t="s">
        <v>7326</v>
      </c>
      <c r="E3257" s="55" t="s">
        <v>7802</v>
      </c>
      <c r="F3257" s="55"/>
      <c r="G3257" s="55" t="s">
        <v>7800</v>
      </c>
      <c r="H3257" s="299">
        <v>251</v>
      </c>
      <c r="I3257" s="59">
        <v>0.5</v>
      </c>
      <c r="J3257" s="448">
        <f t="shared" si="51"/>
        <v>125.5</v>
      </c>
    </row>
    <row r="3258" spans="1:10" ht="15.75">
      <c r="A3258" s="55">
        <v>3254</v>
      </c>
      <c r="B3258" s="55" t="s">
        <v>446</v>
      </c>
      <c r="C3258" s="329" t="s">
        <v>3664</v>
      </c>
      <c r="D3258" s="329" t="s">
        <v>7327</v>
      </c>
      <c r="E3258" s="55" t="s">
        <v>7802</v>
      </c>
      <c r="F3258" s="55"/>
      <c r="G3258" s="55" t="s">
        <v>7800</v>
      </c>
      <c r="H3258" s="299">
        <v>251</v>
      </c>
      <c r="I3258" s="59">
        <v>0.5</v>
      </c>
      <c r="J3258" s="448">
        <f t="shared" si="51"/>
        <v>125.5</v>
      </c>
    </row>
    <row r="3259" spans="1:10" ht="15.75">
      <c r="A3259" s="55">
        <v>3255</v>
      </c>
      <c r="B3259" s="55" t="s">
        <v>446</v>
      </c>
      <c r="C3259" s="329" t="s">
        <v>3665</v>
      </c>
      <c r="D3259" s="329" t="s">
        <v>7328</v>
      </c>
      <c r="E3259" s="55" t="s">
        <v>7802</v>
      </c>
      <c r="F3259" s="55"/>
      <c r="G3259" s="55" t="s">
        <v>7800</v>
      </c>
      <c r="H3259" s="299">
        <v>251</v>
      </c>
      <c r="I3259" s="59">
        <v>0.5</v>
      </c>
      <c r="J3259" s="448">
        <f t="shared" si="51"/>
        <v>125.5</v>
      </c>
    </row>
    <row r="3260" spans="1:10" ht="15.75">
      <c r="A3260" s="55">
        <v>3256</v>
      </c>
      <c r="B3260" s="55" t="s">
        <v>446</v>
      </c>
      <c r="C3260" s="329" t="s">
        <v>3666</v>
      </c>
      <c r="D3260" s="329" t="s">
        <v>7329</v>
      </c>
      <c r="E3260" s="55" t="s">
        <v>7802</v>
      </c>
      <c r="F3260" s="55"/>
      <c r="G3260" s="55" t="s">
        <v>7800</v>
      </c>
      <c r="H3260" s="299">
        <v>251</v>
      </c>
      <c r="I3260" s="59">
        <v>0.5</v>
      </c>
      <c r="J3260" s="448">
        <f t="shared" si="51"/>
        <v>125.5</v>
      </c>
    </row>
    <row r="3261" spans="1:10" ht="15.75">
      <c r="A3261" s="55">
        <v>3257</v>
      </c>
      <c r="B3261" s="55" t="s">
        <v>446</v>
      </c>
      <c r="C3261" s="329" t="s">
        <v>3667</v>
      </c>
      <c r="D3261" s="329" t="s">
        <v>7330</v>
      </c>
      <c r="E3261" s="55" t="s">
        <v>7802</v>
      </c>
      <c r="F3261" s="55"/>
      <c r="G3261" s="55" t="s">
        <v>7800</v>
      </c>
      <c r="H3261" s="299">
        <v>251</v>
      </c>
      <c r="I3261" s="59">
        <v>0.5</v>
      </c>
      <c r="J3261" s="448">
        <f t="shared" si="51"/>
        <v>125.5</v>
      </c>
    </row>
    <row r="3262" spans="1:10" ht="15.75">
      <c r="A3262" s="55">
        <v>3258</v>
      </c>
      <c r="B3262" s="55" t="s">
        <v>446</v>
      </c>
      <c r="C3262" s="329" t="s">
        <v>3668</v>
      </c>
      <c r="D3262" s="329" t="s">
        <v>7331</v>
      </c>
      <c r="E3262" s="55" t="s">
        <v>7802</v>
      </c>
      <c r="F3262" s="55"/>
      <c r="G3262" s="55" t="s">
        <v>7800</v>
      </c>
      <c r="H3262" s="299">
        <v>251</v>
      </c>
      <c r="I3262" s="59">
        <v>0.5</v>
      </c>
      <c r="J3262" s="448">
        <f t="shared" si="51"/>
        <v>125.5</v>
      </c>
    </row>
    <row r="3263" spans="1:10" ht="15.75">
      <c r="A3263" s="55">
        <v>3259</v>
      </c>
      <c r="B3263" s="55" t="s">
        <v>446</v>
      </c>
      <c r="C3263" s="329" t="s">
        <v>3669</v>
      </c>
      <c r="D3263" s="329" t="s">
        <v>7332</v>
      </c>
      <c r="E3263" s="55" t="s">
        <v>7802</v>
      </c>
      <c r="F3263" s="55"/>
      <c r="G3263" s="55" t="s">
        <v>7800</v>
      </c>
      <c r="H3263" s="299">
        <v>251</v>
      </c>
      <c r="I3263" s="59">
        <v>0.5</v>
      </c>
      <c r="J3263" s="448">
        <f t="shared" si="51"/>
        <v>125.5</v>
      </c>
    </row>
    <row r="3264" spans="1:10" ht="15.75">
      <c r="A3264" s="55">
        <v>3260</v>
      </c>
      <c r="B3264" s="55" t="s">
        <v>446</v>
      </c>
      <c r="C3264" s="329" t="s">
        <v>3670</v>
      </c>
      <c r="D3264" s="329" t="s">
        <v>7333</v>
      </c>
      <c r="E3264" s="55" t="s">
        <v>7802</v>
      </c>
      <c r="F3264" s="55"/>
      <c r="G3264" s="55" t="s">
        <v>7800</v>
      </c>
      <c r="H3264" s="299">
        <v>251</v>
      </c>
      <c r="I3264" s="59">
        <v>0.5</v>
      </c>
      <c r="J3264" s="448">
        <f t="shared" si="51"/>
        <v>125.5</v>
      </c>
    </row>
    <row r="3265" spans="1:10" ht="15.75">
      <c r="A3265" s="55">
        <v>3261</v>
      </c>
      <c r="B3265" s="55" t="s">
        <v>446</v>
      </c>
      <c r="C3265" s="329" t="s">
        <v>3671</v>
      </c>
      <c r="D3265" s="329" t="s">
        <v>7334</v>
      </c>
      <c r="E3265" s="55" t="s">
        <v>7802</v>
      </c>
      <c r="F3265" s="55"/>
      <c r="G3265" s="55" t="s">
        <v>7800</v>
      </c>
      <c r="H3265" s="299">
        <v>251</v>
      </c>
      <c r="I3265" s="59">
        <v>0.5</v>
      </c>
      <c r="J3265" s="448">
        <f t="shared" si="51"/>
        <v>125.5</v>
      </c>
    </row>
    <row r="3266" spans="1:10" ht="15.75">
      <c r="A3266" s="55">
        <v>3262</v>
      </c>
      <c r="B3266" s="55" t="s">
        <v>446</v>
      </c>
      <c r="C3266" s="329" t="s">
        <v>3672</v>
      </c>
      <c r="D3266" s="329" t="s">
        <v>7335</v>
      </c>
      <c r="E3266" s="55" t="s">
        <v>7802</v>
      </c>
      <c r="F3266" s="55"/>
      <c r="G3266" s="55" t="s">
        <v>7800</v>
      </c>
      <c r="H3266" s="299">
        <v>251</v>
      </c>
      <c r="I3266" s="59">
        <v>0.5</v>
      </c>
      <c r="J3266" s="448">
        <f t="shared" si="51"/>
        <v>125.5</v>
      </c>
    </row>
    <row r="3267" spans="1:10" ht="15.75">
      <c r="A3267" s="55">
        <v>3263</v>
      </c>
      <c r="B3267" s="55" t="s">
        <v>446</v>
      </c>
      <c r="C3267" s="329" t="s">
        <v>3673</v>
      </c>
      <c r="D3267" s="329" t="s">
        <v>7336</v>
      </c>
      <c r="E3267" s="55" t="s">
        <v>7802</v>
      </c>
      <c r="F3267" s="55"/>
      <c r="G3267" s="55" t="s">
        <v>7800</v>
      </c>
      <c r="H3267" s="299">
        <v>251</v>
      </c>
      <c r="I3267" s="59">
        <v>0.5</v>
      </c>
      <c r="J3267" s="448">
        <f t="shared" si="51"/>
        <v>125.5</v>
      </c>
    </row>
    <row r="3268" spans="1:10" ht="15.75">
      <c r="A3268" s="55">
        <v>3264</v>
      </c>
      <c r="B3268" s="55" t="s">
        <v>446</v>
      </c>
      <c r="C3268" s="329" t="s">
        <v>3674</v>
      </c>
      <c r="D3268" s="329" t="s">
        <v>7337</v>
      </c>
      <c r="E3268" s="55" t="s">
        <v>7802</v>
      </c>
      <c r="F3268" s="55"/>
      <c r="G3268" s="55" t="s">
        <v>7800</v>
      </c>
      <c r="H3268" s="299">
        <v>251</v>
      </c>
      <c r="I3268" s="59">
        <v>0.5</v>
      </c>
      <c r="J3268" s="448">
        <f t="shared" si="51"/>
        <v>125.5</v>
      </c>
    </row>
    <row r="3269" spans="1:10" ht="15.75">
      <c r="A3269" s="55">
        <v>3265</v>
      </c>
      <c r="B3269" s="55" t="s">
        <v>446</v>
      </c>
      <c r="C3269" s="329" t="s">
        <v>3675</v>
      </c>
      <c r="D3269" s="329" t="s">
        <v>7338</v>
      </c>
      <c r="E3269" s="55" t="s">
        <v>7802</v>
      </c>
      <c r="F3269" s="55"/>
      <c r="G3269" s="55" t="s">
        <v>7800</v>
      </c>
      <c r="H3269" s="299">
        <v>251</v>
      </c>
      <c r="I3269" s="59">
        <v>0.5</v>
      </c>
      <c r="J3269" s="448">
        <f t="shared" si="51"/>
        <v>125.5</v>
      </c>
    </row>
    <row r="3270" spans="1:10" ht="15.75">
      <c r="A3270" s="55">
        <v>3266</v>
      </c>
      <c r="B3270" s="55" t="s">
        <v>446</v>
      </c>
      <c r="C3270" s="329" t="s">
        <v>3676</v>
      </c>
      <c r="D3270" s="329" t="s">
        <v>7339</v>
      </c>
      <c r="E3270" s="55" t="s">
        <v>7802</v>
      </c>
      <c r="F3270" s="55"/>
      <c r="G3270" s="55" t="s">
        <v>7800</v>
      </c>
      <c r="H3270" s="299">
        <v>251</v>
      </c>
      <c r="I3270" s="59">
        <v>0.5</v>
      </c>
      <c r="J3270" s="448">
        <f t="shared" si="51"/>
        <v>125.5</v>
      </c>
    </row>
    <row r="3271" spans="1:10" ht="15.75">
      <c r="A3271" s="55">
        <v>3267</v>
      </c>
      <c r="B3271" s="55" t="s">
        <v>446</v>
      </c>
      <c r="C3271" s="329" t="s">
        <v>3677</v>
      </c>
      <c r="D3271" s="329" t="s">
        <v>7340</v>
      </c>
      <c r="E3271" s="55" t="s">
        <v>7802</v>
      </c>
      <c r="F3271" s="55"/>
      <c r="G3271" s="55" t="s">
        <v>7800</v>
      </c>
      <c r="H3271" s="299">
        <v>251</v>
      </c>
      <c r="I3271" s="59">
        <v>0.5</v>
      </c>
      <c r="J3271" s="448">
        <f t="shared" si="51"/>
        <v>125.5</v>
      </c>
    </row>
    <row r="3272" spans="1:10" ht="15.75">
      <c r="A3272" s="55">
        <v>3268</v>
      </c>
      <c r="B3272" s="55" t="s">
        <v>446</v>
      </c>
      <c r="C3272" s="329" t="s">
        <v>3678</v>
      </c>
      <c r="D3272" s="329" t="s">
        <v>7341</v>
      </c>
      <c r="E3272" s="55" t="s">
        <v>7802</v>
      </c>
      <c r="F3272" s="55"/>
      <c r="G3272" s="55" t="s">
        <v>7800</v>
      </c>
      <c r="H3272" s="299">
        <v>251</v>
      </c>
      <c r="I3272" s="59">
        <v>0.5</v>
      </c>
      <c r="J3272" s="448">
        <f t="shared" si="51"/>
        <v>125.5</v>
      </c>
    </row>
    <row r="3273" spans="1:10" ht="15.75">
      <c r="A3273" s="55">
        <v>3269</v>
      </c>
      <c r="B3273" s="55" t="s">
        <v>446</v>
      </c>
      <c r="C3273" s="329" t="s">
        <v>3679</v>
      </c>
      <c r="D3273" s="329" t="s">
        <v>7342</v>
      </c>
      <c r="E3273" s="55" t="s">
        <v>7802</v>
      </c>
      <c r="F3273" s="55"/>
      <c r="G3273" s="55" t="s">
        <v>7800</v>
      </c>
      <c r="H3273" s="299">
        <v>251</v>
      </c>
      <c r="I3273" s="59">
        <v>0.5</v>
      </c>
      <c r="J3273" s="448">
        <f t="shared" si="51"/>
        <v>125.5</v>
      </c>
    </row>
    <row r="3274" spans="1:10" ht="15.75">
      <c r="A3274" s="55">
        <v>3270</v>
      </c>
      <c r="B3274" s="55" t="s">
        <v>446</v>
      </c>
      <c r="C3274" s="329" t="s">
        <v>3680</v>
      </c>
      <c r="D3274" s="329" t="s">
        <v>7343</v>
      </c>
      <c r="E3274" s="55" t="s">
        <v>7802</v>
      </c>
      <c r="F3274" s="55"/>
      <c r="G3274" s="55" t="s">
        <v>7800</v>
      </c>
      <c r="H3274" s="299">
        <v>251</v>
      </c>
      <c r="I3274" s="59">
        <v>0.5</v>
      </c>
      <c r="J3274" s="448">
        <f t="shared" si="51"/>
        <v>125.5</v>
      </c>
    </row>
    <row r="3275" spans="1:10" ht="15.75">
      <c r="A3275" s="55">
        <v>3271</v>
      </c>
      <c r="B3275" s="55" t="s">
        <v>446</v>
      </c>
      <c r="C3275" s="329" t="s">
        <v>3681</v>
      </c>
      <c r="D3275" s="329" t="s">
        <v>7344</v>
      </c>
      <c r="E3275" s="55" t="s">
        <v>7802</v>
      </c>
      <c r="F3275" s="55"/>
      <c r="G3275" s="55" t="s">
        <v>7800</v>
      </c>
      <c r="H3275" s="299">
        <v>251</v>
      </c>
      <c r="I3275" s="59">
        <v>0.5</v>
      </c>
      <c r="J3275" s="448">
        <f t="shared" si="51"/>
        <v>125.5</v>
      </c>
    </row>
    <row r="3276" spans="1:10" ht="15.75">
      <c r="A3276" s="55">
        <v>3272</v>
      </c>
      <c r="B3276" s="55" t="s">
        <v>446</v>
      </c>
      <c r="C3276" s="329" t="s">
        <v>3682</v>
      </c>
      <c r="D3276" s="329" t="s">
        <v>7345</v>
      </c>
      <c r="E3276" s="55" t="s">
        <v>7802</v>
      </c>
      <c r="F3276" s="55"/>
      <c r="G3276" s="55" t="s">
        <v>7800</v>
      </c>
      <c r="H3276" s="299">
        <v>251</v>
      </c>
      <c r="I3276" s="59">
        <v>0.5</v>
      </c>
      <c r="J3276" s="448">
        <f t="shared" si="51"/>
        <v>125.5</v>
      </c>
    </row>
    <row r="3277" spans="1:10" ht="15.75">
      <c r="A3277" s="55">
        <v>3273</v>
      </c>
      <c r="B3277" s="55" t="s">
        <v>446</v>
      </c>
      <c r="C3277" s="329" t="s">
        <v>3683</v>
      </c>
      <c r="D3277" s="329" t="s">
        <v>7346</v>
      </c>
      <c r="E3277" s="55" t="s">
        <v>7802</v>
      </c>
      <c r="F3277" s="55"/>
      <c r="G3277" s="55" t="s">
        <v>7800</v>
      </c>
      <c r="H3277" s="299">
        <v>251</v>
      </c>
      <c r="I3277" s="59">
        <v>0.5</v>
      </c>
      <c r="J3277" s="448">
        <f t="shared" si="51"/>
        <v>125.5</v>
      </c>
    </row>
    <row r="3278" spans="1:10" ht="15.75">
      <c r="A3278" s="55">
        <v>3274</v>
      </c>
      <c r="B3278" s="55" t="s">
        <v>446</v>
      </c>
      <c r="C3278" s="329" t="s">
        <v>3684</v>
      </c>
      <c r="D3278" s="329" t="s">
        <v>7347</v>
      </c>
      <c r="E3278" s="55" t="s">
        <v>7802</v>
      </c>
      <c r="F3278" s="55"/>
      <c r="G3278" s="55" t="s">
        <v>7800</v>
      </c>
      <c r="H3278" s="299">
        <v>251</v>
      </c>
      <c r="I3278" s="59">
        <v>0.5</v>
      </c>
      <c r="J3278" s="448">
        <f t="shared" si="51"/>
        <v>125.5</v>
      </c>
    </row>
    <row r="3279" spans="1:10" ht="15.75">
      <c r="A3279" s="55">
        <v>3275</v>
      </c>
      <c r="B3279" s="55" t="s">
        <v>446</v>
      </c>
      <c r="C3279" s="329" t="s">
        <v>3685</v>
      </c>
      <c r="D3279" s="329" t="s">
        <v>7348</v>
      </c>
      <c r="E3279" s="55" t="s">
        <v>7802</v>
      </c>
      <c r="F3279" s="55"/>
      <c r="G3279" s="55" t="s">
        <v>7800</v>
      </c>
      <c r="H3279" s="299">
        <v>251</v>
      </c>
      <c r="I3279" s="59">
        <v>0.5</v>
      </c>
      <c r="J3279" s="448">
        <f t="shared" si="51"/>
        <v>125.5</v>
      </c>
    </row>
    <row r="3280" spans="1:10" ht="15.75">
      <c r="A3280" s="55">
        <v>3276</v>
      </c>
      <c r="B3280" s="55" t="s">
        <v>446</v>
      </c>
      <c r="C3280" s="329" t="s">
        <v>3686</v>
      </c>
      <c r="D3280" s="329" t="s">
        <v>7349</v>
      </c>
      <c r="E3280" s="55" t="s">
        <v>7802</v>
      </c>
      <c r="F3280" s="55"/>
      <c r="G3280" s="55" t="s">
        <v>7800</v>
      </c>
      <c r="H3280" s="299">
        <v>251</v>
      </c>
      <c r="I3280" s="59">
        <v>0.5</v>
      </c>
      <c r="J3280" s="448">
        <f t="shared" si="51"/>
        <v>125.5</v>
      </c>
    </row>
    <row r="3281" spans="1:10" ht="15.75">
      <c r="A3281" s="55">
        <v>3277</v>
      </c>
      <c r="B3281" s="55" t="s">
        <v>446</v>
      </c>
      <c r="C3281" s="329" t="s">
        <v>3687</v>
      </c>
      <c r="D3281" s="329" t="s">
        <v>7350</v>
      </c>
      <c r="E3281" s="55" t="s">
        <v>7802</v>
      </c>
      <c r="F3281" s="55"/>
      <c r="G3281" s="55" t="s">
        <v>7800</v>
      </c>
      <c r="H3281" s="299">
        <v>251</v>
      </c>
      <c r="I3281" s="59">
        <v>0.5</v>
      </c>
      <c r="J3281" s="448">
        <f t="shared" si="51"/>
        <v>125.5</v>
      </c>
    </row>
    <row r="3282" spans="1:10" ht="15.75">
      <c r="A3282" s="55">
        <v>3278</v>
      </c>
      <c r="B3282" s="55" t="s">
        <v>446</v>
      </c>
      <c r="C3282" s="329" t="s">
        <v>3688</v>
      </c>
      <c r="D3282" s="329" t="s">
        <v>7351</v>
      </c>
      <c r="E3282" s="55" t="s">
        <v>7802</v>
      </c>
      <c r="F3282" s="55"/>
      <c r="G3282" s="55" t="s">
        <v>7800</v>
      </c>
      <c r="H3282" s="299">
        <v>251</v>
      </c>
      <c r="I3282" s="59">
        <v>0.5</v>
      </c>
      <c r="J3282" s="448">
        <f t="shared" ref="J3282:J3345" si="52">H3282*(1-I3282)</f>
        <v>125.5</v>
      </c>
    </row>
    <row r="3283" spans="1:10" ht="15.75">
      <c r="A3283" s="55">
        <v>3279</v>
      </c>
      <c r="B3283" s="55" t="s">
        <v>446</v>
      </c>
      <c r="C3283" s="329" t="s">
        <v>3689</v>
      </c>
      <c r="D3283" s="329" t="s">
        <v>7352</v>
      </c>
      <c r="E3283" s="55" t="s">
        <v>7802</v>
      </c>
      <c r="F3283" s="55"/>
      <c r="G3283" s="55" t="s">
        <v>7800</v>
      </c>
      <c r="H3283" s="299">
        <v>251</v>
      </c>
      <c r="I3283" s="59">
        <v>0.5</v>
      </c>
      <c r="J3283" s="448">
        <f t="shared" si="52"/>
        <v>125.5</v>
      </c>
    </row>
    <row r="3284" spans="1:10" ht="15.75">
      <c r="A3284" s="55">
        <v>3280</v>
      </c>
      <c r="B3284" s="55" t="s">
        <v>446</v>
      </c>
      <c r="C3284" s="329" t="s">
        <v>3690</v>
      </c>
      <c r="D3284" s="329" t="s">
        <v>7353</v>
      </c>
      <c r="E3284" s="55" t="s">
        <v>7802</v>
      </c>
      <c r="F3284" s="55"/>
      <c r="G3284" s="55" t="s">
        <v>7800</v>
      </c>
      <c r="H3284" s="299">
        <v>251</v>
      </c>
      <c r="I3284" s="59">
        <v>0.5</v>
      </c>
      <c r="J3284" s="448">
        <f t="shared" si="52"/>
        <v>125.5</v>
      </c>
    </row>
    <row r="3285" spans="1:10" ht="15.75">
      <c r="A3285" s="55">
        <v>3281</v>
      </c>
      <c r="B3285" s="55" t="s">
        <v>446</v>
      </c>
      <c r="C3285" s="329" t="s">
        <v>3691</v>
      </c>
      <c r="D3285" s="329" t="s">
        <v>7354</v>
      </c>
      <c r="E3285" s="55" t="s">
        <v>7802</v>
      </c>
      <c r="F3285" s="55"/>
      <c r="G3285" s="55" t="s">
        <v>7800</v>
      </c>
      <c r="H3285" s="299">
        <v>251</v>
      </c>
      <c r="I3285" s="59">
        <v>0.5</v>
      </c>
      <c r="J3285" s="448">
        <f t="shared" si="52"/>
        <v>125.5</v>
      </c>
    </row>
    <row r="3286" spans="1:10" ht="15.75">
      <c r="A3286" s="55">
        <v>3282</v>
      </c>
      <c r="B3286" s="55" t="s">
        <v>446</v>
      </c>
      <c r="C3286" s="329" t="s">
        <v>3692</v>
      </c>
      <c r="D3286" s="329" t="s">
        <v>7355</v>
      </c>
      <c r="E3286" s="55" t="s">
        <v>7802</v>
      </c>
      <c r="F3286" s="55"/>
      <c r="G3286" s="55" t="s">
        <v>7800</v>
      </c>
      <c r="H3286" s="299">
        <v>251</v>
      </c>
      <c r="I3286" s="59">
        <v>0.5</v>
      </c>
      <c r="J3286" s="448">
        <f t="shared" si="52"/>
        <v>125.5</v>
      </c>
    </row>
    <row r="3287" spans="1:10" ht="15.75">
      <c r="A3287" s="55">
        <v>3283</v>
      </c>
      <c r="B3287" s="55" t="s">
        <v>446</v>
      </c>
      <c r="C3287" s="329" t="s">
        <v>3693</v>
      </c>
      <c r="D3287" s="329" t="s">
        <v>7356</v>
      </c>
      <c r="E3287" s="55" t="s">
        <v>7802</v>
      </c>
      <c r="F3287" s="55"/>
      <c r="G3287" s="55" t="s">
        <v>7800</v>
      </c>
      <c r="H3287" s="299">
        <v>251</v>
      </c>
      <c r="I3287" s="59">
        <v>0.5</v>
      </c>
      <c r="J3287" s="448">
        <f t="shared" si="52"/>
        <v>125.5</v>
      </c>
    </row>
    <row r="3288" spans="1:10" ht="15.75">
      <c r="A3288" s="55">
        <v>3284</v>
      </c>
      <c r="B3288" s="55" t="s">
        <v>446</v>
      </c>
      <c r="C3288" s="329" t="s">
        <v>3694</v>
      </c>
      <c r="D3288" s="329" t="s">
        <v>7357</v>
      </c>
      <c r="E3288" s="55" t="s">
        <v>7802</v>
      </c>
      <c r="F3288" s="55"/>
      <c r="G3288" s="55" t="s">
        <v>7800</v>
      </c>
      <c r="H3288" s="299">
        <v>251</v>
      </c>
      <c r="I3288" s="59">
        <v>0.5</v>
      </c>
      <c r="J3288" s="448">
        <f t="shared" si="52"/>
        <v>125.5</v>
      </c>
    </row>
    <row r="3289" spans="1:10" ht="15.75">
      <c r="A3289" s="55">
        <v>3285</v>
      </c>
      <c r="B3289" s="55" t="s">
        <v>446</v>
      </c>
      <c r="C3289" s="329" t="s">
        <v>3695</v>
      </c>
      <c r="D3289" s="329" t="s">
        <v>7358</v>
      </c>
      <c r="E3289" s="55" t="s">
        <v>7802</v>
      </c>
      <c r="F3289" s="55"/>
      <c r="G3289" s="55" t="s">
        <v>7800</v>
      </c>
      <c r="H3289" s="299">
        <v>251</v>
      </c>
      <c r="I3289" s="59">
        <v>0.5</v>
      </c>
      <c r="J3289" s="448">
        <f t="shared" si="52"/>
        <v>125.5</v>
      </c>
    </row>
    <row r="3290" spans="1:10" ht="15.75">
      <c r="A3290" s="55">
        <v>3286</v>
      </c>
      <c r="B3290" s="55" t="s">
        <v>446</v>
      </c>
      <c r="C3290" s="329" t="s">
        <v>3696</v>
      </c>
      <c r="D3290" s="329" t="s">
        <v>7359</v>
      </c>
      <c r="E3290" s="55" t="s">
        <v>7802</v>
      </c>
      <c r="F3290" s="55"/>
      <c r="G3290" s="55" t="s">
        <v>7800</v>
      </c>
      <c r="H3290" s="299">
        <v>251</v>
      </c>
      <c r="I3290" s="59">
        <v>0.5</v>
      </c>
      <c r="J3290" s="448">
        <f t="shared" si="52"/>
        <v>125.5</v>
      </c>
    </row>
    <row r="3291" spans="1:10" ht="15.75">
      <c r="A3291" s="55">
        <v>3287</v>
      </c>
      <c r="B3291" s="55" t="s">
        <v>446</v>
      </c>
      <c r="C3291" s="329" t="s">
        <v>3697</v>
      </c>
      <c r="D3291" s="329" t="s">
        <v>7360</v>
      </c>
      <c r="E3291" s="55" t="s">
        <v>7802</v>
      </c>
      <c r="F3291" s="55"/>
      <c r="G3291" s="55" t="s">
        <v>7800</v>
      </c>
      <c r="H3291" s="299">
        <v>251</v>
      </c>
      <c r="I3291" s="59">
        <v>0.5</v>
      </c>
      <c r="J3291" s="448">
        <f t="shared" si="52"/>
        <v>125.5</v>
      </c>
    </row>
    <row r="3292" spans="1:10" ht="15.75">
      <c r="A3292" s="55">
        <v>3288</v>
      </c>
      <c r="B3292" s="55" t="s">
        <v>446</v>
      </c>
      <c r="C3292" s="329" t="s">
        <v>3698</v>
      </c>
      <c r="D3292" s="329" t="s">
        <v>7361</v>
      </c>
      <c r="E3292" s="55" t="s">
        <v>7802</v>
      </c>
      <c r="F3292" s="55"/>
      <c r="G3292" s="55" t="s">
        <v>7800</v>
      </c>
      <c r="H3292" s="299">
        <v>251</v>
      </c>
      <c r="I3292" s="59">
        <v>0.5</v>
      </c>
      <c r="J3292" s="448">
        <f t="shared" si="52"/>
        <v>125.5</v>
      </c>
    </row>
    <row r="3293" spans="1:10" ht="15.75">
      <c r="A3293" s="55">
        <v>3289</v>
      </c>
      <c r="B3293" s="55" t="s">
        <v>446</v>
      </c>
      <c r="C3293" s="329" t="s">
        <v>3699</v>
      </c>
      <c r="D3293" s="329" t="s">
        <v>7362</v>
      </c>
      <c r="E3293" s="55" t="s">
        <v>7802</v>
      </c>
      <c r="F3293" s="55"/>
      <c r="G3293" s="55" t="s">
        <v>7800</v>
      </c>
      <c r="H3293" s="299">
        <v>251</v>
      </c>
      <c r="I3293" s="59">
        <v>0.5</v>
      </c>
      <c r="J3293" s="448">
        <f t="shared" si="52"/>
        <v>125.5</v>
      </c>
    </row>
    <row r="3294" spans="1:10" ht="15.75">
      <c r="A3294" s="55">
        <v>3290</v>
      </c>
      <c r="B3294" s="55" t="s">
        <v>446</v>
      </c>
      <c r="C3294" s="329" t="s">
        <v>3700</v>
      </c>
      <c r="D3294" s="329" t="s">
        <v>7363</v>
      </c>
      <c r="E3294" s="55" t="s">
        <v>7802</v>
      </c>
      <c r="F3294" s="55"/>
      <c r="G3294" s="55" t="s">
        <v>7800</v>
      </c>
      <c r="H3294" s="299">
        <v>251</v>
      </c>
      <c r="I3294" s="59">
        <v>0.5</v>
      </c>
      <c r="J3294" s="448">
        <f t="shared" si="52"/>
        <v>125.5</v>
      </c>
    </row>
    <row r="3295" spans="1:10" ht="15.75">
      <c r="A3295" s="55">
        <v>3291</v>
      </c>
      <c r="B3295" s="55" t="s">
        <v>446</v>
      </c>
      <c r="C3295" s="329" t="s">
        <v>3701</v>
      </c>
      <c r="D3295" s="329" t="s">
        <v>7364</v>
      </c>
      <c r="E3295" s="55" t="s">
        <v>7802</v>
      </c>
      <c r="F3295" s="55"/>
      <c r="G3295" s="55" t="s">
        <v>7800</v>
      </c>
      <c r="H3295" s="299">
        <v>251</v>
      </c>
      <c r="I3295" s="59">
        <v>0.5</v>
      </c>
      <c r="J3295" s="448">
        <f t="shared" si="52"/>
        <v>125.5</v>
      </c>
    </row>
    <row r="3296" spans="1:10" ht="15.75">
      <c r="A3296" s="55">
        <v>3292</v>
      </c>
      <c r="B3296" s="55" t="s">
        <v>446</v>
      </c>
      <c r="C3296" s="329" t="s">
        <v>3702</v>
      </c>
      <c r="D3296" s="329" t="s">
        <v>7365</v>
      </c>
      <c r="E3296" s="55" t="s">
        <v>7802</v>
      </c>
      <c r="F3296" s="55"/>
      <c r="G3296" s="55" t="s">
        <v>7800</v>
      </c>
      <c r="H3296" s="299">
        <v>251</v>
      </c>
      <c r="I3296" s="59">
        <v>0.5</v>
      </c>
      <c r="J3296" s="448">
        <f t="shared" si="52"/>
        <v>125.5</v>
      </c>
    </row>
    <row r="3297" spans="1:10" ht="15.75">
      <c r="A3297" s="55">
        <v>3293</v>
      </c>
      <c r="B3297" s="55" t="s">
        <v>446</v>
      </c>
      <c r="C3297" s="329" t="s">
        <v>3703</v>
      </c>
      <c r="D3297" s="329" t="s">
        <v>7366</v>
      </c>
      <c r="E3297" s="55" t="s">
        <v>7802</v>
      </c>
      <c r="F3297" s="55"/>
      <c r="G3297" s="55" t="s">
        <v>7800</v>
      </c>
      <c r="H3297" s="299">
        <v>251</v>
      </c>
      <c r="I3297" s="59">
        <v>0.5</v>
      </c>
      <c r="J3297" s="448">
        <f t="shared" si="52"/>
        <v>125.5</v>
      </c>
    </row>
    <row r="3298" spans="1:10" ht="15.75">
      <c r="A3298" s="55">
        <v>3294</v>
      </c>
      <c r="B3298" s="55" t="s">
        <v>446</v>
      </c>
      <c r="C3298" s="329" t="s">
        <v>3704</v>
      </c>
      <c r="D3298" s="329" t="s">
        <v>7367</v>
      </c>
      <c r="E3298" s="55" t="s">
        <v>7802</v>
      </c>
      <c r="F3298" s="55"/>
      <c r="G3298" s="55" t="s">
        <v>7800</v>
      </c>
      <c r="H3298" s="299">
        <v>251</v>
      </c>
      <c r="I3298" s="59">
        <v>0.5</v>
      </c>
      <c r="J3298" s="448">
        <f t="shared" si="52"/>
        <v>125.5</v>
      </c>
    </row>
    <row r="3299" spans="1:10" ht="15.75">
      <c r="A3299" s="55">
        <v>3295</v>
      </c>
      <c r="B3299" s="55" t="s">
        <v>446</v>
      </c>
      <c r="C3299" s="329" t="s">
        <v>3705</v>
      </c>
      <c r="D3299" s="329" t="s">
        <v>7368</v>
      </c>
      <c r="E3299" s="55" t="s">
        <v>7802</v>
      </c>
      <c r="F3299" s="55"/>
      <c r="G3299" s="55" t="s">
        <v>7800</v>
      </c>
      <c r="H3299" s="299">
        <v>251</v>
      </c>
      <c r="I3299" s="59">
        <v>0.5</v>
      </c>
      <c r="J3299" s="448">
        <f t="shared" si="52"/>
        <v>125.5</v>
      </c>
    </row>
    <row r="3300" spans="1:10" ht="15.75">
      <c r="A3300" s="55">
        <v>3296</v>
      </c>
      <c r="B3300" s="55" t="s">
        <v>446</v>
      </c>
      <c r="C3300" s="329" t="s">
        <v>3706</v>
      </c>
      <c r="D3300" s="329" t="s">
        <v>7369</v>
      </c>
      <c r="E3300" s="55" t="s">
        <v>7802</v>
      </c>
      <c r="F3300" s="55"/>
      <c r="G3300" s="55" t="s">
        <v>7800</v>
      </c>
      <c r="H3300" s="299">
        <v>251</v>
      </c>
      <c r="I3300" s="59">
        <v>0.5</v>
      </c>
      <c r="J3300" s="448">
        <f t="shared" si="52"/>
        <v>125.5</v>
      </c>
    </row>
    <row r="3301" spans="1:10" ht="15.75">
      <c r="A3301" s="55">
        <v>3297</v>
      </c>
      <c r="B3301" s="55" t="s">
        <v>446</v>
      </c>
      <c r="C3301" s="329" t="s">
        <v>3707</v>
      </c>
      <c r="D3301" s="329" t="s">
        <v>7370</v>
      </c>
      <c r="E3301" s="55" t="s">
        <v>7802</v>
      </c>
      <c r="F3301" s="55"/>
      <c r="G3301" s="55" t="s">
        <v>7800</v>
      </c>
      <c r="H3301" s="299">
        <v>251</v>
      </c>
      <c r="I3301" s="59">
        <v>0.5</v>
      </c>
      <c r="J3301" s="448">
        <f t="shared" si="52"/>
        <v>125.5</v>
      </c>
    </row>
    <row r="3302" spans="1:10" ht="15.75">
      <c r="A3302" s="55">
        <v>3298</v>
      </c>
      <c r="B3302" s="55" t="s">
        <v>446</v>
      </c>
      <c r="C3302" s="329" t="s">
        <v>3708</v>
      </c>
      <c r="D3302" s="329" t="s">
        <v>7371</v>
      </c>
      <c r="E3302" s="55" t="s">
        <v>7802</v>
      </c>
      <c r="F3302" s="55"/>
      <c r="G3302" s="55" t="s">
        <v>7800</v>
      </c>
      <c r="H3302" s="299">
        <v>251</v>
      </c>
      <c r="I3302" s="59">
        <v>0.5</v>
      </c>
      <c r="J3302" s="448">
        <f t="shared" si="52"/>
        <v>125.5</v>
      </c>
    </row>
    <row r="3303" spans="1:10" ht="15.75">
      <c r="A3303" s="55">
        <v>3299</v>
      </c>
      <c r="B3303" s="55" t="s">
        <v>446</v>
      </c>
      <c r="C3303" s="329" t="s">
        <v>3709</v>
      </c>
      <c r="D3303" s="329" t="s">
        <v>7372</v>
      </c>
      <c r="E3303" s="55" t="s">
        <v>7802</v>
      </c>
      <c r="F3303" s="55"/>
      <c r="G3303" s="55" t="s">
        <v>7800</v>
      </c>
      <c r="H3303" s="299">
        <v>251</v>
      </c>
      <c r="I3303" s="59">
        <v>0.5</v>
      </c>
      <c r="J3303" s="448">
        <f t="shared" si="52"/>
        <v>125.5</v>
      </c>
    </row>
    <row r="3304" spans="1:10" ht="15.75">
      <c r="A3304" s="55">
        <v>3300</v>
      </c>
      <c r="B3304" s="55" t="s">
        <v>446</v>
      </c>
      <c r="C3304" s="329" t="s">
        <v>3710</v>
      </c>
      <c r="D3304" s="329" t="s">
        <v>7373</v>
      </c>
      <c r="E3304" s="55" t="s">
        <v>7802</v>
      </c>
      <c r="F3304" s="55"/>
      <c r="G3304" s="55" t="s">
        <v>7800</v>
      </c>
      <c r="H3304" s="299">
        <v>251</v>
      </c>
      <c r="I3304" s="59">
        <v>0.5</v>
      </c>
      <c r="J3304" s="448">
        <f t="shared" si="52"/>
        <v>125.5</v>
      </c>
    </row>
    <row r="3305" spans="1:10" ht="15.75">
      <c r="A3305" s="55">
        <v>3301</v>
      </c>
      <c r="B3305" s="55" t="s">
        <v>446</v>
      </c>
      <c r="C3305" s="329" t="s">
        <v>3711</v>
      </c>
      <c r="D3305" s="329" t="s">
        <v>7374</v>
      </c>
      <c r="E3305" s="55" t="s">
        <v>7802</v>
      </c>
      <c r="F3305" s="55"/>
      <c r="G3305" s="55" t="s">
        <v>7800</v>
      </c>
      <c r="H3305" s="299">
        <v>251</v>
      </c>
      <c r="I3305" s="59">
        <v>0.5</v>
      </c>
      <c r="J3305" s="448">
        <f t="shared" si="52"/>
        <v>125.5</v>
      </c>
    </row>
    <row r="3306" spans="1:10" ht="15.75">
      <c r="A3306" s="55">
        <v>3302</v>
      </c>
      <c r="B3306" s="55" t="s">
        <v>446</v>
      </c>
      <c r="C3306" s="329" t="s">
        <v>3712</v>
      </c>
      <c r="D3306" s="329" t="s">
        <v>7375</v>
      </c>
      <c r="E3306" s="55" t="s">
        <v>7802</v>
      </c>
      <c r="F3306" s="55"/>
      <c r="G3306" s="55" t="s">
        <v>7800</v>
      </c>
      <c r="H3306" s="299">
        <v>251</v>
      </c>
      <c r="I3306" s="59">
        <v>0.5</v>
      </c>
      <c r="J3306" s="448">
        <f t="shared" si="52"/>
        <v>125.5</v>
      </c>
    </row>
    <row r="3307" spans="1:10" ht="15.75">
      <c r="A3307" s="55">
        <v>3303</v>
      </c>
      <c r="B3307" s="55" t="s">
        <v>446</v>
      </c>
      <c r="C3307" s="329" t="s">
        <v>3713</v>
      </c>
      <c r="D3307" s="329" t="s">
        <v>7376</v>
      </c>
      <c r="E3307" s="55" t="s">
        <v>7802</v>
      </c>
      <c r="F3307" s="55"/>
      <c r="G3307" s="55" t="s">
        <v>7800</v>
      </c>
      <c r="H3307" s="299">
        <v>251</v>
      </c>
      <c r="I3307" s="59">
        <v>0.5</v>
      </c>
      <c r="J3307" s="448">
        <f t="shared" si="52"/>
        <v>125.5</v>
      </c>
    </row>
    <row r="3308" spans="1:10" ht="15.75">
      <c r="A3308" s="55">
        <v>3304</v>
      </c>
      <c r="B3308" s="55" t="s">
        <v>446</v>
      </c>
      <c r="C3308" s="329" t="s">
        <v>3714</v>
      </c>
      <c r="D3308" s="329" t="s">
        <v>7377</v>
      </c>
      <c r="E3308" s="55" t="s">
        <v>7802</v>
      </c>
      <c r="F3308" s="55"/>
      <c r="G3308" s="55" t="s">
        <v>7800</v>
      </c>
      <c r="H3308" s="299">
        <v>251</v>
      </c>
      <c r="I3308" s="59">
        <v>0.5</v>
      </c>
      <c r="J3308" s="448">
        <f t="shared" si="52"/>
        <v>125.5</v>
      </c>
    </row>
    <row r="3309" spans="1:10" ht="15.75">
      <c r="A3309" s="55">
        <v>3305</v>
      </c>
      <c r="B3309" s="55" t="s">
        <v>446</v>
      </c>
      <c r="C3309" s="329" t="s">
        <v>3715</v>
      </c>
      <c r="D3309" s="329" t="s">
        <v>7378</v>
      </c>
      <c r="E3309" s="55" t="s">
        <v>7802</v>
      </c>
      <c r="F3309" s="55"/>
      <c r="G3309" s="55" t="s">
        <v>7800</v>
      </c>
      <c r="H3309" s="299">
        <v>251</v>
      </c>
      <c r="I3309" s="59">
        <v>0.5</v>
      </c>
      <c r="J3309" s="448">
        <f t="shared" si="52"/>
        <v>125.5</v>
      </c>
    </row>
    <row r="3310" spans="1:10" ht="15.75">
      <c r="A3310" s="55">
        <v>3306</v>
      </c>
      <c r="B3310" s="55" t="s">
        <v>446</v>
      </c>
      <c r="C3310" s="329" t="s">
        <v>3716</v>
      </c>
      <c r="D3310" s="329" t="s">
        <v>7379</v>
      </c>
      <c r="E3310" s="55" t="s">
        <v>7802</v>
      </c>
      <c r="F3310" s="55"/>
      <c r="G3310" s="55" t="s">
        <v>7800</v>
      </c>
      <c r="H3310" s="299">
        <v>251</v>
      </c>
      <c r="I3310" s="59">
        <v>0.5</v>
      </c>
      <c r="J3310" s="448">
        <f t="shared" si="52"/>
        <v>125.5</v>
      </c>
    </row>
    <row r="3311" spans="1:10" ht="15.75">
      <c r="A3311" s="55">
        <v>3307</v>
      </c>
      <c r="B3311" s="55" t="s">
        <v>446</v>
      </c>
      <c r="C3311" s="329" t="s">
        <v>3717</v>
      </c>
      <c r="D3311" s="329" t="s">
        <v>7380</v>
      </c>
      <c r="E3311" s="55" t="s">
        <v>7802</v>
      </c>
      <c r="F3311" s="55"/>
      <c r="G3311" s="55" t="s">
        <v>7800</v>
      </c>
      <c r="H3311" s="299">
        <v>251</v>
      </c>
      <c r="I3311" s="59">
        <v>0.5</v>
      </c>
      <c r="J3311" s="448">
        <f t="shared" si="52"/>
        <v>125.5</v>
      </c>
    </row>
    <row r="3312" spans="1:10" ht="15.75">
      <c r="A3312" s="55">
        <v>3308</v>
      </c>
      <c r="B3312" s="55" t="s">
        <v>446</v>
      </c>
      <c r="C3312" s="329" t="s">
        <v>3718</v>
      </c>
      <c r="D3312" s="329" t="s">
        <v>7381</v>
      </c>
      <c r="E3312" s="55" t="s">
        <v>7802</v>
      </c>
      <c r="F3312" s="55"/>
      <c r="G3312" s="55" t="s">
        <v>7800</v>
      </c>
      <c r="H3312" s="299">
        <v>251</v>
      </c>
      <c r="I3312" s="59">
        <v>0.5</v>
      </c>
      <c r="J3312" s="448">
        <f t="shared" si="52"/>
        <v>125.5</v>
      </c>
    </row>
    <row r="3313" spans="1:10" ht="15.75">
      <c r="A3313" s="55">
        <v>3309</v>
      </c>
      <c r="B3313" s="55" t="s">
        <v>446</v>
      </c>
      <c r="C3313" s="329" t="s">
        <v>3719</v>
      </c>
      <c r="D3313" s="329" t="s">
        <v>7382</v>
      </c>
      <c r="E3313" s="55" t="s">
        <v>7802</v>
      </c>
      <c r="F3313" s="55"/>
      <c r="G3313" s="55" t="s">
        <v>7800</v>
      </c>
      <c r="H3313" s="299">
        <v>251</v>
      </c>
      <c r="I3313" s="59">
        <v>0.5</v>
      </c>
      <c r="J3313" s="448">
        <f t="shared" si="52"/>
        <v>125.5</v>
      </c>
    </row>
    <row r="3314" spans="1:10" ht="15.75">
      <c r="A3314" s="55">
        <v>3310</v>
      </c>
      <c r="B3314" s="55" t="s">
        <v>446</v>
      </c>
      <c r="C3314" s="329" t="s">
        <v>3720</v>
      </c>
      <c r="D3314" s="329" t="s">
        <v>7383</v>
      </c>
      <c r="E3314" s="55" t="s">
        <v>7802</v>
      </c>
      <c r="F3314" s="55"/>
      <c r="G3314" s="55" t="s">
        <v>7800</v>
      </c>
      <c r="H3314" s="299">
        <v>251</v>
      </c>
      <c r="I3314" s="59">
        <v>0.5</v>
      </c>
      <c r="J3314" s="448">
        <f t="shared" si="52"/>
        <v>125.5</v>
      </c>
    </row>
    <row r="3315" spans="1:10" ht="15.75">
      <c r="A3315" s="55">
        <v>3311</v>
      </c>
      <c r="B3315" s="55" t="s">
        <v>446</v>
      </c>
      <c r="C3315" s="329" t="s">
        <v>3721</v>
      </c>
      <c r="D3315" s="329" t="s">
        <v>7384</v>
      </c>
      <c r="E3315" s="55" t="s">
        <v>7802</v>
      </c>
      <c r="F3315" s="55"/>
      <c r="G3315" s="55" t="s">
        <v>7800</v>
      </c>
      <c r="H3315" s="299">
        <v>251</v>
      </c>
      <c r="I3315" s="59">
        <v>0.5</v>
      </c>
      <c r="J3315" s="448">
        <f t="shared" si="52"/>
        <v>125.5</v>
      </c>
    </row>
    <row r="3316" spans="1:10" ht="15.75">
      <c r="A3316" s="55">
        <v>3312</v>
      </c>
      <c r="B3316" s="55" t="s">
        <v>446</v>
      </c>
      <c r="C3316" s="329" t="s">
        <v>3722</v>
      </c>
      <c r="D3316" s="329" t="s">
        <v>7385</v>
      </c>
      <c r="E3316" s="55" t="s">
        <v>7802</v>
      </c>
      <c r="F3316" s="55"/>
      <c r="G3316" s="55" t="s">
        <v>7800</v>
      </c>
      <c r="H3316" s="299">
        <v>251</v>
      </c>
      <c r="I3316" s="59">
        <v>0.5</v>
      </c>
      <c r="J3316" s="448">
        <f t="shared" si="52"/>
        <v>125.5</v>
      </c>
    </row>
    <row r="3317" spans="1:10" ht="15.75">
      <c r="A3317" s="55">
        <v>3313</v>
      </c>
      <c r="B3317" s="55" t="s">
        <v>446</v>
      </c>
      <c r="C3317" s="329" t="s">
        <v>3723</v>
      </c>
      <c r="D3317" s="329" t="s">
        <v>7386</v>
      </c>
      <c r="E3317" s="55" t="s">
        <v>7802</v>
      </c>
      <c r="F3317" s="55"/>
      <c r="G3317" s="55" t="s">
        <v>7800</v>
      </c>
      <c r="H3317" s="299">
        <v>251</v>
      </c>
      <c r="I3317" s="59">
        <v>0.5</v>
      </c>
      <c r="J3317" s="448">
        <f t="shared" si="52"/>
        <v>125.5</v>
      </c>
    </row>
    <row r="3318" spans="1:10" ht="15.75">
      <c r="A3318" s="55">
        <v>3314</v>
      </c>
      <c r="B3318" s="55" t="s">
        <v>446</v>
      </c>
      <c r="C3318" s="329" t="s">
        <v>3724</v>
      </c>
      <c r="D3318" s="329" t="s">
        <v>7387</v>
      </c>
      <c r="E3318" s="55" t="s">
        <v>7802</v>
      </c>
      <c r="F3318" s="55"/>
      <c r="G3318" s="55" t="s">
        <v>7800</v>
      </c>
      <c r="H3318" s="299">
        <v>251</v>
      </c>
      <c r="I3318" s="59">
        <v>0.5</v>
      </c>
      <c r="J3318" s="448">
        <f t="shared" si="52"/>
        <v>125.5</v>
      </c>
    </row>
    <row r="3319" spans="1:10" ht="15.75">
      <c r="A3319" s="55">
        <v>3315</v>
      </c>
      <c r="B3319" s="55" t="s">
        <v>446</v>
      </c>
      <c r="C3319" s="329" t="s">
        <v>3725</v>
      </c>
      <c r="D3319" s="329" t="s">
        <v>7388</v>
      </c>
      <c r="E3319" s="55" t="s">
        <v>7802</v>
      </c>
      <c r="F3319" s="55"/>
      <c r="G3319" s="55" t="s">
        <v>7800</v>
      </c>
      <c r="H3319" s="299">
        <v>251</v>
      </c>
      <c r="I3319" s="59">
        <v>0.5</v>
      </c>
      <c r="J3319" s="448">
        <f t="shared" si="52"/>
        <v>125.5</v>
      </c>
    </row>
    <row r="3320" spans="1:10" ht="15.75">
      <c r="A3320" s="55">
        <v>3316</v>
      </c>
      <c r="B3320" s="55" t="s">
        <v>446</v>
      </c>
      <c r="C3320" s="329" t="s">
        <v>3726</v>
      </c>
      <c r="D3320" s="329" t="s">
        <v>7389</v>
      </c>
      <c r="E3320" s="55" t="s">
        <v>7802</v>
      </c>
      <c r="F3320" s="55"/>
      <c r="G3320" s="55" t="s">
        <v>7800</v>
      </c>
      <c r="H3320" s="299">
        <v>251</v>
      </c>
      <c r="I3320" s="59">
        <v>0.5</v>
      </c>
      <c r="J3320" s="448">
        <f t="shared" si="52"/>
        <v>125.5</v>
      </c>
    </row>
    <row r="3321" spans="1:10" ht="15.75">
      <c r="A3321" s="55">
        <v>3317</v>
      </c>
      <c r="B3321" s="55" t="s">
        <v>446</v>
      </c>
      <c r="C3321" s="329" t="s">
        <v>3727</v>
      </c>
      <c r="D3321" s="329" t="s">
        <v>7390</v>
      </c>
      <c r="E3321" s="55" t="s">
        <v>7802</v>
      </c>
      <c r="F3321" s="55"/>
      <c r="G3321" s="55" t="s">
        <v>7800</v>
      </c>
      <c r="H3321" s="299">
        <v>251</v>
      </c>
      <c r="I3321" s="59">
        <v>0.5</v>
      </c>
      <c r="J3321" s="448">
        <f t="shared" si="52"/>
        <v>125.5</v>
      </c>
    </row>
    <row r="3322" spans="1:10" ht="15.75">
      <c r="A3322" s="55">
        <v>3318</v>
      </c>
      <c r="B3322" s="55" t="s">
        <v>446</v>
      </c>
      <c r="C3322" s="329" t="s">
        <v>3728</v>
      </c>
      <c r="D3322" s="329" t="s">
        <v>7391</v>
      </c>
      <c r="E3322" s="55" t="s">
        <v>7802</v>
      </c>
      <c r="F3322" s="55"/>
      <c r="G3322" s="55" t="s">
        <v>7800</v>
      </c>
      <c r="H3322" s="299">
        <v>251</v>
      </c>
      <c r="I3322" s="59">
        <v>0.5</v>
      </c>
      <c r="J3322" s="448">
        <f t="shared" si="52"/>
        <v>125.5</v>
      </c>
    </row>
    <row r="3323" spans="1:10" ht="15.75">
      <c r="A3323" s="55">
        <v>3319</v>
      </c>
      <c r="B3323" s="55" t="s">
        <v>446</v>
      </c>
      <c r="C3323" s="329" t="s">
        <v>3729</v>
      </c>
      <c r="D3323" s="329" t="s">
        <v>7392</v>
      </c>
      <c r="E3323" s="55" t="s">
        <v>7802</v>
      </c>
      <c r="F3323" s="55"/>
      <c r="G3323" s="55" t="s">
        <v>7800</v>
      </c>
      <c r="H3323" s="299">
        <v>251</v>
      </c>
      <c r="I3323" s="59">
        <v>0.5</v>
      </c>
      <c r="J3323" s="448">
        <f t="shared" si="52"/>
        <v>125.5</v>
      </c>
    </row>
    <row r="3324" spans="1:10" ht="15.75">
      <c r="A3324" s="55">
        <v>3320</v>
      </c>
      <c r="B3324" s="55" t="s">
        <v>446</v>
      </c>
      <c r="C3324" s="329" t="s">
        <v>3730</v>
      </c>
      <c r="D3324" s="329" t="s">
        <v>7393</v>
      </c>
      <c r="E3324" s="55" t="s">
        <v>7802</v>
      </c>
      <c r="F3324" s="55"/>
      <c r="G3324" s="55" t="s">
        <v>7800</v>
      </c>
      <c r="H3324" s="299">
        <v>251</v>
      </c>
      <c r="I3324" s="59">
        <v>0.5</v>
      </c>
      <c r="J3324" s="448">
        <f t="shared" si="52"/>
        <v>125.5</v>
      </c>
    </row>
    <row r="3325" spans="1:10" ht="15.75">
      <c r="A3325" s="55">
        <v>3321</v>
      </c>
      <c r="B3325" s="55" t="s">
        <v>446</v>
      </c>
      <c r="C3325" s="329" t="s">
        <v>3731</v>
      </c>
      <c r="D3325" s="329" t="s">
        <v>7394</v>
      </c>
      <c r="E3325" s="55" t="s">
        <v>7802</v>
      </c>
      <c r="F3325" s="55"/>
      <c r="G3325" s="55" t="s">
        <v>7800</v>
      </c>
      <c r="H3325" s="299">
        <v>251</v>
      </c>
      <c r="I3325" s="59">
        <v>0.5</v>
      </c>
      <c r="J3325" s="448">
        <f t="shared" si="52"/>
        <v>125.5</v>
      </c>
    </row>
    <row r="3326" spans="1:10" ht="15.75">
      <c r="A3326" s="55">
        <v>3322</v>
      </c>
      <c r="B3326" s="55" t="s">
        <v>446</v>
      </c>
      <c r="C3326" s="329" t="s">
        <v>3732</v>
      </c>
      <c r="D3326" s="329" t="s">
        <v>7395</v>
      </c>
      <c r="E3326" s="55" t="s">
        <v>7802</v>
      </c>
      <c r="F3326" s="55"/>
      <c r="G3326" s="55" t="s">
        <v>7800</v>
      </c>
      <c r="H3326" s="299">
        <v>251</v>
      </c>
      <c r="I3326" s="59">
        <v>0.5</v>
      </c>
      <c r="J3326" s="448">
        <f t="shared" si="52"/>
        <v>125.5</v>
      </c>
    </row>
    <row r="3327" spans="1:10" ht="15.75">
      <c r="A3327" s="55">
        <v>3323</v>
      </c>
      <c r="B3327" s="55" t="s">
        <v>446</v>
      </c>
      <c r="C3327" s="329" t="s">
        <v>3733</v>
      </c>
      <c r="D3327" s="329" t="s">
        <v>7396</v>
      </c>
      <c r="E3327" s="55" t="s">
        <v>7802</v>
      </c>
      <c r="F3327" s="55"/>
      <c r="G3327" s="55" t="s">
        <v>7800</v>
      </c>
      <c r="H3327" s="299">
        <v>251</v>
      </c>
      <c r="I3327" s="59">
        <v>0.5</v>
      </c>
      <c r="J3327" s="448">
        <f t="shared" si="52"/>
        <v>125.5</v>
      </c>
    </row>
    <row r="3328" spans="1:10" ht="15.75">
      <c r="A3328" s="55">
        <v>3324</v>
      </c>
      <c r="B3328" s="55" t="s">
        <v>446</v>
      </c>
      <c r="C3328" s="329" t="s">
        <v>3734</v>
      </c>
      <c r="D3328" s="329" t="s">
        <v>7397</v>
      </c>
      <c r="E3328" s="55" t="s">
        <v>7802</v>
      </c>
      <c r="F3328" s="55"/>
      <c r="G3328" s="55" t="s">
        <v>7800</v>
      </c>
      <c r="H3328" s="299">
        <v>251</v>
      </c>
      <c r="I3328" s="59">
        <v>0.5</v>
      </c>
      <c r="J3328" s="448">
        <f t="shared" si="52"/>
        <v>125.5</v>
      </c>
    </row>
    <row r="3329" spans="1:10" ht="15.75">
      <c r="A3329" s="55">
        <v>3325</v>
      </c>
      <c r="B3329" s="55" t="s">
        <v>446</v>
      </c>
      <c r="C3329" s="329" t="s">
        <v>3735</v>
      </c>
      <c r="D3329" s="329" t="s">
        <v>7398</v>
      </c>
      <c r="E3329" s="55" t="s">
        <v>7802</v>
      </c>
      <c r="F3329" s="55"/>
      <c r="G3329" s="55" t="s">
        <v>7800</v>
      </c>
      <c r="H3329" s="299">
        <v>251</v>
      </c>
      <c r="I3329" s="59">
        <v>0.5</v>
      </c>
      <c r="J3329" s="448">
        <f t="shared" si="52"/>
        <v>125.5</v>
      </c>
    </row>
    <row r="3330" spans="1:10" ht="15.75">
      <c r="A3330" s="55">
        <v>3326</v>
      </c>
      <c r="B3330" s="55" t="s">
        <v>446</v>
      </c>
      <c r="C3330" s="329" t="s">
        <v>3736</v>
      </c>
      <c r="D3330" s="329" t="s">
        <v>7399</v>
      </c>
      <c r="E3330" s="55" t="s">
        <v>7802</v>
      </c>
      <c r="F3330" s="55"/>
      <c r="G3330" s="55" t="s">
        <v>7800</v>
      </c>
      <c r="H3330" s="299">
        <v>251</v>
      </c>
      <c r="I3330" s="59">
        <v>0.5</v>
      </c>
      <c r="J3330" s="448">
        <f t="shared" si="52"/>
        <v>125.5</v>
      </c>
    </row>
    <row r="3331" spans="1:10" ht="15.75">
      <c r="A3331" s="55">
        <v>3327</v>
      </c>
      <c r="B3331" s="55" t="s">
        <v>446</v>
      </c>
      <c r="C3331" s="329" t="s">
        <v>3737</v>
      </c>
      <c r="D3331" s="329" t="s">
        <v>7400</v>
      </c>
      <c r="E3331" s="55" t="s">
        <v>7802</v>
      </c>
      <c r="F3331" s="55"/>
      <c r="G3331" s="55" t="s">
        <v>7800</v>
      </c>
      <c r="H3331" s="299">
        <v>251</v>
      </c>
      <c r="I3331" s="59">
        <v>0.5</v>
      </c>
      <c r="J3331" s="448">
        <f t="shared" si="52"/>
        <v>125.5</v>
      </c>
    </row>
    <row r="3332" spans="1:10" ht="15.75">
      <c r="A3332" s="55">
        <v>3328</v>
      </c>
      <c r="B3332" s="55" t="s">
        <v>446</v>
      </c>
      <c r="C3332" s="329" t="s">
        <v>3738</v>
      </c>
      <c r="D3332" s="329" t="s">
        <v>7401</v>
      </c>
      <c r="E3332" s="55" t="s">
        <v>7802</v>
      </c>
      <c r="F3332" s="55"/>
      <c r="G3332" s="55" t="s">
        <v>7800</v>
      </c>
      <c r="H3332" s="299">
        <v>251</v>
      </c>
      <c r="I3332" s="59">
        <v>0.5</v>
      </c>
      <c r="J3332" s="448">
        <f t="shared" si="52"/>
        <v>125.5</v>
      </c>
    </row>
    <row r="3333" spans="1:10" ht="15.75">
      <c r="A3333" s="55">
        <v>3329</v>
      </c>
      <c r="B3333" s="55" t="s">
        <v>446</v>
      </c>
      <c r="C3333" s="329" t="s">
        <v>3739</v>
      </c>
      <c r="D3333" s="329" t="s">
        <v>7402</v>
      </c>
      <c r="E3333" s="55" t="s">
        <v>7802</v>
      </c>
      <c r="F3333" s="55"/>
      <c r="G3333" s="55" t="s">
        <v>7800</v>
      </c>
      <c r="H3333" s="299">
        <v>251</v>
      </c>
      <c r="I3333" s="59">
        <v>0.5</v>
      </c>
      <c r="J3333" s="448">
        <f t="shared" si="52"/>
        <v>125.5</v>
      </c>
    </row>
    <row r="3334" spans="1:10" ht="15.75">
      <c r="A3334" s="55">
        <v>3330</v>
      </c>
      <c r="B3334" s="55" t="s">
        <v>446</v>
      </c>
      <c r="C3334" s="329" t="s">
        <v>3740</v>
      </c>
      <c r="D3334" s="329" t="s">
        <v>7403</v>
      </c>
      <c r="E3334" s="55" t="s">
        <v>7802</v>
      </c>
      <c r="F3334" s="55"/>
      <c r="G3334" s="55" t="s">
        <v>7800</v>
      </c>
      <c r="H3334" s="299">
        <v>251</v>
      </c>
      <c r="I3334" s="59">
        <v>0.5</v>
      </c>
      <c r="J3334" s="448">
        <f t="shared" si="52"/>
        <v>125.5</v>
      </c>
    </row>
    <row r="3335" spans="1:10" ht="15.75">
      <c r="A3335" s="55">
        <v>3331</v>
      </c>
      <c r="B3335" s="55" t="s">
        <v>446</v>
      </c>
      <c r="C3335" s="329" t="s">
        <v>3741</v>
      </c>
      <c r="D3335" s="329" t="s">
        <v>7404</v>
      </c>
      <c r="E3335" s="55" t="s">
        <v>7802</v>
      </c>
      <c r="F3335" s="55"/>
      <c r="G3335" s="55" t="s">
        <v>7800</v>
      </c>
      <c r="H3335" s="299">
        <v>251</v>
      </c>
      <c r="I3335" s="59">
        <v>0.5</v>
      </c>
      <c r="J3335" s="448">
        <f t="shared" si="52"/>
        <v>125.5</v>
      </c>
    </row>
    <row r="3336" spans="1:10" ht="15.75">
      <c r="A3336" s="55">
        <v>3332</v>
      </c>
      <c r="B3336" s="55" t="s">
        <v>446</v>
      </c>
      <c r="C3336" s="329" t="s">
        <v>3742</v>
      </c>
      <c r="D3336" s="329" t="s">
        <v>7405</v>
      </c>
      <c r="E3336" s="55" t="s">
        <v>7802</v>
      </c>
      <c r="F3336" s="55"/>
      <c r="G3336" s="55" t="s">
        <v>7800</v>
      </c>
      <c r="H3336" s="299">
        <v>251</v>
      </c>
      <c r="I3336" s="59">
        <v>0.5</v>
      </c>
      <c r="J3336" s="448">
        <f t="shared" si="52"/>
        <v>125.5</v>
      </c>
    </row>
    <row r="3337" spans="1:10" ht="15.75">
      <c r="A3337" s="55">
        <v>3333</v>
      </c>
      <c r="B3337" s="55" t="s">
        <v>446</v>
      </c>
      <c r="C3337" s="329" t="s">
        <v>3743</v>
      </c>
      <c r="D3337" s="329" t="s">
        <v>7406</v>
      </c>
      <c r="E3337" s="55" t="s">
        <v>7802</v>
      </c>
      <c r="F3337" s="55"/>
      <c r="G3337" s="55" t="s">
        <v>7800</v>
      </c>
      <c r="H3337" s="299">
        <v>251</v>
      </c>
      <c r="I3337" s="59">
        <v>0.5</v>
      </c>
      <c r="J3337" s="448">
        <f t="shared" si="52"/>
        <v>125.5</v>
      </c>
    </row>
    <row r="3338" spans="1:10" ht="15.75">
      <c r="A3338" s="55">
        <v>3334</v>
      </c>
      <c r="B3338" s="55" t="s">
        <v>446</v>
      </c>
      <c r="C3338" s="329" t="s">
        <v>3744</v>
      </c>
      <c r="D3338" s="329" t="s">
        <v>7407</v>
      </c>
      <c r="E3338" s="55" t="s">
        <v>7802</v>
      </c>
      <c r="F3338" s="55"/>
      <c r="G3338" s="55" t="s">
        <v>7800</v>
      </c>
      <c r="H3338" s="299">
        <v>251</v>
      </c>
      <c r="I3338" s="59">
        <v>0.5</v>
      </c>
      <c r="J3338" s="448">
        <f t="shared" si="52"/>
        <v>125.5</v>
      </c>
    </row>
    <row r="3339" spans="1:10" ht="15.75">
      <c r="A3339" s="55">
        <v>3335</v>
      </c>
      <c r="B3339" s="55" t="s">
        <v>446</v>
      </c>
      <c r="C3339" s="329" t="s">
        <v>3745</v>
      </c>
      <c r="D3339" s="329" t="s">
        <v>7408</v>
      </c>
      <c r="E3339" s="55" t="s">
        <v>7802</v>
      </c>
      <c r="F3339" s="55"/>
      <c r="G3339" s="55" t="s">
        <v>7800</v>
      </c>
      <c r="H3339" s="299">
        <v>251</v>
      </c>
      <c r="I3339" s="59">
        <v>0.5</v>
      </c>
      <c r="J3339" s="448">
        <f t="shared" si="52"/>
        <v>125.5</v>
      </c>
    </row>
    <row r="3340" spans="1:10" ht="15.75">
      <c r="A3340" s="55">
        <v>3336</v>
      </c>
      <c r="B3340" s="55" t="s">
        <v>446</v>
      </c>
      <c r="C3340" s="329" t="s">
        <v>3746</v>
      </c>
      <c r="D3340" s="329" t="s">
        <v>7409</v>
      </c>
      <c r="E3340" s="55" t="s">
        <v>7802</v>
      </c>
      <c r="F3340" s="55"/>
      <c r="G3340" s="55" t="s">
        <v>7800</v>
      </c>
      <c r="H3340" s="299">
        <v>251</v>
      </c>
      <c r="I3340" s="59">
        <v>0.5</v>
      </c>
      <c r="J3340" s="448">
        <f t="shared" si="52"/>
        <v>125.5</v>
      </c>
    </row>
    <row r="3341" spans="1:10" ht="15.75">
      <c r="A3341" s="55">
        <v>3337</v>
      </c>
      <c r="B3341" s="55" t="s">
        <v>446</v>
      </c>
      <c r="C3341" s="329" t="s">
        <v>3747</v>
      </c>
      <c r="D3341" s="329" t="s">
        <v>7410</v>
      </c>
      <c r="E3341" s="55" t="s">
        <v>7802</v>
      </c>
      <c r="F3341" s="55"/>
      <c r="G3341" s="55" t="s">
        <v>7800</v>
      </c>
      <c r="H3341" s="299">
        <v>251</v>
      </c>
      <c r="I3341" s="59">
        <v>0.5</v>
      </c>
      <c r="J3341" s="448">
        <f t="shared" si="52"/>
        <v>125.5</v>
      </c>
    </row>
    <row r="3342" spans="1:10" ht="15.75">
      <c r="A3342" s="55">
        <v>3338</v>
      </c>
      <c r="B3342" s="55" t="s">
        <v>446</v>
      </c>
      <c r="C3342" s="329" t="s">
        <v>3748</v>
      </c>
      <c r="D3342" s="329" t="s">
        <v>7411</v>
      </c>
      <c r="E3342" s="55" t="s">
        <v>7802</v>
      </c>
      <c r="F3342" s="55"/>
      <c r="G3342" s="55" t="s">
        <v>7800</v>
      </c>
      <c r="H3342" s="299">
        <v>251</v>
      </c>
      <c r="I3342" s="59">
        <v>0.5</v>
      </c>
      <c r="J3342" s="448">
        <f t="shared" si="52"/>
        <v>125.5</v>
      </c>
    </row>
    <row r="3343" spans="1:10" ht="15.75">
      <c r="A3343" s="55">
        <v>3339</v>
      </c>
      <c r="B3343" s="55" t="s">
        <v>446</v>
      </c>
      <c r="C3343" s="329" t="s">
        <v>3749</v>
      </c>
      <c r="D3343" s="329" t="s">
        <v>7412</v>
      </c>
      <c r="E3343" s="55" t="s">
        <v>7802</v>
      </c>
      <c r="F3343" s="55"/>
      <c r="G3343" s="55" t="s">
        <v>7800</v>
      </c>
      <c r="H3343" s="299">
        <v>251</v>
      </c>
      <c r="I3343" s="59">
        <v>0.5</v>
      </c>
      <c r="J3343" s="448">
        <f t="shared" si="52"/>
        <v>125.5</v>
      </c>
    </row>
    <row r="3344" spans="1:10" ht="15.75">
      <c r="A3344" s="55">
        <v>3340</v>
      </c>
      <c r="B3344" s="55" t="s">
        <v>446</v>
      </c>
      <c r="C3344" s="329" t="s">
        <v>3750</v>
      </c>
      <c r="D3344" s="329" t="s">
        <v>7413</v>
      </c>
      <c r="E3344" s="55" t="s">
        <v>7802</v>
      </c>
      <c r="F3344" s="55"/>
      <c r="G3344" s="55" t="s">
        <v>7800</v>
      </c>
      <c r="H3344" s="299">
        <v>251</v>
      </c>
      <c r="I3344" s="59">
        <v>0.5</v>
      </c>
      <c r="J3344" s="448">
        <f t="shared" si="52"/>
        <v>125.5</v>
      </c>
    </row>
    <row r="3345" spans="1:10" ht="15.75">
      <c r="A3345" s="55">
        <v>3341</v>
      </c>
      <c r="B3345" s="55" t="s">
        <v>446</v>
      </c>
      <c r="C3345" s="329" t="s">
        <v>3751</v>
      </c>
      <c r="D3345" s="329" t="s">
        <v>7414</v>
      </c>
      <c r="E3345" s="55" t="s">
        <v>7802</v>
      </c>
      <c r="F3345" s="55"/>
      <c r="G3345" s="55" t="s">
        <v>7800</v>
      </c>
      <c r="H3345" s="299">
        <v>251</v>
      </c>
      <c r="I3345" s="59">
        <v>0.5</v>
      </c>
      <c r="J3345" s="448">
        <f t="shared" si="52"/>
        <v>125.5</v>
      </c>
    </row>
    <row r="3346" spans="1:10" ht="15.75">
      <c r="A3346" s="55">
        <v>3342</v>
      </c>
      <c r="B3346" s="55" t="s">
        <v>446</v>
      </c>
      <c r="C3346" s="329" t="s">
        <v>3752</v>
      </c>
      <c r="D3346" s="329" t="s">
        <v>7415</v>
      </c>
      <c r="E3346" s="55" t="s">
        <v>7802</v>
      </c>
      <c r="F3346" s="55"/>
      <c r="G3346" s="55" t="s">
        <v>7800</v>
      </c>
      <c r="H3346" s="299">
        <v>251</v>
      </c>
      <c r="I3346" s="59">
        <v>0.5</v>
      </c>
      <c r="J3346" s="448">
        <f t="shared" ref="J3346:J3409" si="53">H3346*(1-I3346)</f>
        <v>125.5</v>
      </c>
    </row>
    <row r="3347" spans="1:10" ht="15.75">
      <c r="A3347" s="55">
        <v>3343</v>
      </c>
      <c r="B3347" s="55" t="s">
        <v>446</v>
      </c>
      <c r="C3347" s="329" t="s">
        <v>3753</v>
      </c>
      <c r="D3347" s="329" t="s">
        <v>7416</v>
      </c>
      <c r="E3347" s="55" t="s">
        <v>7802</v>
      </c>
      <c r="F3347" s="55"/>
      <c r="G3347" s="55" t="s">
        <v>7800</v>
      </c>
      <c r="H3347" s="299">
        <v>251</v>
      </c>
      <c r="I3347" s="59">
        <v>0.5</v>
      </c>
      <c r="J3347" s="448">
        <f t="shared" si="53"/>
        <v>125.5</v>
      </c>
    </row>
    <row r="3348" spans="1:10" ht="15.75">
      <c r="A3348" s="55">
        <v>3344</v>
      </c>
      <c r="B3348" s="55" t="s">
        <v>446</v>
      </c>
      <c r="C3348" s="329" t="s">
        <v>3754</v>
      </c>
      <c r="D3348" s="329" t="s">
        <v>7417</v>
      </c>
      <c r="E3348" s="55" t="s">
        <v>7802</v>
      </c>
      <c r="F3348" s="55"/>
      <c r="G3348" s="55" t="s">
        <v>7800</v>
      </c>
      <c r="H3348" s="299">
        <v>251</v>
      </c>
      <c r="I3348" s="59">
        <v>0.5</v>
      </c>
      <c r="J3348" s="448">
        <f t="shared" si="53"/>
        <v>125.5</v>
      </c>
    </row>
    <row r="3349" spans="1:10" ht="15.75">
      <c r="A3349" s="55">
        <v>3345</v>
      </c>
      <c r="B3349" s="55" t="s">
        <v>446</v>
      </c>
      <c r="C3349" s="329" t="s">
        <v>3755</v>
      </c>
      <c r="D3349" s="329" t="s">
        <v>7418</v>
      </c>
      <c r="E3349" s="55" t="s">
        <v>7802</v>
      </c>
      <c r="F3349" s="55"/>
      <c r="G3349" s="55" t="s">
        <v>7800</v>
      </c>
      <c r="H3349" s="299">
        <v>251</v>
      </c>
      <c r="I3349" s="59">
        <v>0.5</v>
      </c>
      <c r="J3349" s="448">
        <f t="shared" si="53"/>
        <v>125.5</v>
      </c>
    </row>
    <row r="3350" spans="1:10" ht="15.75">
      <c r="A3350" s="55">
        <v>3346</v>
      </c>
      <c r="B3350" s="55" t="s">
        <v>446</v>
      </c>
      <c r="C3350" s="329" t="s">
        <v>3756</v>
      </c>
      <c r="D3350" s="329" t="s">
        <v>7419</v>
      </c>
      <c r="E3350" s="55" t="s">
        <v>7802</v>
      </c>
      <c r="F3350" s="55"/>
      <c r="G3350" s="55" t="s">
        <v>7800</v>
      </c>
      <c r="H3350" s="299">
        <v>251</v>
      </c>
      <c r="I3350" s="59">
        <v>0.5</v>
      </c>
      <c r="J3350" s="448">
        <f t="shared" si="53"/>
        <v>125.5</v>
      </c>
    </row>
    <row r="3351" spans="1:10" ht="15.75">
      <c r="A3351" s="55">
        <v>3347</v>
      </c>
      <c r="B3351" s="55" t="s">
        <v>446</v>
      </c>
      <c r="C3351" s="329" t="s">
        <v>3757</v>
      </c>
      <c r="D3351" s="329" t="s">
        <v>7420</v>
      </c>
      <c r="E3351" s="55" t="s">
        <v>7802</v>
      </c>
      <c r="F3351" s="55"/>
      <c r="G3351" s="55" t="s">
        <v>7800</v>
      </c>
      <c r="H3351" s="299">
        <v>251</v>
      </c>
      <c r="I3351" s="59">
        <v>0.5</v>
      </c>
      <c r="J3351" s="448">
        <f t="shared" si="53"/>
        <v>125.5</v>
      </c>
    </row>
    <row r="3352" spans="1:10" ht="15.75">
      <c r="A3352" s="55">
        <v>3348</v>
      </c>
      <c r="B3352" s="55" t="s">
        <v>446</v>
      </c>
      <c r="C3352" s="329" t="s">
        <v>3758</v>
      </c>
      <c r="D3352" s="329" t="s">
        <v>7421</v>
      </c>
      <c r="E3352" s="55" t="s">
        <v>7802</v>
      </c>
      <c r="F3352" s="55"/>
      <c r="G3352" s="55" t="s">
        <v>7800</v>
      </c>
      <c r="H3352" s="299">
        <v>251</v>
      </c>
      <c r="I3352" s="59">
        <v>0.5</v>
      </c>
      <c r="J3352" s="448">
        <f t="shared" si="53"/>
        <v>125.5</v>
      </c>
    </row>
    <row r="3353" spans="1:10" ht="15.75">
      <c r="A3353" s="55">
        <v>3349</v>
      </c>
      <c r="B3353" s="55" t="s">
        <v>446</v>
      </c>
      <c r="C3353" s="329" t="s">
        <v>3759</v>
      </c>
      <c r="D3353" s="329" t="s">
        <v>7422</v>
      </c>
      <c r="E3353" s="55" t="s">
        <v>7802</v>
      </c>
      <c r="F3353" s="55"/>
      <c r="G3353" s="55" t="s">
        <v>7800</v>
      </c>
      <c r="H3353" s="299">
        <v>251</v>
      </c>
      <c r="I3353" s="59">
        <v>0.5</v>
      </c>
      <c r="J3353" s="448">
        <f t="shared" si="53"/>
        <v>125.5</v>
      </c>
    </row>
    <row r="3354" spans="1:10" ht="15.75">
      <c r="A3354" s="55">
        <v>3350</v>
      </c>
      <c r="B3354" s="55" t="s">
        <v>446</v>
      </c>
      <c r="C3354" s="329" t="s">
        <v>3760</v>
      </c>
      <c r="D3354" s="329" t="s">
        <v>7423</v>
      </c>
      <c r="E3354" s="55" t="s">
        <v>7802</v>
      </c>
      <c r="F3354" s="55"/>
      <c r="G3354" s="55" t="s">
        <v>7800</v>
      </c>
      <c r="H3354" s="299">
        <v>251</v>
      </c>
      <c r="I3354" s="59">
        <v>0.5</v>
      </c>
      <c r="J3354" s="448">
        <f t="shared" si="53"/>
        <v>125.5</v>
      </c>
    </row>
    <row r="3355" spans="1:10" ht="15.75">
      <c r="A3355" s="55">
        <v>3351</v>
      </c>
      <c r="B3355" s="55" t="s">
        <v>446</v>
      </c>
      <c r="C3355" s="329" t="s">
        <v>3761</v>
      </c>
      <c r="D3355" s="329" t="s">
        <v>7424</v>
      </c>
      <c r="E3355" s="55" t="s">
        <v>7802</v>
      </c>
      <c r="F3355" s="55"/>
      <c r="G3355" s="55" t="s">
        <v>7800</v>
      </c>
      <c r="H3355" s="299">
        <v>251</v>
      </c>
      <c r="I3355" s="59">
        <v>0.5</v>
      </c>
      <c r="J3355" s="448">
        <f t="shared" si="53"/>
        <v>125.5</v>
      </c>
    </row>
    <row r="3356" spans="1:10" ht="15.75">
      <c r="A3356" s="55">
        <v>3352</v>
      </c>
      <c r="B3356" s="55" t="s">
        <v>446</v>
      </c>
      <c r="C3356" s="329" t="s">
        <v>3762</v>
      </c>
      <c r="D3356" s="329" t="s">
        <v>7425</v>
      </c>
      <c r="E3356" s="55" t="s">
        <v>7802</v>
      </c>
      <c r="F3356" s="55"/>
      <c r="G3356" s="55" t="s">
        <v>7800</v>
      </c>
      <c r="H3356" s="299">
        <v>251</v>
      </c>
      <c r="I3356" s="59">
        <v>0.5</v>
      </c>
      <c r="J3356" s="448">
        <f t="shared" si="53"/>
        <v>125.5</v>
      </c>
    </row>
    <row r="3357" spans="1:10" ht="15.75">
      <c r="A3357" s="55">
        <v>3353</v>
      </c>
      <c r="B3357" s="55" t="s">
        <v>446</v>
      </c>
      <c r="C3357" s="329" t="s">
        <v>3763</v>
      </c>
      <c r="D3357" s="329" t="s">
        <v>7426</v>
      </c>
      <c r="E3357" s="55" t="s">
        <v>7802</v>
      </c>
      <c r="F3357" s="55"/>
      <c r="G3357" s="55" t="s">
        <v>7800</v>
      </c>
      <c r="H3357" s="299">
        <v>251</v>
      </c>
      <c r="I3357" s="59">
        <v>0.5</v>
      </c>
      <c r="J3357" s="448">
        <f t="shared" si="53"/>
        <v>125.5</v>
      </c>
    </row>
    <row r="3358" spans="1:10" ht="15.75">
      <c r="A3358" s="55">
        <v>3354</v>
      </c>
      <c r="B3358" s="55" t="s">
        <v>446</v>
      </c>
      <c r="C3358" s="329" t="s">
        <v>3764</v>
      </c>
      <c r="D3358" s="329" t="s">
        <v>7427</v>
      </c>
      <c r="E3358" s="55" t="s">
        <v>7802</v>
      </c>
      <c r="F3358" s="55"/>
      <c r="G3358" s="55" t="s">
        <v>7800</v>
      </c>
      <c r="H3358" s="299">
        <v>251</v>
      </c>
      <c r="I3358" s="59">
        <v>0.5</v>
      </c>
      <c r="J3358" s="448">
        <f t="shared" si="53"/>
        <v>125.5</v>
      </c>
    </row>
    <row r="3359" spans="1:10" ht="15.75">
      <c r="A3359" s="55">
        <v>3355</v>
      </c>
      <c r="B3359" s="55" t="s">
        <v>446</v>
      </c>
      <c r="C3359" s="329" t="s">
        <v>3765</v>
      </c>
      <c r="D3359" s="329" t="s">
        <v>7428</v>
      </c>
      <c r="E3359" s="55" t="s">
        <v>7802</v>
      </c>
      <c r="F3359" s="55"/>
      <c r="G3359" s="55" t="s">
        <v>7800</v>
      </c>
      <c r="H3359" s="299">
        <v>251</v>
      </c>
      <c r="I3359" s="59">
        <v>0.5</v>
      </c>
      <c r="J3359" s="448">
        <f t="shared" si="53"/>
        <v>125.5</v>
      </c>
    </row>
    <row r="3360" spans="1:10" ht="15.75">
      <c r="A3360" s="55">
        <v>3356</v>
      </c>
      <c r="B3360" s="55" t="s">
        <v>446</v>
      </c>
      <c r="C3360" s="329" t="s">
        <v>3766</v>
      </c>
      <c r="D3360" s="329" t="s">
        <v>7429</v>
      </c>
      <c r="E3360" s="55" t="s">
        <v>7802</v>
      </c>
      <c r="F3360" s="55"/>
      <c r="G3360" s="55" t="s">
        <v>7800</v>
      </c>
      <c r="H3360" s="299">
        <v>251</v>
      </c>
      <c r="I3360" s="59">
        <v>0.5</v>
      </c>
      <c r="J3360" s="448">
        <f t="shared" si="53"/>
        <v>125.5</v>
      </c>
    </row>
    <row r="3361" spans="1:10" ht="15.75">
      <c r="A3361" s="55">
        <v>3357</v>
      </c>
      <c r="B3361" s="55" t="s">
        <v>446</v>
      </c>
      <c r="C3361" s="329" t="s">
        <v>3767</v>
      </c>
      <c r="D3361" s="329" t="s">
        <v>7430</v>
      </c>
      <c r="E3361" s="55" t="s">
        <v>7802</v>
      </c>
      <c r="F3361" s="55"/>
      <c r="G3361" s="55" t="s">
        <v>7800</v>
      </c>
      <c r="H3361" s="299">
        <v>251</v>
      </c>
      <c r="I3361" s="59">
        <v>0.5</v>
      </c>
      <c r="J3361" s="448">
        <f t="shared" si="53"/>
        <v>125.5</v>
      </c>
    </row>
    <row r="3362" spans="1:10" ht="15.75">
      <c r="A3362" s="55">
        <v>3358</v>
      </c>
      <c r="B3362" s="55" t="s">
        <v>446</v>
      </c>
      <c r="C3362" s="329" t="s">
        <v>3768</v>
      </c>
      <c r="D3362" s="329" t="s">
        <v>7431</v>
      </c>
      <c r="E3362" s="55" t="s">
        <v>7802</v>
      </c>
      <c r="F3362" s="55"/>
      <c r="G3362" s="55" t="s">
        <v>7800</v>
      </c>
      <c r="H3362" s="299">
        <v>251</v>
      </c>
      <c r="I3362" s="59">
        <v>0.5</v>
      </c>
      <c r="J3362" s="448">
        <f t="shared" si="53"/>
        <v>125.5</v>
      </c>
    </row>
    <row r="3363" spans="1:10" ht="15.75">
      <c r="A3363" s="55">
        <v>3359</v>
      </c>
      <c r="B3363" s="55" t="s">
        <v>446</v>
      </c>
      <c r="C3363" s="329" t="s">
        <v>3769</v>
      </c>
      <c r="D3363" s="329" t="s">
        <v>7432</v>
      </c>
      <c r="E3363" s="55" t="s">
        <v>7802</v>
      </c>
      <c r="F3363" s="55"/>
      <c r="G3363" s="55" t="s">
        <v>7800</v>
      </c>
      <c r="H3363" s="299">
        <v>251</v>
      </c>
      <c r="I3363" s="59">
        <v>0.5</v>
      </c>
      <c r="J3363" s="448">
        <f t="shared" si="53"/>
        <v>125.5</v>
      </c>
    </row>
    <row r="3364" spans="1:10" ht="15.75">
      <c r="A3364" s="55">
        <v>3360</v>
      </c>
      <c r="B3364" s="55" t="s">
        <v>446</v>
      </c>
      <c r="C3364" s="329" t="s">
        <v>3770</v>
      </c>
      <c r="D3364" s="329" t="s">
        <v>7433</v>
      </c>
      <c r="E3364" s="55" t="s">
        <v>7802</v>
      </c>
      <c r="F3364" s="55"/>
      <c r="G3364" s="55" t="s">
        <v>7800</v>
      </c>
      <c r="H3364" s="299">
        <v>251</v>
      </c>
      <c r="I3364" s="59">
        <v>0.5</v>
      </c>
      <c r="J3364" s="448">
        <f t="shared" si="53"/>
        <v>125.5</v>
      </c>
    </row>
    <row r="3365" spans="1:10" ht="15.75">
      <c r="A3365" s="55">
        <v>3361</v>
      </c>
      <c r="B3365" s="55" t="s">
        <v>446</v>
      </c>
      <c r="C3365" s="329" t="s">
        <v>3771</v>
      </c>
      <c r="D3365" s="329" t="s">
        <v>7434</v>
      </c>
      <c r="E3365" s="55" t="s">
        <v>7802</v>
      </c>
      <c r="F3365" s="55"/>
      <c r="G3365" s="55" t="s">
        <v>7800</v>
      </c>
      <c r="H3365" s="299">
        <v>251</v>
      </c>
      <c r="I3365" s="59">
        <v>0.5</v>
      </c>
      <c r="J3365" s="448">
        <f t="shared" si="53"/>
        <v>125.5</v>
      </c>
    </row>
    <row r="3366" spans="1:10" ht="15.75">
      <c r="A3366" s="55">
        <v>3362</v>
      </c>
      <c r="B3366" s="55" t="s">
        <v>446</v>
      </c>
      <c r="C3366" s="329" t="s">
        <v>3772</v>
      </c>
      <c r="D3366" s="329" t="s">
        <v>7435</v>
      </c>
      <c r="E3366" s="55" t="s">
        <v>7802</v>
      </c>
      <c r="F3366" s="55"/>
      <c r="G3366" s="55" t="s">
        <v>7800</v>
      </c>
      <c r="H3366" s="299">
        <v>251</v>
      </c>
      <c r="I3366" s="59">
        <v>0.5</v>
      </c>
      <c r="J3366" s="448">
        <f t="shared" si="53"/>
        <v>125.5</v>
      </c>
    </row>
    <row r="3367" spans="1:10" ht="15.75">
      <c r="A3367" s="55">
        <v>3363</v>
      </c>
      <c r="B3367" s="55" t="s">
        <v>446</v>
      </c>
      <c r="C3367" s="329" t="s">
        <v>3773</v>
      </c>
      <c r="D3367" s="329" t="s">
        <v>7436</v>
      </c>
      <c r="E3367" s="55" t="s">
        <v>7802</v>
      </c>
      <c r="F3367" s="55"/>
      <c r="G3367" s="55" t="s">
        <v>7800</v>
      </c>
      <c r="H3367" s="299">
        <v>251</v>
      </c>
      <c r="I3367" s="59">
        <v>0.5</v>
      </c>
      <c r="J3367" s="448">
        <f t="shared" si="53"/>
        <v>125.5</v>
      </c>
    </row>
    <row r="3368" spans="1:10" ht="15.75">
      <c r="A3368" s="55">
        <v>3364</v>
      </c>
      <c r="B3368" s="55" t="s">
        <v>446</v>
      </c>
      <c r="C3368" s="329" t="s">
        <v>3774</v>
      </c>
      <c r="D3368" s="329" t="s">
        <v>7437</v>
      </c>
      <c r="E3368" s="55" t="s">
        <v>7802</v>
      </c>
      <c r="F3368" s="55"/>
      <c r="G3368" s="55" t="s">
        <v>7800</v>
      </c>
      <c r="H3368" s="299">
        <v>251</v>
      </c>
      <c r="I3368" s="59">
        <v>0.5</v>
      </c>
      <c r="J3368" s="448">
        <f t="shared" si="53"/>
        <v>125.5</v>
      </c>
    </row>
    <row r="3369" spans="1:10" ht="15.75">
      <c r="A3369" s="55">
        <v>3365</v>
      </c>
      <c r="B3369" s="55" t="s">
        <v>446</v>
      </c>
      <c r="C3369" s="329" t="s">
        <v>3775</v>
      </c>
      <c r="D3369" s="329" t="s">
        <v>7438</v>
      </c>
      <c r="E3369" s="55" t="s">
        <v>7802</v>
      </c>
      <c r="F3369" s="55"/>
      <c r="G3369" s="55" t="s">
        <v>7800</v>
      </c>
      <c r="H3369" s="299">
        <v>251</v>
      </c>
      <c r="I3369" s="59">
        <v>0.5</v>
      </c>
      <c r="J3369" s="448">
        <f t="shared" si="53"/>
        <v>125.5</v>
      </c>
    </row>
    <row r="3370" spans="1:10" ht="15.75">
      <c r="A3370" s="55">
        <v>3366</v>
      </c>
      <c r="B3370" s="55" t="s">
        <v>446</v>
      </c>
      <c r="C3370" s="329" t="s">
        <v>3776</v>
      </c>
      <c r="D3370" s="329" t="s">
        <v>7439</v>
      </c>
      <c r="E3370" s="55" t="s">
        <v>7802</v>
      </c>
      <c r="F3370" s="55"/>
      <c r="G3370" s="55" t="s">
        <v>7800</v>
      </c>
      <c r="H3370" s="299">
        <v>251</v>
      </c>
      <c r="I3370" s="59">
        <v>0.5</v>
      </c>
      <c r="J3370" s="448">
        <f t="shared" si="53"/>
        <v>125.5</v>
      </c>
    </row>
    <row r="3371" spans="1:10" ht="15.75">
      <c r="A3371" s="55">
        <v>3367</v>
      </c>
      <c r="B3371" s="55" t="s">
        <v>446</v>
      </c>
      <c r="C3371" s="329" t="s">
        <v>3777</v>
      </c>
      <c r="D3371" s="329" t="s">
        <v>7440</v>
      </c>
      <c r="E3371" s="55" t="s">
        <v>7802</v>
      </c>
      <c r="F3371" s="55"/>
      <c r="G3371" s="55" t="s">
        <v>7800</v>
      </c>
      <c r="H3371" s="299">
        <v>251</v>
      </c>
      <c r="I3371" s="59">
        <v>0.5</v>
      </c>
      <c r="J3371" s="448">
        <f t="shared" si="53"/>
        <v>125.5</v>
      </c>
    </row>
    <row r="3372" spans="1:10" ht="15.75">
      <c r="A3372" s="55">
        <v>3368</v>
      </c>
      <c r="B3372" s="55" t="s">
        <v>446</v>
      </c>
      <c r="C3372" s="329" t="s">
        <v>3778</v>
      </c>
      <c r="D3372" s="329" t="s">
        <v>7441</v>
      </c>
      <c r="E3372" s="55" t="s">
        <v>7802</v>
      </c>
      <c r="F3372" s="55"/>
      <c r="G3372" s="55" t="s">
        <v>7800</v>
      </c>
      <c r="H3372" s="299">
        <v>251</v>
      </c>
      <c r="I3372" s="59">
        <v>0.5</v>
      </c>
      <c r="J3372" s="448">
        <f t="shared" si="53"/>
        <v>125.5</v>
      </c>
    </row>
    <row r="3373" spans="1:10" ht="15.75">
      <c r="A3373" s="55">
        <v>3369</v>
      </c>
      <c r="B3373" s="55" t="s">
        <v>446</v>
      </c>
      <c r="C3373" s="329" t="s">
        <v>3779</v>
      </c>
      <c r="D3373" s="329" t="s">
        <v>7442</v>
      </c>
      <c r="E3373" s="55" t="s">
        <v>7802</v>
      </c>
      <c r="F3373" s="55"/>
      <c r="G3373" s="55" t="s">
        <v>7800</v>
      </c>
      <c r="H3373" s="299">
        <v>251</v>
      </c>
      <c r="I3373" s="59">
        <v>0.5</v>
      </c>
      <c r="J3373" s="448">
        <f t="shared" si="53"/>
        <v>125.5</v>
      </c>
    </row>
    <row r="3374" spans="1:10" ht="15.75">
      <c r="A3374" s="55">
        <v>3370</v>
      </c>
      <c r="B3374" s="55" t="s">
        <v>446</v>
      </c>
      <c r="C3374" s="329" t="s">
        <v>3780</v>
      </c>
      <c r="D3374" s="329" t="s">
        <v>7443</v>
      </c>
      <c r="E3374" s="55" t="s">
        <v>7802</v>
      </c>
      <c r="F3374" s="55"/>
      <c r="G3374" s="55" t="s">
        <v>7800</v>
      </c>
      <c r="H3374" s="299">
        <v>251</v>
      </c>
      <c r="I3374" s="59">
        <v>0.5</v>
      </c>
      <c r="J3374" s="448">
        <f t="shared" si="53"/>
        <v>125.5</v>
      </c>
    </row>
    <row r="3375" spans="1:10" ht="15.75">
      <c r="A3375" s="55">
        <v>3371</v>
      </c>
      <c r="B3375" s="55" t="s">
        <v>446</v>
      </c>
      <c r="C3375" s="329" t="s">
        <v>3781</v>
      </c>
      <c r="D3375" s="329" t="s">
        <v>7444</v>
      </c>
      <c r="E3375" s="55" t="s">
        <v>7802</v>
      </c>
      <c r="F3375" s="55"/>
      <c r="G3375" s="55" t="s">
        <v>7800</v>
      </c>
      <c r="H3375" s="299">
        <v>251</v>
      </c>
      <c r="I3375" s="59">
        <v>0.5</v>
      </c>
      <c r="J3375" s="448">
        <f t="shared" si="53"/>
        <v>125.5</v>
      </c>
    </row>
    <row r="3376" spans="1:10" ht="15.75">
      <c r="A3376" s="55">
        <v>3372</v>
      </c>
      <c r="B3376" s="55" t="s">
        <v>446</v>
      </c>
      <c r="C3376" s="329" t="s">
        <v>3782</v>
      </c>
      <c r="D3376" s="329" t="s">
        <v>7445</v>
      </c>
      <c r="E3376" s="55" t="s">
        <v>7802</v>
      </c>
      <c r="F3376" s="55"/>
      <c r="G3376" s="55" t="s">
        <v>7800</v>
      </c>
      <c r="H3376" s="299">
        <v>251</v>
      </c>
      <c r="I3376" s="59">
        <v>0.5</v>
      </c>
      <c r="J3376" s="448">
        <f t="shared" si="53"/>
        <v>125.5</v>
      </c>
    </row>
    <row r="3377" spans="1:10" ht="15.75">
      <c r="A3377" s="55">
        <v>3373</v>
      </c>
      <c r="B3377" s="55" t="s">
        <v>446</v>
      </c>
      <c r="C3377" s="329" t="s">
        <v>3783</v>
      </c>
      <c r="D3377" s="329" t="s">
        <v>7446</v>
      </c>
      <c r="E3377" s="55" t="s">
        <v>7802</v>
      </c>
      <c r="F3377" s="55"/>
      <c r="G3377" s="55" t="s">
        <v>7800</v>
      </c>
      <c r="H3377" s="299">
        <v>251</v>
      </c>
      <c r="I3377" s="59">
        <v>0.5</v>
      </c>
      <c r="J3377" s="448">
        <f t="shared" si="53"/>
        <v>125.5</v>
      </c>
    </row>
    <row r="3378" spans="1:10" ht="15.75">
      <c r="A3378" s="55">
        <v>3374</v>
      </c>
      <c r="B3378" s="55" t="s">
        <v>446</v>
      </c>
      <c r="C3378" s="329" t="s">
        <v>3784</v>
      </c>
      <c r="D3378" s="329" t="s">
        <v>7447</v>
      </c>
      <c r="E3378" s="55" t="s">
        <v>7802</v>
      </c>
      <c r="F3378" s="55"/>
      <c r="G3378" s="55" t="s">
        <v>7800</v>
      </c>
      <c r="H3378" s="299">
        <v>251</v>
      </c>
      <c r="I3378" s="59">
        <v>0.5</v>
      </c>
      <c r="J3378" s="448">
        <f t="shared" si="53"/>
        <v>125.5</v>
      </c>
    </row>
    <row r="3379" spans="1:10" ht="15.75">
      <c r="A3379" s="55">
        <v>3375</v>
      </c>
      <c r="B3379" s="55" t="s">
        <v>446</v>
      </c>
      <c r="C3379" s="329" t="s">
        <v>3785</v>
      </c>
      <c r="D3379" s="329" t="s">
        <v>7448</v>
      </c>
      <c r="E3379" s="55" t="s">
        <v>7802</v>
      </c>
      <c r="F3379" s="55"/>
      <c r="G3379" s="55" t="s">
        <v>7800</v>
      </c>
      <c r="H3379" s="299">
        <v>251</v>
      </c>
      <c r="I3379" s="59">
        <v>0.5</v>
      </c>
      <c r="J3379" s="448">
        <f t="shared" si="53"/>
        <v>125.5</v>
      </c>
    </row>
    <row r="3380" spans="1:10" ht="15.75">
      <c r="A3380" s="55">
        <v>3376</v>
      </c>
      <c r="B3380" s="55" t="s">
        <v>446</v>
      </c>
      <c r="C3380" s="329" t="s">
        <v>3786</v>
      </c>
      <c r="D3380" s="329" t="s">
        <v>7449</v>
      </c>
      <c r="E3380" s="55" t="s">
        <v>7802</v>
      </c>
      <c r="F3380" s="55"/>
      <c r="G3380" s="55" t="s">
        <v>7800</v>
      </c>
      <c r="H3380" s="299">
        <v>251</v>
      </c>
      <c r="I3380" s="59">
        <v>0.5</v>
      </c>
      <c r="J3380" s="448">
        <f t="shared" si="53"/>
        <v>125.5</v>
      </c>
    </row>
    <row r="3381" spans="1:10" ht="15.75">
      <c r="A3381" s="55">
        <v>3377</v>
      </c>
      <c r="B3381" s="55" t="s">
        <v>446</v>
      </c>
      <c r="C3381" s="329" t="s">
        <v>3787</v>
      </c>
      <c r="D3381" s="329" t="s">
        <v>7450</v>
      </c>
      <c r="E3381" s="55" t="s">
        <v>7802</v>
      </c>
      <c r="F3381" s="55"/>
      <c r="G3381" s="55" t="s">
        <v>7800</v>
      </c>
      <c r="H3381" s="299">
        <v>251</v>
      </c>
      <c r="I3381" s="59">
        <v>0.5</v>
      </c>
      <c r="J3381" s="448">
        <f t="shared" si="53"/>
        <v>125.5</v>
      </c>
    </row>
    <row r="3382" spans="1:10" ht="15.75">
      <c r="A3382" s="55">
        <v>3378</v>
      </c>
      <c r="B3382" s="55" t="s">
        <v>446</v>
      </c>
      <c r="C3382" s="329" t="s">
        <v>3788</v>
      </c>
      <c r="D3382" s="329" t="s">
        <v>7451</v>
      </c>
      <c r="E3382" s="55" t="s">
        <v>7802</v>
      </c>
      <c r="F3382" s="55"/>
      <c r="G3382" s="55" t="s">
        <v>7800</v>
      </c>
      <c r="H3382" s="299">
        <v>251</v>
      </c>
      <c r="I3382" s="59">
        <v>0.5</v>
      </c>
      <c r="J3382" s="448">
        <f t="shared" si="53"/>
        <v>125.5</v>
      </c>
    </row>
    <row r="3383" spans="1:10" ht="15.75">
      <c r="A3383" s="55">
        <v>3379</v>
      </c>
      <c r="B3383" s="55" t="s">
        <v>446</v>
      </c>
      <c r="C3383" s="329" t="s">
        <v>3789</v>
      </c>
      <c r="D3383" s="329" t="s">
        <v>7452</v>
      </c>
      <c r="E3383" s="55" t="s">
        <v>7802</v>
      </c>
      <c r="F3383" s="55"/>
      <c r="G3383" s="55" t="s">
        <v>7800</v>
      </c>
      <c r="H3383" s="299">
        <v>251</v>
      </c>
      <c r="I3383" s="59">
        <v>0.5</v>
      </c>
      <c r="J3383" s="448">
        <f t="shared" si="53"/>
        <v>125.5</v>
      </c>
    </row>
    <row r="3384" spans="1:10" ht="15.75">
      <c r="A3384" s="55">
        <v>3380</v>
      </c>
      <c r="B3384" s="55" t="s">
        <v>446</v>
      </c>
      <c r="C3384" s="329" t="s">
        <v>3790</v>
      </c>
      <c r="D3384" s="329" t="s">
        <v>7453</v>
      </c>
      <c r="E3384" s="55" t="s">
        <v>7802</v>
      </c>
      <c r="F3384" s="55"/>
      <c r="G3384" s="55" t="s">
        <v>7800</v>
      </c>
      <c r="H3384" s="299">
        <v>251</v>
      </c>
      <c r="I3384" s="59">
        <v>0.5</v>
      </c>
      <c r="J3384" s="448">
        <f t="shared" si="53"/>
        <v>125.5</v>
      </c>
    </row>
    <row r="3385" spans="1:10" ht="15.75">
      <c r="A3385" s="55">
        <v>3381</v>
      </c>
      <c r="B3385" s="55" t="s">
        <v>446</v>
      </c>
      <c r="C3385" s="329" t="s">
        <v>3791</v>
      </c>
      <c r="D3385" s="329" t="s">
        <v>7454</v>
      </c>
      <c r="E3385" s="55" t="s">
        <v>7802</v>
      </c>
      <c r="F3385" s="55"/>
      <c r="G3385" s="55" t="s">
        <v>7800</v>
      </c>
      <c r="H3385" s="299">
        <v>251</v>
      </c>
      <c r="I3385" s="59">
        <v>0.5</v>
      </c>
      <c r="J3385" s="448">
        <f t="shared" si="53"/>
        <v>125.5</v>
      </c>
    </row>
    <row r="3386" spans="1:10" ht="15.75">
      <c r="A3386" s="55">
        <v>3382</v>
      </c>
      <c r="B3386" s="55" t="s">
        <v>446</v>
      </c>
      <c r="C3386" s="329" t="s">
        <v>3792</v>
      </c>
      <c r="D3386" s="329" t="s">
        <v>7455</v>
      </c>
      <c r="E3386" s="55" t="s">
        <v>7802</v>
      </c>
      <c r="F3386" s="55"/>
      <c r="G3386" s="55" t="s">
        <v>7800</v>
      </c>
      <c r="H3386" s="299">
        <v>251</v>
      </c>
      <c r="I3386" s="59">
        <v>0.5</v>
      </c>
      <c r="J3386" s="448">
        <f t="shared" si="53"/>
        <v>125.5</v>
      </c>
    </row>
    <row r="3387" spans="1:10" ht="15.75">
      <c r="A3387" s="55">
        <v>3383</v>
      </c>
      <c r="B3387" s="55" t="s">
        <v>446</v>
      </c>
      <c r="C3387" s="329" t="s">
        <v>3793</v>
      </c>
      <c r="D3387" s="329" t="s">
        <v>7456</v>
      </c>
      <c r="E3387" s="55" t="s">
        <v>7802</v>
      </c>
      <c r="F3387" s="55"/>
      <c r="G3387" s="55" t="s">
        <v>7800</v>
      </c>
      <c r="H3387" s="299">
        <v>251</v>
      </c>
      <c r="I3387" s="59">
        <v>0.5</v>
      </c>
      <c r="J3387" s="448">
        <f t="shared" si="53"/>
        <v>125.5</v>
      </c>
    </row>
    <row r="3388" spans="1:10" ht="15.75">
      <c r="A3388" s="55">
        <v>3384</v>
      </c>
      <c r="B3388" s="55" t="s">
        <v>446</v>
      </c>
      <c r="C3388" s="329" t="s">
        <v>3794</v>
      </c>
      <c r="D3388" s="329" t="s">
        <v>7457</v>
      </c>
      <c r="E3388" s="55" t="s">
        <v>7802</v>
      </c>
      <c r="F3388" s="55"/>
      <c r="G3388" s="55" t="s">
        <v>7800</v>
      </c>
      <c r="H3388" s="299">
        <v>251</v>
      </c>
      <c r="I3388" s="59">
        <v>0.5</v>
      </c>
      <c r="J3388" s="448">
        <f t="shared" si="53"/>
        <v>125.5</v>
      </c>
    </row>
    <row r="3389" spans="1:10" ht="15.75">
      <c r="A3389" s="55">
        <v>3385</v>
      </c>
      <c r="B3389" s="55" t="s">
        <v>446</v>
      </c>
      <c r="C3389" s="329" t="s">
        <v>3795</v>
      </c>
      <c r="D3389" s="329" t="s">
        <v>7458</v>
      </c>
      <c r="E3389" s="55" t="s">
        <v>7802</v>
      </c>
      <c r="F3389" s="55"/>
      <c r="G3389" s="55" t="s">
        <v>7800</v>
      </c>
      <c r="H3389" s="299">
        <v>251</v>
      </c>
      <c r="I3389" s="59">
        <v>0.5</v>
      </c>
      <c r="J3389" s="448">
        <f t="shared" si="53"/>
        <v>125.5</v>
      </c>
    </row>
    <row r="3390" spans="1:10" ht="15.75">
      <c r="A3390" s="55">
        <v>3386</v>
      </c>
      <c r="B3390" s="55" t="s">
        <v>446</v>
      </c>
      <c r="C3390" s="329" t="s">
        <v>3796</v>
      </c>
      <c r="D3390" s="329" t="s">
        <v>7459</v>
      </c>
      <c r="E3390" s="55" t="s">
        <v>7802</v>
      </c>
      <c r="F3390" s="55"/>
      <c r="G3390" s="55" t="s">
        <v>7800</v>
      </c>
      <c r="H3390" s="299">
        <v>251</v>
      </c>
      <c r="I3390" s="59">
        <v>0.5</v>
      </c>
      <c r="J3390" s="448">
        <f t="shared" si="53"/>
        <v>125.5</v>
      </c>
    </row>
    <row r="3391" spans="1:10" ht="15.75">
      <c r="A3391" s="55">
        <v>3387</v>
      </c>
      <c r="B3391" s="55" t="s">
        <v>446</v>
      </c>
      <c r="C3391" s="329" t="s">
        <v>3797</v>
      </c>
      <c r="D3391" s="329" t="s">
        <v>7460</v>
      </c>
      <c r="E3391" s="55" t="s">
        <v>7802</v>
      </c>
      <c r="F3391" s="55"/>
      <c r="G3391" s="55" t="s">
        <v>7800</v>
      </c>
      <c r="H3391" s="299">
        <v>251</v>
      </c>
      <c r="I3391" s="59">
        <v>0.5</v>
      </c>
      <c r="J3391" s="448">
        <f t="shared" si="53"/>
        <v>125.5</v>
      </c>
    </row>
    <row r="3392" spans="1:10" ht="15.75">
      <c r="A3392" s="55">
        <v>3388</v>
      </c>
      <c r="B3392" s="55" t="s">
        <v>446</v>
      </c>
      <c r="C3392" s="329" t="s">
        <v>3798</v>
      </c>
      <c r="D3392" s="329" t="s">
        <v>7461</v>
      </c>
      <c r="E3392" s="55" t="s">
        <v>7802</v>
      </c>
      <c r="F3392" s="55"/>
      <c r="G3392" s="55" t="s">
        <v>7800</v>
      </c>
      <c r="H3392" s="299">
        <v>251</v>
      </c>
      <c r="I3392" s="59">
        <v>0.5</v>
      </c>
      <c r="J3392" s="448">
        <f t="shared" si="53"/>
        <v>125.5</v>
      </c>
    </row>
    <row r="3393" spans="1:10" ht="15.75">
      <c r="A3393" s="55">
        <v>3389</v>
      </c>
      <c r="B3393" s="55" t="s">
        <v>446</v>
      </c>
      <c r="C3393" s="329" t="s">
        <v>3799</v>
      </c>
      <c r="D3393" s="329" t="s">
        <v>7462</v>
      </c>
      <c r="E3393" s="55" t="s">
        <v>7802</v>
      </c>
      <c r="F3393" s="55"/>
      <c r="G3393" s="55" t="s">
        <v>7800</v>
      </c>
      <c r="H3393" s="299">
        <v>251</v>
      </c>
      <c r="I3393" s="59">
        <v>0.5</v>
      </c>
      <c r="J3393" s="448">
        <f t="shared" si="53"/>
        <v>125.5</v>
      </c>
    </row>
    <row r="3394" spans="1:10" ht="15.75">
      <c r="A3394" s="55">
        <v>3390</v>
      </c>
      <c r="B3394" s="55" t="s">
        <v>446</v>
      </c>
      <c r="C3394" s="329" t="s">
        <v>3800</v>
      </c>
      <c r="D3394" s="329" t="s">
        <v>7463</v>
      </c>
      <c r="E3394" s="55" t="s">
        <v>7802</v>
      </c>
      <c r="F3394" s="55"/>
      <c r="G3394" s="55" t="s">
        <v>7800</v>
      </c>
      <c r="H3394" s="299">
        <v>251</v>
      </c>
      <c r="I3394" s="59">
        <v>0.5</v>
      </c>
      <c r="J3394" s="448">
        <f t="shared" si="53"/>
        <v>125.5</v>
      </c>
    </row>
    <row r="3395" spans="1:10" ht="15.75">
      <c r="A3395" s="55">
        <v>3391</v>
      </c>
      <c r="B3395" s="55" t="s">
        <v>446</v>
      </c>
      <c r="C3395" s="329" t="s">
        <v>3801</v>
      </c>
      <c r="D3395" s="329" t="s">
        <v>7464</v>
      </c>
      <c r="E3395" s="55" t="s">
        <v>7802</v>
      </c>
      <c r="F3395" s="55"/>
      <c r="G3395" s="55" t="s">
        <v>7800</v>
      </c>
      <c r="H3395" s="299">
        <v>251</v>
      </c>
      <c r="I3395" s="59">
        <v>0.5</v>
      </c>
      <c r="J3395" s="448">
        <f t="shared" si="53"/>
        <v>125.5</v>
      </c>
    </row>
    <row r="3396" spans="1:10" ht="15.75">
      <c r="A3396" s="55">
        <v>3392</v>
      </c>
      <c r="B3396" s="55" t="s">
        <v>446</v>
      </c>
      <c r="C3396" s="329" t="s">
        <v>3802</v>
      </c>
      <c r="D3396" s="329" t="s">
        <v>7465</v>
      </c>
      <c r="E3396" s="55" t="s">
        <v>7802</v>
      </c>
      <c r="F3396" s="55"/>
      <c r="G3396" s="55" t="s">
        <v>7800</v>
      </c>
      <c r="H3396" s="299">
        <v>251</v>
      </c>
      <c r="I3396" s="59">
        <v>0.5</v>
      </c>
      <c r="J3396" s="448">
        <f t="shared" si="53"/>
        <v>125.5</v>
      </c>
    </row>
    <row r="3397" spans="1:10" ht="15.75">
      <c r="A3397" s="55">
        <v>3393</v>
      </c>
      <c r="B3397" s="55" t="s">
        <v>446</v>
      </c>
      <c r="C3397" s="329" t="s">
        <v>3803</v>
      </c>
      <c r="D3397" s="329" t="s">
        <v>7466</v>
      </c>
      <c r="E3397" s="55" t="s">
        <v>7802</v>
      </c>
      <c r="F3397" s="55"/>
      <c r="G3397" s="55" t="s">
        <v>7800</v>
      </c>
      <c r="H3397" s="299">
        <v>251</v>
      </c>
      <c r="I3397" s="59">
        <v>0.5</v>
      </c>
      <c r="J3397" s="448">
        <f t="shared" si="53"/>
        <v>125.5</v>
      </c>
    </row>
    <row r="3398" spans="1:10" ht="15.75">
      <c r="A3398" s="55">
        <v>3394</v>
      </c>
      <c r="B3398" s="55" t="s">
        <v>446</v>
      </c>
      <c r="C3398" s="329" t="s">
        <v>3804</v>
      </c>
      <c r="D3398" s="329" t="s">
        <v>7467</v>
      </c>
      <c r="E3398" s="55" t="s">
        <v>7802</v>
      </c>
      <c r="F3398" s="55"/>
      <c r="G3398" s="55" t="s">
        <v>7800</v>
      </c>
      <c r="H3398" s="299">
        <v>251</v>
      </c>
      <c r="I3398" s="59">
        <v>0.5</v>
      </c>
      <c r="J3398" s="448">
        <f t="shared" si="53"/>
        <v>125.5</v>
      </c>
    </row>
    <row r="3399" spans="1:10" ht="15.75">
      <c r="A3399" s="55">
        <v>3395</v>
      </c>
      <c r="B3399" s="55" t="s">
        <v>446</v>
      </c>
      <c r="C3399" s="329" t="s">
        <v>3805</v>
      </c>
      <c r="D3399" s="329" t="s">
        <v>7468</v>
      </c>
      <c r="E3399" s="55" t="s">
        <v>7802</v>
      </c>
      <c r="F3399" s="55"/>
      <c r="G3399" s="55" t="s">
        <v>7800</v>
      </c>
      <c r="H3399" s="299">
        <v>251</v>
      </c>
      <c r="I3399" s="59">
        <v>0.5</v>
      </c>
      <c r="J3399" s="448">
        <f t="shared" si="53"/>
        <v>125.5</v>
      </c>
    </row>
    <row r="3400" spans="1:10" ht="15.75">
      <c r="A3400" s="55">
        <v>3396</v>
      </c>
      <c r="B3400" s="55" t="s">
        <v>446</v>
      </c>
      <c r="C3400" s="329" t="s">
        <v>3806</v>
      </c>
      <c r="D3400" s="329" t="s">
        <v>7469</v>
      </c>
      <c r="E3400" s="55" t="s">
        <v>7802</v>
      </c>
      <c r="F3400" s="55"/>
      <c r="G3400" s="55" t="s">
        <v>7800</v>
      </c>
      <c r="H3400" s="299">
        <v>251</v>
      </c>
      <c r="I3400" s="59">
        <v>0.5</v>
      </c>
      <c r="J3400" s="448">
        <f t="shared" si="53"/>
        <v>125.5</v>
      </c>
    </row>
    <row r="3401" spans="1:10" ht="15.75">
      <c r="A3401" s="55">
        <v>3397</v>
      </c>
      <c r="B3401" s="55" t="s">
        <v>446</v>
      </c>
      <c r="C3401" s="329" t="s">
        <v>3807</v>
      </c>
      <c r="D3401" s="329" t="s">
        <v>7470</v>
      </c>
      <c r="E3401" s="55" t="s">
        <v>7802</v>
      </c>
      <c r="F3401" s="55"/>
      <c r="G3401" s="55" t="s">
        <v>7800</v>
      </c>
      <c r="H3401" s="299">
        <v>251</v>
      </c>
      <c r="I3401" s="59">
        <v>0.5</v>
      </c>
      <c r="J3401" s="448">
        <f t="shared" si="53"/>
        <v>125.5</v>
      </c>
    </row>
    <row r="3402" spans="1:10" ht="15.75">
      <c r="A3402" s="55">
        <v>3398</v>
      </c>
      <c r="B3402" s="55" t="s">
        <v>446</v>
      </c>
      <c r="C3402" s="329" t="s">
        <v>3808</v>
      </c>
      <c r="D3402" s="329" t="s">
        <v>7471</v>
      </c>
      <c r="E3402" s="55" t="s">
        <v>7802</v>
      </c>
      <c r="F3402" s="55"/>
      <c r="G3402" s="55" t="s">
        <v>7800</v>
      </c>
      <c r="H3402" s="299">
        <v>251</v>
      </c>
      <c r="I3402" s="59">
        <v>0.5</v>
      </c>
      <c r="J3402" s="448">
        <f t="shared" si="53"/>
        <v>125.5</v>
      </c>
    </row>
    <row r="3403" spans="1:10" ht="15.75">
      <c r="A3403" s="55">
        <v>3399</v>
      </c>
      <c r="B3403" s="55" t="s">
        <v>446</v>
      </c>
      <c r="C3403" s="329" t="s">
        <v>3809</v>
      </c>
      <c r="D3403" s="329" t="s">
        <v>7472</v>
      </c>
      <c r="E3403" s="55" t="s">
        <v>7802</v>
      </c>
      <c r="F3403" s="55"/>
      <c r="G3403" s="55" t="s">
        <v>7800</v>
      </c>
      <c r="H3403" s="299">
        <v>251</v>
      </c>
      <c r="I3403" s="59">
        <v>0.5</v>
      </c>
      <c r="J3403" s="448">
        <f t="shared" si="53"/>
        <v>125.5</v>
      </c>
    </row>
    <row r="3404" spans="1:10" ht="15.75">
      <c r="A3404" s="55">
        <v>3400</v>
      </c>
      <c r="B3404" s="55" t="s">
        <v>446</v>
      </c>
      <c r="C3404" s="329" t="s">
        <v>3810</v>
      </c>
      <c r="D3404" s="329" t="s">
        <v>7473</v>
      </c>
      <c r="E3404" s="55" t="s">
        <v>7802</v>
      </c>
      <c r="F3404" s="55"/>
      <c r="G3404" s="55" t="s">
        <v>7800</v>
      </c>
      <c r="H3404" s="299">
        <v>251</v>
      </c>
      <c r="I3404" s="59">
        <v>0.5</v>
      </c>
      <c r="J3404" s="448">
        <f t="shared" si="53"/>
        <v>125.5</v>
      </c>
    </row>
    <row r="3405" spans="1:10" ht="15.75">
      <c r="A3405" s="55">
        <v>3401</v>
      </c>
      <c r="B3405" s="55" t="s">
        <v>446</v>
      </c>
      <c r="C3405" s="329" t="s">
        <v>3811</v>
      </c>
      <c r="D3405" s="329" t="s">
        <v>7474</v>
      </c>
      <c r="E3405" s="55" t="s">
        <v>7802</v>
      </c>
      <c r="F3405" s="55"/>
      <c r="G3405" s="55" t="s">
        <v>7800</v>
      </c>
      <c r="H3405" s="299">
        <v>251</v>
      </c>
      <c r="I3405" s="59">
        <v>0.5</v>
      </c>
      <c r="J3405" s="448">
        <f t="shared" si="53"/>
        <v>125.5</v>
      </c>
    </row>
    <row r="3406" spans="1:10" ht="15.75">
      <c r="A3406" s="55">
        <v>3402</v>
      </c>
      <c r="B3406" s="55" t="s">
        <v>446</v>
      </c>
      <c r="C3406" s="329" t="s">
        <v>3812</v>
      </c>
      <c r="D3406" s="329" t="s">
        <v>7475</v>
      </c>
      <c r="E3406" s="55" t="s">
        <v>7802</v>
      </c>
      <c r="F3406" s="55"/>
      <c r="G3406" s="55" t="s">
        <v>7800</v>
      </c>
      <c r="H3406" s="299">
        <v>251</v>
      </c>
      <c r="I3406" s="59">
        <v>0.5</v>
      </c>
      <c r="J3406" s="448">
        <f t="shared" si="53"/>
        <v>125.5</v>
      </c>
    </row>
    <row r="3407" spans="1:10" ht="15.75">
      <c r="A3407" s="55">
        <v>3403</v>
      </c>
      <c r="B3407" s="55" t="s">
        <v>446</v>
      </c>
      <c r="C3407" s="329" t="s">
        <v>3813</v>
      </c>
      <c r="D3407" s="329" t="s">
        <v>7476</v>
      </c>
      <c r="E3407" s="55" t="s">
        <v>7802</v>
      </c>
      <c r="F3407" s="55"/>
      <c r="G3407" s="55" t="s">
        <v>7800</v>
      </c>
      <c r="H3407" s="299">
        <v>251</v>
      </c>
      <c r="I3407" s="59">
        <v>0.5</v>
      </c>
      <c r="J3407" s="448">
        <f t="shared" si="53"/>
        <v>125.5</v>
      </c>
    </row>
    <row r="3408" spans="1:10" ht="15.75">
      <c r="A3408" s="55">
        <v>3404</v>
      </c>
      <c r="B3408" s="55" t="s">
        <v>446</v>
      </c>
      <c r="C3408" s="329" t="s">
        <v>3814</v>
      </c>
      <c r="D3408" s="329" t="s">
        <v>7477</v>
      </c>
      <c r="E3408" s="55" t="s">
        <v>7802</v>
      </c>
      <c r="F3408" s="55"/>
      <c r="G3408" s="55" t="s">
        <v>7800</v>
      </c>
      <c r="H3408" s="299">
        <v>251</v>
      </c>
      <c r="I3408" s="59">
        <v>0.5</v>
      </c>
      <c r="J3408" s="448">
        <f t="shared" si="53"/>
        <v>125.5</v>
      </c>
    </row>
    <row r="3409" spans="1:10" ht="15.75">
      <c r="A3409" s="55">
        <v>3405</v>
      </c>
      <c r="B3409" s="55" t="s">
        <v>446</v>
      </c>
      <c r="C3409" s="329" t="s">
        <v>3815</v>
      </c>
      <c r="D3409" s="329" t="s">
        <v>7478</v>
      </c>
      <c r="E3409" s="55" t="s">
        <v>7802</v>
      </c>
      <c r="F3409" s="55"/>
      <c r="G3409" s="55" t="s">
        <v>7800</v>
      </c>
      <c r="H3409" s="299">
        <v>251</v>
      </c>
      <c r="I3409" s="59">
        <v>0.5</v>
      </c>
      <c r="J3409" s="448">
        <f t="shared" si="53"/>
        <v>125.5</v>
      </c>
    </row>
    <row r="3410" spans="1:10" ht="15.75">
      <c r="A3410" s="55">
        <v>3406</v>
      </c>
      <c r="B3410" s="55" t="s">
        <v>446</v>
      </c>
      <c r="C3410" s="329" t="s">
        <v>3816</v>
      </c>
      <c r="D3410" s="329" t="s">
        <v>7479</v>
      </c>
      <c r="E3410" s="55" t="s">
        <v>7802</v>
      </c>
      <c r="F3410" s="55"/>
      <c r="G3410" s="55" t="s">
        <v>7800</v>
      </c>
      <c r="H3410" s="299">
        <v>251</v>
      </c>
      <c r="I3410" s="59">
        <v>0.5</v>
      </c>
      <c r="J3410" s="448">
        <f t="shared" ref="J3410:J3437" si="54">H3410*(1-I3410)</f>
        <v>125.5</v>
      </c>
    </row>
    <row r="3411" spans="1:10" ht="15.75">
      <c r="A3411" s="55">
        <v>3407</v>
      </c>
      <c r="B3411" s="55" t="s">
        <v>446</v>
      </c>
      <c r="C3411" s="329" t="s">
        <v>3817</v>
      </c>
      <c r="D3411" s="329" t="s">
        <v>7480</v>
      </c>
      <c r="E3411" s="55" t="s">
        <v>7802</v>
      </c>
      <c r="F3411" s="55"/>
      <c r="G3411" s="55" t="s">
        <v>7800</v>
      </c>
      <c r="H3411" s="299">
        <v>251</v>
      </c>
      <c r="I3411" s="59">
        <v>0.5</v>
      </c>
      <c r="J3411" s="448">
        <f t="shared" si="54"/>
        <v>125.5</v>
      </c>
    </row>
    <row r="3412" spans="1:10" ht="15.75">
      <c r="A3412" s="55">
        <v>3408</v>
      </c>
      <c r="B3412" s="55" t="s">
        <v>446</v>
      </c>
      <c r="C3412" s="329" t="s">
        <v>3818</v>
      </c>
      <c r="D3412" s="329" t="s">
        <v>7481</v>
      </c>
      <c r="E3412" s="55" t="s">
        <v>7802</v>
      </c>
      <c r="F3412" s="55"/>
      <c r="G3412" s="55" t="s">
        <v>7800</v>
      </c>
      <c r="H3412" s="299">
        <v>251</v>
      </c>
      <c r="I3412" s="59">
        <v>0.5</v>
      </c>
      <c r="J3412" s="448">
        <f t="shared" si="54"/>
        <v>125.5</v>
      </c>
    </row>
    <row r="3413" spans="1:10" ht="15.75">
      <c r="A3413" s="55">
        <v>3409</v>
      </c>
      <c r="B3413" s="55" t="s">
        <v>446</v>
      </c>
      <c r="C3413" s="329" t="s">
        <v>3819</v>
      </c>
      <c r="D3413" s="329" t="s">
        <v>7482</v>
      </c>
      <c r="E3413" s="55" t="s">
        <v>7802</v>
      </c>
      <c r="F3413" s="55"/>
      <c r="G3413" s="55" t="s">
        <v>7800</v>
      </c>
      <c r="H3413" s="299">
        <v>251</v>
      </c>
      <c r="I3413" s="59">
        <v>0.5</v>
      </c>
      <c r="J3413" s="448">
        <f t="shared" si="54"/>
        <v>125.5</v>
      </c>
    </row>
    <row r="3414" spans="1:10" ht="15.75">
      <c r="A3414" s="55">
        <v>3410</v>
      </c>
      <c r="B3414" s="55" t="s">
        <v>446</v>
      </c>
      <c r="C3414" s="329" t="s">
        <v>3820</v>
      </c>
      <c r="D3414" s="329" t="s">
        <v>7483</v>
      </c>
      <c r="E3414" s="55" t="s">
        <v>7802</v>
      </c>
      <c r="F3414" s="55"/>
      <c r="G3414" s="55" t="s">
        <v>7800</v>
      </c>
      <c r="H3414" s="299">
        <v>251</v>
      </c>
      <c r="I3414" s="59">
        <v>0.5</v>
      </c>
      <c r="J3414" s="448">
        <f t="shared" si="54"/>
        <v>125.5</v>
      </c>
    </row>
    <row r="3415" spans="1:10" ht="15.75">
      <c r="A3415" s="55">
        <v>3411</v>
      </c>
      <c r="B3415" s="55" t="s">
        <v>446</v>
      </c>
      <c r="C3415" s="329" t="s">
        <v>3821</v>
      </c>
      <c r="D3415" s="329" t="s">
        <v>7484</v>
      </c>
      <c r="E3415" s="55" t="s">
        <v>7802</v>
      </c>
      <c r="F3415" s="55"/>
      <c r="G3415" s="55" t="s">
        <v>7800</v>
      </c>
      <c r="H3415" s="299">
        <v>251</v>
      </c>
      <c r="I3415" s="59">
        <v>0.5</v>
      </c>
      <c r="J3415" s="448">
        <f t="shared" si="54"/>
        <v>125.5</v>
      </c>
    </row>
    <row r="3416" spans="1:10" ht="15.75">
      <c r="A3416" s="55">
        <v>3412</v>
      </c>
      <c r="B3416" s="55" t="s">
        <v>446</v>
      </c>
      <c r="C3416" s="329" t="s">
        <v>3822</v>
      </c>
      <c r="D3416" s="329" t="s">
        <v>7485</v>
      </c>
      <c r="E3416" s="55" t="s">
        <v>7802</v>
      </c>
      <c r="F3416" s="55"/>
      <c r="G3416" s="55" t="s">
        <v>7800</v>
      </c>
      <c r="H3416" s="299">
        <v>251</v>
      </c>
      <c r="I3416" s="59">
        <v>0.5</v>
      </c>
      <c r="J3416" s="448">
        <f t="shared" si="54"/>
        <v>125.5</v>
      </c>
    </row>
    <row r="3417" spans="1:10" ht="15.75">
      <c r="A3417" s="55">
        <v>3413</v>
      </c>
      <c r="B3417" s="55" t="s">
        <v>446</v>
      </c>
      <c r="C3417" s="329" t="s">
        <v>3823</v>
      </c>
      <c r="D3417" s="329" t="s">
        <v>7486</v>
      </c>
      <c r="E3417" s="55" t="s">
        <v>7802</v>
      </c>
      <c r="F3417" s="55"/>
      <c r="G3417" s="55" t="s">
        <v>7800</v>
      </c>
      <c r="H3417" s="299">
        <v>251</v>
      </c>
      <c r="I3417" s="59">
        <v>0.5</v>
      </c>
      <c r="J3417" s="448">
        <f t="shared" si="54"/>
        <v>125.5</v>
      </c>
    </row>
    <row r="3418" spans="1:10" ht="15.75">
      <c r="A3418" s="55">
        <v>3414</v>
      </c>
      <c r="B3418" s="55" t="s">
        <v>446</v>
      </c>
      <c r="C3418" s="329" t="s">
        <v>3824</v>
      </c>
      <c r="D3418" s="329" t="s">
        <v>7487</v>
      </c>
      <c r="E3418" s="55" t="s">
        <v>7802</v>
      </c>
      <c r="F3418" s="55"/>
      <c r="G3418" s="55" t="s">
        <v>7800</v>
      </c>
      <c r="H3418" s="299">
        <v>251</v>
      </c>
      <c r="I3418" s="59">
        <v>0.5</v>
      </c>
      <c r="J3418" s="448">
        <f t="shared" si="54"/>
        <v>125.5</v>
      </c>
    </row>
    <row r="3419" spans="1:10" ht="15.75">
      <c r="A3419" s="55">
        <v>3415</v>
      </c>
      <c r="B3419" s="55" t="s">
        <v>446</v>
      </c>
      <c r="C3419" s="329" t="s">
        <v>3825</v>
      </c>
      <c r="D3419" s="329" t="s">
        <v>7488</v>
      </c>
      <c r="E3419" s="55" t="s">
        <v>7802</v>
      </c>
      <c r="F3419" s="55"/>
      <c r="G3419" s="55" t="s">
        <v>7800</v>
      </c>
      <c r="H3419" s="299">
        <v>251</v>
      </c>
      <c r="I3419" s="59">
        <v>0.5</v>
      </c>
      <c r="J3419" s="448">
        <f t="shared" si="54"/>
        <v>125.5</v>
      </c>
    </row>
    <row r="3420" spans="1:10" ht="15.75">
      <c r="A3420" s="55">
        <v>3416</v>
      </c>
      <c r="B3420" s="55" t="s">
        <v>446</v>
      </c>
      <c r="C3420" s="329" t="s">
        <v>3826</v>
      </c>
      <c r="D3420" s="329" t="s">
        <v>7489</v>
      </c>
      <c r="E3420" s="55" t="s">
        <v>7802</v>
      </c>
      <c r="F3420" s="55"/>
      <c r="G3420" s="55" t="s">
        <v>7800</v>
      </c>
      <c r="H3420" s="299">
        <v>251</v>
      </c>
      <c r="I3420" s="59">
        <v>0.5</v>
      </c>
      <c r="J3420" s="448">
        <f t="shared" si="54"/>
        <v>125.5</v>
      </c>
    </row>
    <row r="3421" spans="1:10" ht="15.75">
      <c r="A3421" s="55">
        <v>3417</v>
      </c>
      <c r="B3421" s="55" t="s">
        <v>446</v>
      </c>
      <c r="C3421" s="329" t="s">
        <v>3827</v>
      </c>
      <c r="D3421" s="329" t="s">
        <v>7490</v>
      </c>
      <c r="E3421" s="55" t="s">
        <v>7802</v>
      </c>
      <c r="F3421" s="55"/>
      <c r="G3421" s="55" t="s">
        <v>7800</v>
      </c>
      <c r="H3421" s="299">
        <v>251</v>
      </c>
      <c r="I3421" s="59">
        <v>0.5</v>
      </c>
      <c r="J3421" s="448">
        <f t="shared" si="54"/>
        <v>125.5</v>
      </c>
    </row>
    <row r="3422" spans="1:10" ht="15.75">
      <c r="A3422" s="55">
        <v>3418</v>
      </c>
      <c r="B3422" s="55" t="s">
        <v>446</v>
      </c>
      <c r="C3422" s="329" t="s">
        <v>3828</v>
      </c>
      <c r="D3422" s="329" t="s">
        <v>7491</v>
      </c>
      <c r="E3422" s="55" t="s">
        <v>7802</v>
      </c>
      <c r="F3422" s="55"/>
      <c r="G3422" s="55" t="s">
        <v>7800</v>
      </c>
      <c r="H3422" s="299">
        <v>251</v>
      </c>
      <c r="I3422" s="59">
        <v>0.5</v>
      </c>
      <c r="J3422" s="448">
        <f t="shared" si="54"/>
        <v>125.5</v>
      </c>
    </row>
    <row r="3423" spans="1:10" ht="15.75">
      <c r="A3423" s="55">
        <v>3419</v>
      </c>
      <c r="B3423" s="55" t="s">
        <v>446</v>
      </c>
      <c r="C3423" s="329" t="s">
        <v>3829</v>
      </c>
      <c r="D3423" s="329" t="s">
        <v>7492</v>
      </c>
      <c r="E3423" s="55" t="s">
        <v>7802</v>
      </c>
      <c r="F3423" s="55"/>
      <c r="G3423" s="55" t="s">
        <v>7800</v>
      </c>
      <c r="H3423" s="299">
        <v>251</v>
      </c>
      <c r="I3423" s="59">
        <v>0.5</v>
      </c>
      <c r="J3423" s="448">
        <f t="shared" si="54"/>
        <v>125.5</v>
      </c>
    </row>
    <row r="3424" spans="1:10" ht="15.75">
      <c r="A3424" s="55">
        <v>3420</v>
      </c>
      <c r="B3424" s="55" t="s">
        <v>446</v>
      </c>
      <c r="C3424" s="329" t="s">
        <v>3830</v>
      </c>
      <c r="D3424" s="329" t="s">
        <v>7493</v>
      </c>
      <c r="E3424" s="55" t="s">
        <v>7802</v>
      </c>
      <c r="F3424" s="55"/>
      <c r="G3424" s="55" t="s">
        <v>7800</v>
      </c>
      <c r="H3424" s="299">
        <v>251</v>
      </c>
      <c r="I3424" s="59">
        <v>0.5</v>
      </c>
      <c r="J3424" s="448">
        <f t="shared" si="54"/>
        <v>125.5</v>
      </c>
    </row>
    <row r="3425" spans="1:10" ht="15.75">
      <c r="A3425" s="55">
        <v>3421</v>
      </c>
      <c r="B3425" s="55" t="s">
        <v>446</v>
      </c>
      <c r="C3425" s="329" t="s">
        <v>3831</v>
      </c>
      <c r="D3425" s="329" t="s">
        <v>7494</v>
      </c>
      <c r="E3425" s="55" t="s">
        <v>7802</v>
      </c>
      <c r="F3425" s="55"/>
      <c r="G3425" s="55" t="s">
        <v>7800</v>
      </c>
      <c r="H3425" s="299">
        <v>251</v>
      </c>
      <c r="I3425" s="59">
        <v>0.5</v>
      </c>
      <c r="J3425" s="448">
        <f t="shared" si="54"/>
        <v>125.5</v>
      </c>
    </row>
    <row r="3426" spans="1:10" ht="15.75">
      <c r="A3426" s="55">
        <v>3422</v>
      </c>
      <c r="B3426" s="55" t="s">
        <v>446</v>
      </c>
      <c r="C3426" s="329" t="s">
        <v>3832</v>
      </c>
      <c r="D3426" s="329" t="s">
        <v>7495</v>
      </c>
      <c r="E3426" s="55" t="s">
        <v>7802</v>
      </c>
      <c r="F3426" s="55"/>
      <c r="G3426" s="55" t="s">
        <v>7800</v>
      </c>
      <c r="H3426" s="299">
        <v>251</v>
      </c>
      <c r="I3426" s="59">
        <v>0.5</v>
      </c>
      <c r="J3426" s="448">
        <f t="shared" si="54"/>
        <v>125.5</v>
      </c>
    </row>
    <row r="3427" spans="1:10" ht="15.75">
      <c r="A3427" s="55">
        <v>3423</v>
      </c>
      <c r="B3427" s="55" t="s">
        <v>446</v>
      </c>
      <c r="C3427" s="329" t="s">
        <v>3833</v>
      </c>
      <c r="D3427" s="329" t="s">
        <v>7496</v>
      </c>
      <c r="E3427" s="55" t="s">
        <v>7802</v>
      </c>
      <c r="F3427" s="55"/>
      <c r="G3427" s="55" t="s">
        <v>7800</v>
      </c>
      <c r="H3427" s="299">
        <v>251</v>
      </c>
      <c r="I3427" s="59">
        <v>0.5</v>
      </c>
      <c r="J3427" s="448">
        <f t="shared" si="54"/>
        <v>125.5</v>
      </c>
    </row>
    <row r="3428" spans="1:10" ht="15.75">
      <c r="A3428" s="55">
        <v>3424</v>
      </c>
      <c r="B3428" s="55" t="s">
        <v>446</v>
      </c>
      <c r="C3428" s="329" t="s">
        <v>3834</v>
      </c>
      <c r="D3428" s="329" t="s">
        <v>7497</v>
      </c>
      <c r="E3428" s="55" t="s">
        <v>7802</v>
      </c>
      <c r="F3428" s="55"/>
      <c r="G3428" s="55" t="s">
        <v>7800</v>
      </c>
      <c r="H3428" s="299">
        <v>251</v>
      </c>
      <c r="I3428" s="59">
        <v>0.5</v>
      </c>
      <c r="J3428" s="448">
        <f t="shared" si="54"/>
        <v>125.5</v>
      </c>
    </row>
    <row r="3429" spans="1:10" ht="15.75">
      <c r="A3429" s="55">
        <v>3425</v>
      </c>
      <c r="B3429" s="55" t="s">
        <v>446</v>
      </c>
      <c r="C3429" s="329" t="s">
        <v>3835</v>
      </c>
      <c r="D3429" s="329" t="s">
        <v>7498</v>
      </c>
      <c r="E3429" s="55" t="s">
        <v>7802</v>
      </c>
      <c r="F3429" s="55"/>
      <c r="G3429" s="55" t="s">
        <v>7800</v>
      </c>
      <c r="H3429" s="299">
        <v>251</v>
      </c>
      <c r="I3429" s="59">
        <v>0.5</v>
      </c>
      <c r="J3429" s="448">
        <f t="shared" si="54"/>
        <v>125.5</v>
      </c>
    </row>
    <row r="3430" spans="1:10" ht="15.75">
      <c r="A3430" s="55">
        <v>3426</v>
      </c>
      <c r="B3430" s="55" t="s">
        <v>446</v>
      </c>
      <c r="C3430" s="329" t="s">
        <v>3836</v>
      </c>
      <c r="D3430" s="329" t="s">
        <v>7499</v>
      </c>
      <c r="E3430" s="55" t="s">
        <v>7802</v>
      </c>
      <c r="F3430" s="55"/>
      <c r="G3430" s="55" t="s">
        <v>7800</v>
      </c>
      <c r="H3430" s="299">
        <v>251</v>
      </c>
      <c r="I3430" s="59">
        <v>0.5</v>
      </c>
      <c r="J3430" s="448">
        <f t="shared" si="54"/>
        <v>125.5</v>
      </c>
    </row>
    <row r="3431" spans="1:10" ht="15.75">
      <c r="A3431" s="55">
        <v>3427</v>
      </c>
      <c r="B3431" s="55" t="s">
        <v>446</v>
      </c>
      <c r="C3431" s="329" t="s">
        <v>3837</v>
      </c>
      <c r="D3431" s="329" t="s">
        <v>7500</v>
      </c>
      <c r="E3431" s="55" t="s">
        <v>7802</v>
      </c>
      <c r="F3431" s="55"/>
      <c r="G3431" s="55" t="s">
        <v>7800</v>
      </c>
      <c r="H3431" s="299">
        <v>251</v>
      </c>
      <c r="I3431" s="59">
        <v>0.5</v>
      </c>
      <c r="J3431" s="448">
        <f t="shared" si="54"/>
        <v>125.5</v>
      </c>
    </row>
    <row r="3432" spans="1:10" ht="15.75">
      <c r="A3432" s="55">
        <v>3428</v>
      </c>
      <c r="B3432" s="55" t="s">
        <v>446</v>
      </c>
      <c r="C3432" s="329" t="s">
        <v>3838</v>
      </c>
      <c r="D3432" s="329" t="s">
        <v>7501</v>
      </c>
      <c r="E3432" s="55" t="s">
        <v>7802</v>
      </c>
      <c r="F3432" s="55"/>
      <c r="G3432" s="55" t="s">
        <v>7800</v>
      </c>
      <c r="H3432" s="299">
        <v>251</v>
      </c>
      <c r="I3432" s="59">
        <v>0.5</v>
      </c>
      <c r="J3432" s="448">
        <f t="shared" si="54"/>
        <v>125.5</v>
      </c>
    </row>
    <row r="3433" spans="1:10" ht="15.75">
      <c r="A3433" s="55">
        <v>3429</v>
      </c>
      <c r="B3433" s="55" t="s">
        <v>446</v>
      </c>
      <c r="C3433" s="329" t="s">
        <v>3839</v>
      </c>
      <c r="D3433" s="329" t="s">
        <v>7502</v>
      </c>
      <c r="E3433" s="55" t="s">
        <v>7802</v>
      </c>
      <c r="F3433" s="55"/>
      <c r="G3433" s="55" t="s">
        <v>7800</v>
      </c>
      <c r="H3433" s="299">
        <v>251</v>
      </c>
      <c r="I3433" s="59">
        <v>0.5</v>
      </c>
      <c r="J3433" s="448">
        <f t="shared" si="54"/>
        <v>125.5</v>
      </c>
    </row>
    <row r="3434" spans="1:10" ht="15.75">
      <c r="A3434" s="55">
        <v>3430</v>
      </c>
      <c r="B3434" s="55" t="s">
        <v>446</v>
      </c>
      <c r="C3434" s="329" t="s">
        <v>3840</v>
      </c>
      <c r="D3434" s="329" t="s">
        <v>7503</v>
      </c>
      <c r="E3434" s="55" t="s">
        <v>7802</v>
      </c>
      <c r="F3434" s="55"/>
      <c r="G3434" s="55" t="s">
        <v>7800</v>
      </c>
      <c r="H3434" s="299">
        <v>251</v>
      </c>
      <c r="I3434" s="59">
        <v>0.5</v>
      </c>
      <c r="J3434" s="448">
        <f t="shared" si="54"/>
        <v>125.5</v>
      </c>
    </row>
    <row r="3435" spans="1:10" ht="15.75">
      <c r="A3435" s="55">
        <v>3431</v>
      </c>
      <c r="B3435" s="55" t="s">
        <v>446</v>
      </c>
      <c r="C3435" s="329" t="s">
        <v>3841</v>
      </c>
      <c r="D3435" s="329" t="s">
        <v>7504</v>
      </c>
      <c r="E3435" s="55" t="s">
        <v>7802</v>
      </c>
      <c r="F3435" s="55"/>
      <c r="G3435" s="55" t="s">
        <v>7800</v>
      </c>
      <c r="H3435" s="299">
        <v>251</v>
      </c>
      <c r="I3435" s="59">
        <v>0.5</v>
      </c>
      <c r="J3435" s="448">
        <f t="shared" si="54"/>
        <v>125.5</v>
      </c>
    </row>
    <row r="3436" spans="1:10" ht="15.75">
      <c r="A3436" s="55">
        <v>3432</v>
      </c>
      <c r="B3436" s="55" t="s">
        <v>446</v>
      </c>
      <c r="C3436" s="329" t="s">
        <v>3842</v>
      </c>
      <c r="D3436" s="329" t="s">
        <v>7505</v>
      </c>
      <c r="E3436" s="55" t="s">
        <v>7802</v>
      </c>
      <c r="F3436" s="55"/>
      <c r="G3436" s="55" t="s">
        <v>7800</v>
      </c>
      <c r="H3436" s="299">
        <v>251</v>
      </c>
      <c r="I3436" s="59">
        <v>0.5</v>
      </c>
      <c r="J3436" s="448">
        <f t="shared" si="54"/>
        <v>125.5</v>
      </c>
    </row>
    <row r="3437" spans="1:10" ht="15.75">
      <c r="A3437" s="55">
        <v>3433</v>
      </c>
      <c r="B3437" s="55" t="s">
        <v>446</v>
      </c>
      <c r="C3437" s="329" t="s">
        <v>3843</v>
      </c>
      <c r="D3437" s="329" t="s">
        <v>7506</v>
      </c>
      <c r="E3437" s="55" t="s">
        <v>7802</v>
      </c>
      <c r="F3437" s="55"/>
      <c r="G3437" s="55" t="s">
        <v>7800</v>
      </c>
      <c r="H3437" s="299">
        <v>251</v>
      </c>
      <c r="I3437" s="59">
        <v>0.5</v>
      </c>
      <c r="J3437" s="448">
        <f t="shared" si="54"/>
        <v>125.5</v>
      </c>
    </row>
    <row r="3438" spans="1:10" ht="15.75">
      <c r="A3438" s="55">
        <v>3434</v>
      </c>
      <c r="B3438" s="55" t="s">
        <v>446</v>
      </c>
      <c r="C3438" s="329" t="s">
        <v>3844</v>
      </c>
      <c r="D3438" s="329" t="s">
        <v>7507</v>
      </c>
      <c r="E3438" s="55" t="s">
        <v>7802</v>
      </c>
      <c r="F3438" s="55"/>
      <c r="G3438" s="55" t="s">
        <v>7800</v>
      </c>
      <c r="H3438" s="299">
        <v>251</v>
      </c>
      <c r="I3438" s="59">
        <v>0.5</v>
      </c>
      <c r="J3438" s="448">
        <f t="shared" ref="J3438:J3501" si="55">H3438*(1-I3438)</f>
        <v>125.5</v>
      </c>
    </row>
    <row r="3439" spans="1:10" ht="15.75">
      <c r="A3439" s="55">
        <v>3435</v>
      </c>
      <c r="B3439" s="55" t="s">
        <v>446</v>
      </c>
      <c r="C3439" s="329" t="s">
        <v>3845</v>
      </c>
      <c r="D3439" s="329" t="s">
        <v>7508</v>
      </c>
      <c r="E3439" s="55" t="s">
        <v>7802</v>
      </c>
      <c r="F3439" s="55"/>
      <c r="G3439" s="55" t="s">
        <v>7800</v>
      </c>
      <c r="H3439" s="299">
        <v>251</v>
      </c>
      <c r="I3439" s="59">
        <v>0.5</v>
      </c>
      <c r="J3439" s="448">
        <f t="shared" si="55"/>
        <v>125.5</v>
      </c>
    </row>
    <row r="3440" spans="1:10" ht="15.75">
      <c r="A3440" s="55">
        <v>3436</v>
      </c>
      <c r="B3440" s="55" t="s">
        <v>446</v>
      </c>
      <c r="C3440" s="329" t="s">
        <v>3846</v>
      </c>
      <c r="D3440" s="329" t="s">
        <v>7509</v>
      </c>
      <c r="E3440" s="55" t="s">
        <v>7802</v>
      </c>
      <c r="F3440" s="55"/>
      <c r="G3440" s="55" t="s">
        <v>7800</v>
      </c>
      <c r="H3440" s="299">
        <v>251</v>
      </c>
      <c r="I3440" s="59">
        <v>0.5</v>
      </c>
      <c r="J3440" s="448">
        <f t="shared" si="55"/>
        <v>125.5</v>
      </c>
    </row>
    <row r="3441" spans="1:10" ht="15.75">
      <c r="A3441" s="55">
        <v>3437</v>
      </c>
      <c r="B3441" s="55" t="s">
        <v>446</v>
      </c>
      <c r="C3441" s="329" t="s">
        <v>3847</v>
      </c>
      <c r="D3441" s="329" t="s">
        <v>7510</v>
      </c>
      <c r="E3441" s="55" t="s">
        <v>7802</v>
      </c>
      <c r="F3441" s="55"/>
      <c r="G3441" s="55" t="s">
        <v>7800</v>
      </c>
      <c r="H3441" s="299">
        <v>251</v>
      </c>
      <c r="I3441" s="59">
        <v>0.5</v>
      </c>
      <c r="J3441" s="448">
        <f t="shared" si="55"/>
        <v>125.5</v>
      </c>
    </row>
    <row r="3442" spans="1:10" ht="15.75">
      <c r="A3442" s="55">
        <v>3438</v>
      </c>
      <c r="B3442" s="55" t="s">
        <v>446</v>
      </c>
      <c r="C3442" s="329" t="s">
        <v>3848</v>
      </c>
      <c r="D3442" s="329" t="s">
        <v>7511</v>
      </c>
      <c r="E3442" s="55" t="s">
        <v>7802</v>
      </c>
      <c r="F3442" s="55"/>
      <c r="G3442" s="55" t="s">
        <v>7800</v>
      </c>
      <c r="H3442" s="299">
        <v>251</v>
      </c>
      <c r="I3442" s="59">
        <v>0.5</v>
      </c>
      <c r="J3442" s="448">
        <f t="shared" si="55"/>
        <v>125.5</v>
      </c>
    </row>
    <row r="3443" spans="1:10" ht="15.75">
      <c r="A3443" s="55">
        <v>3439</v>
      </c>
      <c r="B3443" s="55" t="s">
        <v>446</v>
      </c>
      <c r="C3443" s="329" t="s">
        <v>3849</v>
      </c>
      <c r="D3443" s="329" t="s">
        <v>7512</v>
      </c>
      <c r="E3443" s="55" t="s">
        <v>7802</v>
      </c>
      <c r="F3443" s="55"/>
      <c r="G3443" s="55" t="s">
        <v>7800</v>
      </c>
      <c r="H3443" s="299">
        <v>251</v>
      </c>
      <c r="I3443" s="59">
        <v>0.5</v>
      </c>
      <c r="J3443" s="448">
        <f t="shared" si="55"/>
        <v>125.5</v>
      </c>
    </row>
    <row r="3444" spans="1:10" ht="15.75">
      <c r="A3444" s="55">
        <v>3440</v>
      </c>
      <c r="B3444" s="55" t="s">
        <v>446</v>
      </c>
      <c r="C3444" s="329" t="s">
        <v>3850</v>
      </c>
      <c r="D3444" s="329" t="s">
        <v>7513</v>
      </c>
      <c r="E3444" s="55" t="s">
        <v>7802</v>
      </c>
      <c r="F3444" s="55"/>
      <c r="G3444" s="55" t="s">
        <v>7800</v>
      </c>
      <c r="H3444" s="299">
        <v>251</v>
      </c>
      <c r="I3444" s="59">
        <v>0.5</v>
      </c>
      <c r="J3444" s="448">
        <f t="shared" si="55"/>
        <v>125.5</v>
      </c>
    </row>
    <row r="3445" spans="1:10" ht="15.75">
      <c r="A3445" s="55">
        <v>3441</v>
      </c>
      <c r="B3445" s="55" t="s">
        <v>446</v>
      </c>
      <c r="C3445" s="329" t="s">
        <v>3851</v>
      </c>
      <c r="D3445" s="329" t="s">
        <v>7514</v>
      </c>
      <c r="E3445" s="55" t="s">
        <v>7802</v>
      </c>
      <c r="F3445" s="55"/>
      <c r="G3445" s="55" t="s">
        <v>7800</v>
      </c>
      <c r="H3445" s="299">
        <v>251</v>
      </c>
      <c r="I3445" s="59">
        <v>0.5</v>
      </c>
      <c r="J3445" s="448">
        <f t="shared" si="55"/>
        <v>125.5</v>
      </c>
    </row>
    <row r="3446" spans="1:10" ht="15.75">
      <c r="A3446" s="55">
        <v>3442</v>
      </c>
      <c r="B3446" s="55" t="s">
        <v>446</v>
      </c>
      <c r="C3446" s="329" t="s">
        <v>3852</v>
      </c>
      <c r="D3446" s="329" t="s">
        <v>7515</v>
      </c>
      <c r="E3446" s="55" t="s">
        <v>7802</v>
      </c>
      <c r="F3446" s="55"/>
      <c r="G3446" s="55" t="s">
        <v>7800</v>
      </c>
      <c r="H3446" s="299">
        <v>251</v>
      </c>
      <c r="I3446" s="59">
        <v>0.5</v>
      </c>
      <c r="J3446" s="448">
        <f t="shared" si="55"/>
        <v>125.5</v>
      </c>
    </row>
    <row r="3447" spans="1:10" ht="15.75">
      <c r="A3447" s="55">
        <v>3443</v>
      </c>
      <c r="B3447" s="55" t="s">
        <v>446</v>
      </c>
      <c r="C3447" s="329" t="s">
        <v>3853</v>
      </c>
      <c r="D3447" s="329" t="s">
        <v>7516</v>
      </c>
      <c r="E3447" s="55" t="s">
        <v>7802</v>
      </c>
      <c r="F3447" s="55"/>
      <c r="G3447" s="55" t="s">
        <v>7800</v>
      </c>
      <c r="H3447" s="299">
        <v>251</v>
      </c>
      <c r="I3447" s="59">
        <v>0.5</v>
      </c>
      <c r="J3447" s="448">
        <f t="shared" si="55"/>
        <v>125.5</v>
      </c>
    </row>
    <row r="3448" spans="1:10" ht="15.75">
      <c r="A3448" s="55">
        <v>3444</v>
      </c>
      <c r="B3448" s="55" t="s">
        <v>446</v>
      </c>
      <c r="C3448" s="329" t="s">
        <v>3854</v>
      </c>
      <c r="D3448" s="329" t="s">
        <v>7517</v>
      </c>
      <c r="E3448" s="55" t="s">
        <v>7802</v>
      </c>
      <c r="F3448" s="55"/>
      <c r="G3448" s="55" t="s">
        <v>7800</v>
      </c>
      <c r="H3448" s="299">
        <v>251</v>
      </c>
      <c r="I3448" s="59">
        <v>0.5</v>
      </c>
      <c r="J3448" s="448">
        <f t="shared" si="55"/>
        <v>125.5</v>
      </c>
    </row>
    <row r="3449" spans="1:10" ht="15.75">
      <c r="A3449" s="55">
        <v>3445</v>
      </c>
      <c r="B3449" s="55" t="s">
        <v>446</v>
      </c>
      <c r="C3449" s="329" t="s">
        <v>3855</v>
      </c>
      <c r="D3449" s="329" t="s">
        <v>7518</v>
      </c>
      <c r="E3449" s="55" t="s">
        <v>7802</v>
      </c>
      <c r="F3449" s="55"/>
      <c r="G3449" s="55" t="s">
        <v>7800</v>
      </c>
      <c r="H3449" s="299">
        <v>251</v>
      </c>
      <c r="I3449" s="59">
        <v>0.5</v>
      </c>
      <c r="J3449" s="448">
        <f t="shared" si="55"/>
        <v>125.5</v>
      </c>
    </row>
    <row r="3450" spans="1:10" ht="15.75">
      <c r="A3450" s="55">
        <v>3446</v>
      </c>
      <c r="B3450" s="55" t="s">
        <v>446</v>
      </c>
      <c r="C3450" s="329" t="s">
        <v>3856</v>
      </c>
      <c r="D3450" s="329" t="s">
        <v>7519</v>
      </c>
      <c r="E3450" s="55" t="s">
        <v>7802</v>
      </c>
      <c r="F3450" s="55"/>
      <c r="G3450" s="55" t="s">
        <v>7800</v>
      </c>
      <c r="H3450" s="299">
        <v>251</v>
      </c>
      <c r="I3450" s="59">
        <v>0.5</v>
      </c>
      <c r="J3450" s="448">
        <f t="shared" si="55"/>
        <v>125.5</v>
      </c>
    </row>
    <row r="3451" spans="1:10" ht="15.75">
      <c r="A3451" s="55">
        <v>3447</v>
      </c>
      <c r="B3451" s="55" t="s">
        <v>446</v>
      </c>
      <c r="C3451" s="329" t="s">
        <v>3857</v>
      </c>
      <c r="D3451" s="329" t="s">
        <v>7520</v>
      </c>
      <c r="E3451" s="55" t="s">
        <v>7802</v>
      </c>
      <c r="F3451" s="55"/>
      <c r="G3451" s="55" t="s">
        <v>7800</v>
      </c>
      <c r="H3451" s="299">
        <v>251</v>
      </c>
      <c r="I3451" s="59">
        <v>0.5</v>
      </c>
      <c r="J3451" s="448">
        <f t="shared" si="55"/>
        <v>125.5</v>
      </c>
    </row>
    <row r="3452" spans="1:10" ht="15.75">
      <c r="A3452" s="55">
        <v>3448</v>
      </c>
      <c r="B3452" s="55" t="s">
        <v>446</v>
      </c>
      <c r="C3452" s="329" t="s">
        <v>3858</v>
      </c>
      <c r="D3452" s="329" t="s">
        <v>7521</v>
      </c>
      <c r="E3452" s="55" t="s">
        <v>7802</v>
      </c>
      <c r="F3452" s="55"/>
      <c r="G3452" s="55" t="s">
        <v>7800</v>
      </c>
      <c r="H3452" s="299">
        <v>251</v>
      </c>
      <c r="I3452" s="59">
        <v>0.5</v>
      </c>
      <c r="J3452" s="448">
        <f t="shared" si="55"/>
        <v>125.5</v>
      </c>
    </row>
    <row r="3453" spans="1:10" ht="15.75">
      <c r="A3453" s="55">
        <v>3449</v>
      </c>
      <c r="B3453" s="55" t="s">
        <v>446</v>
      </c>
      <c r="C3453" s="329" t="s">
        <v>3859</v>
      </c>
      <c r="D3453" s="329" t="s">
        <v>7522</v>
      </c>
      <c r="E3453" s="55" t="s">
        <v>7802</v>
      </c>
      <c r="F3453" s="55"/>
      <c r="G3453" s="55" t="s">
        <v>7800</v>
      </c>
      <c r="H3453" s="299">
        <v>251</v>
      </c>
      <c r="I3453" s="59">
        <v>0.5</v>
      </c>
      <c r="J3453" s="448">
        <f t="shared" si="55"/>
        <v>125.5</v>
      </c>
    </row>
    <row r="3454" spans="1:10" ht="15.75">
      <c r="A3454" s="55">
        <v>3450</v>
      </c>
      <c r="B3454" s="55" t="s">
        <v>446</v>
      </c>
      <c r="C3454" s="329" t="s">
        <v>3860</v>
      </c>
      <c r="D3454" s="329" t="s">
        <v>7523</v>
      </c>
      <c r="E3454" s="55" t="s">
        <v>7802</v>
      </c>
      <c r="F3454" s="55"/>
      <c r="G3454" s="55" t="s">
        <v>7800</v>
      </c>
      <c r="H3454" s="299">
        <v>251</v>
      </c>
      <c r="I3454" s="59">
        <v>0.5</v>
      </c>
      <c r="J3454" s="448">
        <f t="shared" si="55"/>
        <v>125.5</v>
      </c>
    </row>
    <row r="3455" spans="1:10" ht="15.75">
      <c r="A3455" s="55">
        <v>3451</v>
      </c>
      <c r="B3455" s="55" t="s">
        <v>446</v>
      </c>
      <c r="C3455" s="329" t="s">
        <v>3861</v>
      </c>
      <c r="D3455" s="329" t="s">
        <v>7524</v>
      </c>
      <c r="E3455" s="55" t="s">
        <v>7802</v>
      </c>
      <c r="F3455" s="55"/>
      <c r="G3455" s="55" t="s">
        <v>7800</v>
      </c>
      <c r="H3455" s="299">
        <v>251</v>
      </c>
      <c r="I3455" s="59">
        <v>0.5</v>
      </c>
      <c r="J3455" s="448">
        <f t="shared" si="55"/>
        <v>125.5</v>
      </c>
    </row>
    <row r="3456" spans="1:10" ht="15.75">
      <c r="A3456" s="55">
        <v>3452</v>
      </c>
      <c r="B3456" s="55" t="s">
        <v>446</v>
      </c>
      <c r="C3456" s="329" t="s">
        <v>3862</v>
      </c>
      <c r="D3456" s="329" t="s">
        <v>7525</v>
      </c>
      <c r="E3456" s="55" t="s">
        <v>7802</v>
      </c>
      <c r="F3456" s="55"/>
      <c r="G3456" s="55" t="s">
        <v>7800</v>
      </c>
      <c r="H3456" s="299">
        <v>251</v>
      </c>
      <c r="I3456" s="59">
        <v>0.5</v>
      </c>
      <c r="J3456" s="448">
        <f t="shared" si="55"/>
        <v>125.5</v>
      </c>
    </row>
    <row r="3457" spans="1:10" ht="15.75">
      <c r="A3457" s="55">
        <v>3453</v>
      </c>
      <c r="B3457" s="55" t="s">
        <v>446</v>
      </c>
      <c r="C3457" s="329" t="s">
        <v>3863</v>
      </c>
      <c r="D3457" s="329" t="s">
        <v>7526</v>
      </c>
      <c r="E3457" s="55" t="s">
        <v>7802</v>
      </c>
      <c r="F3457" s="55"/>
      <c r="G3457" s="55" t="s">
        <v>7800</v>
      </c>
      <c r="H3457" s="299">
        <v>251</v>
      </c>
      <c r="I3457" s="59">
        <v>0.5</v>
      </c>
      <c r="J3457" s="448">
        <f t="shared" si="55"/>
        <v>125.5</v>
      </c>
    </row>
    <row r="3458" spans="1:10" ht="15.75">
      <c r="A3458" s="55">
        <v>3454</v>
      </c>
      <c r="B3458" s="55" t="s">
        <v>446</v>
      </c>
      <c r="C3458" s="329" t="s">
        <v>3864</v>
      </c>
      <c r="D3458" s="329" t="s">
        <v>7527</v>
      </c>
      <c r="E3458" s="55" t="s">
        <v>7802</v>
      </c>
      <c r="F3458" s="55"/>
      <c r="G3458" s="55" t="s">
        <v>7800</v>
      </c>
      <c r="H3458" s="299">
        <v>251</v>
      </c>
      <c r="I3458" s="59">
        <v>0.5</v>
      </c>
      <c r="J3458" s="448">
        <f t="shared" si="55"/>
        <v>125.5</v>
      </c>
    </row>
    <row r="3459" spans="1:10" ht="15.75">
      <c r="A3459" s="55">
        <v>3455</v>
      </c>
      <c r="B3459" s="55" t="s">
        <v>446</v>
      </c>
      <c r="C3459" s="329" t="s">
        <v>3865</v>
      </c>
      <c r="D3459" s="329" t="s">
        <v>7528</v>
      </c>
      <c r="E3459" s="55" t="s">
        <v>7802</v>
      </c>
      <c r="F3459" s="55"/>
      <c r="G3459" s="55" t="s">
        <v>7800</v>
      </c>
      <c r="H3459" s="299">
        <v>251</v>
      </c>
      <c r="I3459" s="59">
        <v>0.5</v>
      </c>
      <c r="J3459" s="448">
        <f t="shared" si="55"/>
        <v>125.5</v>
      </c>
    </row>
    <row r="3460" spans="1:10" ht="15.75">
      <c r="A3460" s="55">
        <v>3456</v>
      </c>
      <c r="B3460" s="55" t="s">
        <v>446</v>
      </c>
      <c r="C3460" s="329" t="s">
        <v>3866</v>
      </c>
      <c r="D3460" s="329" t="s">
        <v>7529</v>
      </c>
      <c r="E3460" s="55" t="s">
        <v>7802</v>
      </c>
      <c r="F3460" s="55"/>
      <c r="G3460" s="55" t="s">
        <v>7800</v>
      </c>
      <c r="H3460" s="299">
        <v>251</v>
      </c>
      <c r="I3460" s="59">
        <v>0.5</v>
      </c>
      <c r="J3460" s="448">
        <f t="shared" si="55"/>
        <v>125.5</v>
      </c>
    </row>
    <row r="3461" spans="1:10" ht="15.75">
      <c r="A3461" s="55">
        <v>3457</v>
      </c>
      <c r="B3461" s="55" t="s">
        <v>446</v>
      </c>
      <c r="C3461" s="329" t="s">
        <v>3867</v>
      </c>
      <c r="D3461" s="329" t="s">
        <v>7530</v>
      </c>
      <c r="E3461" s="55" t="s">
        <v>7802</v>
      </c>
      <c r="F3461" s="55"/>
      <c r="G3461" s="55" t="s">
        <v>7800</v>
      </c>
      <c r="H3461" s="299">
        <v>251</v>
      </c>
      <c r="I3461" s="59">
        <v>0.5</v>
      </c>
      <c r="J3461" s="448">
        <f t="shared" si="55"/>
        <v>125.5</v>
      </c>
    </row>
    <row r="3462" spans="1:10" ht="15.75">
      <c r="A3462" s="55">
        <v>3458</v>
      </c>
      <c r="B3462" s="55" t="s">
        <v>446</v>
      </c>
      <c r="C3462" s="329" t="s">
        <v>3868</v>
      </c>
      <c r="D3462" s="329" t="s">
        <v>7531</v>
      </c>
      <c r="E3462" s="55" t="s">
        <v>7802</v>
      </c>
      <c r="F3462" s="55"/>
      <c r="G3462" s="55" t="s">
        <v>7800</v>
      </c>
      <c r="H3462" s="299">
        <v>251</v>
      </c>
      <c r="I3462" s="59">
        <v>0.5</v>
      </c>
      <c r="J3462" s="448">
        <f t="shared" si="55"/>
        <v>125.5</v>
      </c>
    </row>
    <row r="3463" spans="1:10" ht="15.75">
      <c r="A3463" s="55">
        <v>3459</v>
      </c>
      <c r="B3463" s="55" t="s">
        <v>446</v>
      </c>
      <c r="C3463" s="329" t="s">
        <v>3869</v>
      </c>
      <c r="D3463" s="329" t="s">
        <v>7532</v>
      </c>
      <c r="E3463" s="55" t="s">
        <v>7802</v>
      </c>
      <c r="F3463" s="55"/>
      <c r="G3463" s="55" t="s">
        <v>7800</v>
      </c>
      <c r="H3463" s="299">
        <v>251</v>
      </c>
      <c r="I3463" s="59">
        <v>0.5</v>
      </c>
      <c r="J3463" s="448">
        <f t="shared" si="55"/>
        <v>125.5</v>
      </c>
    </row>
    <row r="3464" spans="1:10" ht="15.75">
      <c r="A3464" s="55">
        <v>3460</v>
      </c>
      <c r="B3464" s="55" t="s">
        <v>446</v>
      </c>
      <c r="C3464" s="329" t="s">
        <v>3870</v>
      </c>
      <c r="D3464" s="329" t="s">
        <v>7533</v>
      </c>
      <c r="E3464" s="55" t="s">
        <v>7802</v>
      </c>
      <c r="F3464" s="55"/>
      <c r="G3464" s="55" t="s">
        <v>7800</v>
      </c>
      <c r="H3464" s="299">
        <v>251</v>
      </c>
      <c r="I3464" s="59">
        <v>0.5</v>
      </c>
      <c r="J3464" s="448">
        <f t="shared" si="55"/>
        <v>125.5</v>
      </c>
    </row>
    <row r="3465" spans="1:10" ht="15.75">
      <c r="A3465" s="55">
        <v>3461</v>
      </c>
      <c r="B3465" s="55" t="s">
        <v>446</v>
      </c>
      <c r="C3465" s="329" t="s">
        <v>3871</v>
      </c>
      <c r="D3465" s="329" t="s">
        <v>7534</v>
      </c>
      <c r="E3465" s="55" t="s">
        <v>7802</v>
      </c>
      <c r="F3465" s="55"/>
      <c r="G3465" s="55" t="s">
        <v>7800</v>
      </c>
      <c r="H3465" s="299">
        <v>251</v>
      </c>
      <c r="I3465" s="59">
        <v>0.5</v>
      </c>
      <c r="J3465" s="448">
        <f t="shared" si="55"/>
        <v>125.5</v>
      </c>
    </row>
    <row r="3466" spans="1:10" ht="15.75">
      <c r="A3466" s="55">
        <v>3462</v>
      </c>
      <c r="B3466" s="55" t="s">
        <v>446</v>
      </c>
      <c r="C3466" s="329" t="s">
        <v>3872</v>
      </c>
      <c r="D3466" s="329" t="s">
        <v>7535</v>
      </c>
      <c r="E3466" s="55" t="s">
        <v>7802</v>
      </c>
      <c r="F3466" s="55"/>
      <c r="G3466" s="55" t="s">
        <v>7800</v>
      </c>
      <c r="H3466" s="299">
        <v>251</v>
      </c>
      <c r="I3466" s="59">
        <v>0.5</v>
      </c>
      <c r="J3466" s="448">
        <f t="shared" si="55"/>
        <v>125.5</v>
      </c>
    </row>
    <row r="3467" spans="1:10" ht="15.75">
      <c r="A3467" s="55">
        <v>3463</v>
      </c>
      <c r="B3467" s="55" t="s">
        <v>446</v>
      </c>
      <c r="C3467" s="329" t="s">
        <v>3873</v>
      </c>
      <c r="D3467" s="329" t="s">
        <v>7536</v>
      </c>
      <c r="E3467" s="55" t="s">
        <v>7802</v>
      </c>
      <c r="F3467" s="55"/>
      <c r="G3467" s="55" t="s">
        <v>7800</v>
      </c>
      <c r="H3467" s="299">
        <v>251</v>
      </c>
      <c r="I3467" s="59">
        <v>0.5</v>
      </c>
      <c r="J3467" s="448">
        <f t="shared" si="55"/>
        <v>125.5</v>
      </c>
    </row>
    <row r="3468" spans="1:10" ht="15.75">
      <c r="A3468" s="55">
        <v>3464</v>
      </c>
      <c r="B3468" s="55" t="s">
        <v>446</v>
      </c>
      <c r="C3468" s="329" t="s">
        <v>3874</v>
      </c>
      <c r="D3468" s="329" t="s">
        <v>7537</v>
      </c>
      <c r="E3468" s="55" t="s">
        <v>7802</v>
      </c>
      <c r="F3468" s="55"/>
      <c r="G3468" s="55" t="s">
        <v>7800</v>
      </c>
      <c r="H3468" s="299">
        <v>251</v>
      </c>
      <c r="I3468" s="59">
        <v>0.5</v>
      </c>
      <c r="J3468" s="448">
        <f t="shared" si="55"/>
        <v>125.5</v>
      </c>
    </row>
    <row r="3469" spans="1:10" ht="15.75">
      <c r="A3469" s="55">
        <v>3465</v>
      </c>
      <c r="B3469" s="55" t="s">
        <v>446</v>
      </c>
      <c r="C3469" s="329" t="s">
        <v>3875</v>
      </c>
      <c r="D3469" s="329" t="s">
        <v>7538</v>
      </c>
      <c r="E3469" s="55" t="s">
        <v>7802</v>
      </c>
      <c r="F3469" s="55"/>
      <c r="G3469" s="55" t="s">
        <v>7800</v>
      </c>
      <c r="H3469" s="299">
        <v>251</v>
      </c>
      <c r="I3469" s="59">
        <v>0.5</v>
      </c>
      <c r="J3469" s="448">
        <f t="shared" si="55"/>
        <v>125.5</v>
      </c>
    </row>
    <row r="3470" spans="1:10" ht="15.75">
      <c r="A3470" s="55">
        <v>3466</v>
      </c>
      <c r="B3470" s="55" t="s">
        <v>446</v>
      </c>
      <c r="C3470" s="329" t="s">
        <v>3876</v>
      </c>
      <c r="D3470" s="329" t="s">
        <v>7539</v>
      </c>
      <c r="E3470" s="55" t="s">
        <v>7802</v>
      </c>
      <c r="F3470" s="55"/>
      <c r="G3470" s="55" t="s">
        <v>7800</v>
      </c>
      <c r="H3470" s="299">
        <v>251</v>
      </c>
      <c r="I3470" s="59">
        <v>0.5</v>
      </c>
      <c r="J3470" s="448">
        <f t="shared" si="55"/>
        <v>125.5</v>
      </c>
    </row>
    <row r="3471" spans="1:10" ht="15.75">
      <c r="A3471" s="55">
        <v>3467</v>
      </c>
      <c r="B3471" s="55" t="s">
        <v>446</v>
      </c>
      <c r="C3471" s="329" t="s">
        <v>3877</v>
      </c>
      <c r="D3471" s="329" t="s">
        <v>7540</v>
      </c>
      <c r="E3471" s="55" t="s">
        <v>7802</v>
      </c>
      <c r="F3471" s="55"/>
      <c r="G3471" s="55" t="s">
        <v>7800</v>
      </c>
      <c r="H3471" s="299">
        <v>251</v>
      </c>
      <c r="I3471" s="59">
        <v>0.5</v>
      </c>
      <c r="J3471" s="448">
        <f t="shared" si="55"/>
        <v>125.5</v>
      </c>
    </row>
    <row r="3472" spans="1:10" ht="15.75">
      <c r="A3472" s="55">
        <v>3468</v>
      </c>
      <c r="B3472" s="55" t="s">
        <v>446</v>
      </c>
      <c r="C3472" s="329" t="s">
        <v>3878</v>
      </c>
      <c r="D3472" s="329" t="s">
        <v>7541</v>
      </c>
      <c r="E3472" s="55" t="s">
        <v>7802</v>
      </c>
      <c r="F3472" s="55"/>
      <c r="G3472" s="55" t="s">
        <v>7800</v>
      </c>
      <c r="H3472" s="299">
        <v>251</v>
      </c>
      <c r="I3472" s="59">
        <v>0.5</v>
      </c>
      <c r="J3472" s="448">
        <f t="shared" si="55"/>
        <v>125.5</v>
      </c>
    </row>
    <row r="3473" spans="1:10" ht="15.75">
      <c r="A3473" s="55">
        <v>3469</v>
      </c>
      <c r="B3473" s="55" t="s">
        <v>446</v>
      </c>
      <c r="C3473" s="329" t="s">
        <v>3879</v>
      </c>
      <c r="D3473" s="329" t="s">
        <v>7542</v>
      </c>
      <c r="E3473" s="55" t="s">
        <v>7802</v>
      </c>
      <c r="F3473" s="55"/>
      <c r="G3473" s="55" t="s">
        <v>7800</v>
      </c>
      <c r="H3473" s="299">
        <v>251</v>
      </c>
      <c r="I3473" s="59">
        <v>0.5</v>
      </c>
      <c r="J3473" s="448">
        <f t="shared" si="55"/>
        <v>125.5</v>
      </c>
    </row>
    <row r="3474" spans="1:10" ht="15.75">
      <c r="A3474" s="55">
        <v>3470</v>
      </c>
      <c r="B3474" s="55" t="s">
        <v>446</v>
      </c>
      <c r="C3474" s="329" t="s">
        <v>3880</v>
      </c>
      <c r="D3474" s="329" t="s">
        <v>7543</v>
      </c>
      <c r="E3474" s="55" t="s">
        <v>7802</v>
      </c>
      <c r="F3474" s="55"/>
      <c r="G3474" s="55" t="s">
        <v>7800</v>
      </c>
      <c r="H3474" s="299">
        <v>251</v>
      </c>
      <c r="I3474" s="59">
        <v>0.5</v>
      </c>
      <c r="J3474" s="448">
        <f t="shared" si="55"/>
        <v>125.5</v>
      </c>
    </row>
    <row r="3475" spans="1:10" ht="15.75">
      <c r="A3475" s="55">
        <v>3471</v>
      </c>
      <c r="B3475" s="55" t="s">
        <v>446</v>
      </c>
      <c r="C3475" s="329" t="s">
        <v>3881</v>
      </c>
      <c r="D3475" s="329" t="s">
        <v>7544</v>
      </c>
      <c r="E3475" s="55" t="s">
        <v>7802</v>
      </c>
      <c r="F3475" s="55"/>
      <c r="G3475" s="55" t="s">
        <v>7800</v>
      </c>
      <c r="H3475" s="299">
        <v>251</v>
      </c>
      <c r="I3475" s="59">
        <v>0.5</v>
      </c>
      <c r="J3475" s="448">
        <f t="shared" si="55"/>
        <v>125.5</v>
      </c>
    </row>
    <row r="3476" spans="1:10" ht="15.75">
      <c r="A3476" s="55">
        <v>3472</v>
      </c>
      <c r="B3476" s="55" t="s">
        <v>446</v>
      </c>
      <c r="C3476" s="329" t="s">
        <v>3882</v>
      </c>
      <c r="D3476" s="329" t="s">
        <v>7545</v>
      </c>
      <c r="E3476" s="55" t="s">
        <v>7802</v>
      </c>
      <c r="F3476" s="55"/>
      <c r="G3476" s="55" t="s">
        <v>7800</v>
      </c>
      <c r="H3476" s="299">
        <v>251</v>
      </c>
      <c r="I3476" s="59">
        <v>0.5</v>
      </c>
      <c r="J3476" s="448">
        <f t="shared" si="55"/>
        <v>125.5</v>
      </c>
    </row>
    <row r="3477" spans="1:10" ht="15.75">
      <c r="A3477" s="55">
        <v>3473</v>
      </c>
      <c r="B3477" s="55" t="s">
        <v>446</v>
      </c>
      <c r="C3477" s="329" t="s">
        <v>3883</v>
      </c>
      <c r="D3477" s="329" t="s">
        <v>7546</v>
      </c>
      <c r="E3477" s="55" t="s">
        <v>7802</v>
      </c>
      <c r="F3477" s="55"/>
      <c r="G3477" s="55" t="s">
        <v>7800</v>
      </c>
      <c r="H3477" s="299">
        <v>251</v>
      </c>
      <c r="I3477" s="59">
        <v>0.5</v>
      </c>
      <c r="J3477" s="448">
        <f t="shared" si="55"/>
        <v>125.5</v>
      </c>
    </row>
    <row r="3478" spans="1:10" ht="15.75">
      <c r="A3478" s="55">
        <v>3474</v>
      </c>
      <c r="B3478" s="55" t="s">
        <v>446</v>
      </c>
      <c r="C3478" s="329" t="s">
        <v>3884</v>
      </c>
      <c r="D3478" s="329" t="s">
        <v>7547</v>
      </c>
      <c r="E3478" s="55" t="s">
        <v>7802</v>
      </c>
      <c r="F3478" s="55"/>
      <c r="G3478" s="55" t="s">
        <v>7800</v>
      </c>
      <c r="H3478" s="299">
        <v>251</v>
      </c>
      <c r="I3478" s="59">
        <v>0.5</v>
      </c>
      <c r="J3478" s="448">
        <f t="shared" si="55"/>
        <v>125.5</v>
      </c>
    </row>
    <row r="3479" spans="1:10" ht="15.75">
      <c r="A3479" s="55">
        <v>3475</v>
      </c>
      <c r="B3479" s="55" t="s">
        <v>446</v>
      </c>
      <c r="C3479" s="329" t="s">
        <v>3885</v>
      </c>
      <c r="D3479" s="329" t="s">
        <v>7548</v>
      </c>
      <c r="E3479" s="55" t="s">
        <v>7802</v>
      </c>
      <c r="F3479" s="55"/>
      <c r="G3479" s="55" t="s">
        <v>7800</v>
      </c>
      <c r="H3479" s="299">
        <v>251</v>
      </c>
      <c r="I3479" s="59">
        <v>0.5</v>
      </c>
      <c r="J3479" s="448">
        <f t="shared" si="55"/>
        <v>125.5</v>
      </c>
    </row>
    <row r="3480" spans="1:10" ht="15.75">
      <c r="A3480" s="55">
        <v>3476</v>
      </c>
      <c r="B3480" s="55" t="s">
        <v>446</v>
      </c>
      <c r="C3480" s="329" t="s">
        <v>3886</v>
      </c>
      <c r="D3480" s="329" t="s">
        <v>7549</v>
      </c>
      <c r="E3480" s="55" t="s">
        <v>7802</v>
      </c>
      <c r="F3480" s="55"/>
      <c r="G3480" s="55" t="s">
        <v>7800</v>
      </c>
      <c r="H3480" s="299">
        <v>251</v>
      </c>
      <c r="I3480" s="59">
        <v>0.5</v>
      </c>
      <c r="J3480" s="448">
        <f t="shared" si="55"/>
        <v>125.5</v>
      </c>
    </row>
    <row r="3481" spans="1:10" ht="15.75">
      <c r="A3481" s="55">
        <v>3477</v>
      </c>
      <c r="B3481" s="55" t="s">
        <v>446</v>
      </c>
      <c r="C3481" s="329" t="s">
        <v>3887</v>
      </c>
      <c r="D3481" s="329" t="s">
        <v>7550</v>
      </c>
      <c r="E3481" s="55" t="s">
        <v>7802</v>
      </c>
      <c r="F3481" s="55"/>
      <c r="G3481" s="55" t="s">
        <v>7800</v>
      </c>
      <c r="H3481" s="299">
        <v>251</v>
      </c>
      <c r="I3481" s="59">
        <v>0.5</v>
      </c>
      <c r="J3481" s="448">
        <f t="shared" si="55"/>
        <v>125.5</v>
      </c>
    </row>
    <row r="3482" spans="1:10" ht="15.75">
      <c r="A3482" s="55">
        <v>3478</v>
      </c>
      <c r="B3482" s="55" t="s">
        <v>446</v>
      </c>
      <c r="C3482" s="329" t="s">
        <v>3888</v>
      </c>
      <c r="D3482" s="329" t="s">
        <v>7551</v>
      </c>
      <c r="E3482" s="55" t="s">
        <v>7802</v>
      </c>
      <c r="F3482" s="55"/>
      <c r="G3482" s="55" t="s">
        <v>7800</v>
      </c>
      <c r="H3482" s="299">
        <v>251</v>
      </c>
      <c r="I3482" s="59">
        <v>0.5</v>
      </c>
      <c r="J3482" s="448">
        <f t="shared" si="55"/>
        <v>125.5</v>
      </c>
    </row>
    <row r="3483" spans="1:10" ht="15.75">
      <c r="A3483" s="55">
        <v>3479</v>
      </c>
      <c r="B3483" s="55" t="s">
        <v>446</v>
      </c>
      <c r="C3483" s="329" t="s">
        <v>3889</v>
      </c>
      <c r="D3483" s="329" t="s">
        <v>7552</v>
      </c>
      <c r="E3483" s="55" t="s">
        <v>7802</v>
      </c>
      <c r="F3483" s="55"/>
      <c r="G3483" s="55" t="s">
        <v>7800</v>
      </c>
      <c r="H3483" s="299">
        <v>251</v>
      </c>
      <c r="I3483" s="59">
        <v>0.5</v>
      </c>
      <c r="J3483" s="448">
        <f t="shared" si="55"/>
        <v>125.5</v>
      </c>
    </row>
    <row r="3484" spans="1:10" ht="15.75">
      <c r="A3484" s="55">
        <v>3480</v>
      </c>
      <c r="B3484" s="55" t="s">
        <v>446</v>
      </c>
      <c r="C3484" s="329" t="s">
        <v>3890</v>
      </c>
      <c r="D3484" s="329" t="s">
        <v>7553</v>
      </c>
      <c r="E3484" s="55" t="s">
        <v>7802</v>
      </c>
      <c r="F3484" s="55"/>
      <c r="G3484" s="55" t="s">
        <v>7800</v>
      </c>
      <c r="H3484" s="299">
        <v>251</v>
      </c>
      <c r="I3484" s="59">
        <v>0.5</v>
      </c>
      <c r="J3484" s="448">
        <f t="shared" si="55"/>
        <v>125.5</v>
      </c>
    </row>
    <row r="3485" spans="1:10" ht="15.75">
      <c r="A3485" s="55">
        <v>3481</v>
      </c>
      <c r="B3485" s="55" t="s">
        <v>446</v>
      </c>
      <c r="C3485" s="329" t="s">
        <v>3891</v>
      </c>
      <c r="D3485" s="329" t="s">
        <v>7554</v>
      </c>
      <c r="E3485" s="55" t="s">
        <v>7802</v>
      </c>
      <c r="F3485" s="55"/>
      <c r="G3485" s="55" t="s">
        <v>7800</v>
      </c>
      <c r="H3485" s="299">
        <v>251</v>
      </c>
      <c r="I3485" s="59">
        <v>0.5</v>
      </c>
      <c r="J3485" s="448">
        <f t="shared" si="55"/>
        <v>125.5</v>
      </c>
    </row>
    <row r="3486" spans="1:10" ht="15.75">
      <c r="A3486" s="55">
        <v>3482</v>
      </c>
      <c r="B3486" s="55" t="s">
        <v>446</v>
      </c>
      <c r="C3486" s="329" t="s">
        <v>3892</v>
      </c>
      <c r="D3486" s="329" t="s">
        <v>7555</v>
      </c>
      <c r="E3486" s="55" t="s">
        <v>7802</v>
      </c>
      <c r="F3486" s="55"/>
      <c r="G3486" s="55" t="s">
        <v>7800</v>
      </c>
      <c r="H3486" s="299">
        <v>251</v>
      </c>
      <c r="I3486" s="59">
        <v>0.5</v>
      </c>
      <c r="J3486" s="448">
        <f t="shared" si="55"/>
        <v>125.5</v>
      </c>
    </row>
    <row r="3487" spans="1:10" ht="15.75">
      <c r="A3487" s="55">
        <v>3483</v>
      </c>
      <c r="B3487" s="55" t="s">
        <v>446</v>
      </c>
      <c r="C3487" s="329" t="s">
        <v>3893</v>
      </c>
      <c r="D3487" s="329" t="s">
        <v>7556</v>
      </c>
      <c r="E3487" s="55" t="s">
        <v>7802</v>
      </c>
      <c r="F3487" s="55"/>
      <c r="G3487" s="55" t="s">
        <v>7800</v>
      </c>
      <c r="H3487" s="299">
        <v>251</v>
      </c>
      <c r="I3487" s="59">
        <v>0.5</v>
      </c>
      <c r="J3487" s="448">
        <f t="shared" si="55"/>
        <v>125.5</v>
      </c>
    </row>
    <row r="3488" spans="1:10" ht="15.75">
      <c r="A3488" s="55">
        <v>3484</v>
      </c>
      <c r="B3488" s="55" t="s">
        <v>446</v>
      </c>
      <c r="C3488" s="329" t="s">
        <v>3894</v>
      </c>
      <c r="D3488" s="329" t="s">
        <v>7557</v>
      </c>
      <c r="E3488" s="55" t="s">
        <v>7802</v>
      </c>
      <c r="F3488" s="55"/>
      <c r="G3488" s="55" t="s">
        <v>7800</v>
      </c>
      <c r="H3488" s="299">
        <v>251</v>
      </c>
      <c r="I3488" s="59">
        <v>0.5</v>
      </c>
      <c r="J3488" s="448">
        <f t="shared" si="55"/>
        <v>125.5</v>
      </c>
    </row>
    <row r="3489" spans="1:10" ht="15.75">
      <c r="A3489" s="55">
        <v>3485</v>
      </c>
      <c r="B3489" s="55" t="s">
        <v>446</v>
      </c>
      <c r="C3489" s="329" t="s">
        <v>3895</v>
      </c>
      <c r="D3489" s="329" t="s">
        <v>7558</v>
      </c>
      <c r="E3489" s="55" t="s">
        <v>7802</v>
      </c>
      <c r="F3489" s="55"/>
      <c r="G3489" s="55" t="s">
        <v>7800</v>
      </c>
      <c r="H3489" s="299">
        <v>251</v>
      </c>
      <c r="I3489" s="59">
        <v>0.5</v>
      </c>
      <c r="J3489" s="448">
        <f t="shared" si="55"/>
        <v>125.5</v>
      </c>
    </row>
    <row r="3490" spans="1:10" ht="15.75">
      <c r="A3490" s="55">
        <v>3486</v>
      </c>
      <c r="B3490" s="55" t="s">
        <v>446</v>
      </c>
      <c r="C3490" s="329" t="s">
        <v>3896</v>
      </c>
      <c r="D3490" s="329" t="s">
        <v>7559</v>
      </c>
      <c r="E3490" s="55" t="s">
        <v>7802</v>
      </c>
      <c r="F3490" s="55"/>
      <c r="G3490" s="55" t="s">
        <v>7800</v>
      </c>
      <c r="H3490" s="299">
        <v>251</v>
      </c>
      <c r="I3490" s="59">
        <v>0.5</v>
      </c>
      <c r="J3490" s="448">
        <f t="shared" si="55"/>
        <v>125.5</v>
      </c>
    </row>
    <row r="3491" spans="1:10" ht="15.75">
      <c r="A3491" s="55">
        <v>3487</v>
      </c>
      <c r="B3491" s="55" t="s">
        <v>446</v>
      </c>
      <c r="C3491" s="329" t="s">
        <v>3897</v>
      </c>
      <c r="D3491" s="329" t="s">
        <v>7560</v>
      </c>
      <c r="E3491" s="55" t="s">
        <v>7802</v>
      </c>
      <c r="F3491" s="55"/>
      <c r="G3491" s="55" t="s">
        <v>7800</v>
      </c>
      <c r="H3491" s="299">
        <v>251</v>
      </c>
      <c r="I3491" s="59">
        <v>0.5</v>
      </c>
      <c r="J3491" s="448">
        <f t="shared" si="55"/>
        <v>125.5</v>
      </c>
    </row>
    <row r="3492" spans="1:10" ht="15.75">
      <c r="A3492" s="55">
        <v>3488</v>
      </c>
      <c r="B3492" s="55" t="s">
        <v>446</v>
      </c>
      <c r="C3492" s="329" t="s">
        <v>3898</v>
      </c>
      <c r="D3492" s="329" t="s">
        <v>7561</v>
      </c>
      <c r="E3492" s="55" t="s">
        <v>7802</v>
      </c>
      <c r="F3492" s="55"/>
      <c r="G3492" s="55" t="s">
        <v>7800</v>
      </c>
      <c r="H3492" s="299">
        <v>251</v>
      </c>
      <c r="I3492" s="59">
        <v>0.5</v>
      </c>
      <c r="J3492" s="448">
        <f t="shared" si="55"/>
        <v>125.5</v>
      </c>
    </row>
    <row r="3493" spans="1:10" ht="15.75">
      <c r="A3493" s="55">
        <v>3489</v>
      </c>
      <c r="B3493" s="55" t="s">
        <v>446</v>
      </c>
      <c r="C3493" s="329" t="s">
        <v>3899</v>
      </c>
      <c r="D3493" s="329" t="s">
        <v>7562</v>
      </c>
      <c r="E3493" s="55" t="s">
        <v>7802</v>
      </c>
      <c r="F3493" s="55"/>
      <c r="G3493" s="55" t="s">
        <v>7800</v>
      </c>
      <c r="H3493" s="299">
        <v>251</v>
      </c>
      <c r="I3493" s="59">
        <v>0.5</v>
      </c>
      <c r="J3493" s="448">
        <f t="shared" si="55"/>
        <v>125.5</v>
      </c>
    </row>
    <row r="3494" spans="1:10" ht="15.75">
      <c r="A3494" s="55">
        <v>3490</v>
      </c>
      <c r="B3494" s="55" t="s">
        <v>446</v>
      </c>
      <c r="C3494" s="329" t="s">
        <v>3900</v>
      </c>
      <c r="D3494" s="329" t="s">
        <v>7563</v>
      </c>
      <c r="E3494" s="55" t="s">
        <v>7802</v>
      </c>
      <c r="F3494" s="55"/>
      <c r="G3494" s="55" t="s">
        <v>7800</v>
      </c>
      <c r="H3494" s="299">
        <v>251</v>
      </c>
      <c r="I3494" s="59">
        <v>0.5</v>
      </c>
      <c r="J3494" s="448">
        <f t="shared" si="55"/>
        <v>125.5</v>
      </c>
    </row>
    <row r="3495" spans="1:10" ht="15.75">
      <c r="A3495" s="55">
        <v>3491</v>
      </c>
      <c r="B3495" s="55" t="s">
        <v>446</v>
      </c>
      <c r="C3495" s="329" t="s">
        <v>3901</v>
      </c>
      <c r="D3495" s="329" t="s">
        <v>7564</v>
      </c>
      <c r="E3495" s="55" t="s">
        <v>7802</v>
      </c>
      <c r="F3495" s="55"/>
      <c r="G3495" s="55" t="s">
        <v>7800</v>
      </c>
      <c r="H3495" s="299">
        <v>251</v>
      </c>
      <c r="I3495" s="59">
        <v>0.5</v>
      </c>
      <c r="J3495" s="448">
        <f t="shared" si="55"/>
        <v>125.5</v>
      </c>
    </row>
    <row r="3496" spans="1:10" ht="15.75">
      <c r="A3496" s="55">
        <v>3492</v>
      </c>
      <c r="B3496" s="55" t="s">
        <v>446</v>
      </c>
      <c r="C3496" s="329" t="s">
        <v>3902</v>
      </c>
      <c r="D3496" s="329" t="s">
        <v>7565</v>
      </c>
      <c r="E3496" s="55" t="s">
        <v>7802</v>
      </c>
      <c r="F3496" s="55"/>
      <c r="G3496" s="55" t="s">
        <v>7800</v>
      </c>
      <c r="H3496" s="299">
        <v>251</v>
      </c>
      <c r="I3496" s="59">
        <v>0.5</v>
      </c>
      <c r="J3496" s="448">
        <f t="shared" si="55"/>
        <v>125.5</v>
      </c>
    </row>
    <row r="3497" spans="1:10" ht="15.75">
      <c r="A3497" s="55">
        <v>3493</v>
      </c>
      <c r="B3497" s="55" t="s">
        <v>446</v>
      </c>
      <c r="C3497" s="329" t="s">
        <v>3903</v>
      </c>
      <c r="D3497" s="329" t="s">
        <v>7566</v>
      </c>
      <c r="E3497" s="55" t="s">
        <v>7802</v>
      </c>
      <c r="F3497" s="55"/>
      <c r="G3497" s="55" t="s">
        <v>7800</v>
      </c>
      <c r="H3497" s="299">
        <v>251</v>
      </c>
      <c r="I3497" s="59">
        <v>0.5</v>
      </c>
      <c r="J3497" s="448">
        <f t="shared" si="55"/>
        <v>125.5</v>
      </c>
    </row>
    <row r="3498" spans="1:10" ht="15.75">
      <c r="A3498" s="55">
        <v>3494</v>
      </c>
      <c r="B3498" s="55" t="s">
        <v>446</v>
      </c>
      <c r="C3498" s="329" t="s">
        <v>3904</v>
      </c>
      <c r="D3498" s="329" t="s">
        <v>7567</v>
      </c>
      <c r="E3498" s="55" t="s">
        <v>7802</v>
      </c>
      <c r="F3498" s="55"/>
      <c r="G3498" s="55" t="s">
        <v>7800</v>
      </c>
      <c r="H3498" s="299">
        <v>251</v>
      </c>
      <c r="I3498" s="59">
        <v>0.5</v>
      </c>
      <c r="J3498" s="448">
        <f t="shared" si="55"/>
        <v>125.5</v>
      </c>
    </row>
    <row r="3499" spans="1:10" ht="15.75">
      <c r="A3499" s="55">
        <v>3495</v>
      </c>
      <c r="B3499" s="55" t="s">
        <v>446</v>
      </c>
      <c r="C3499" s="329" t="s">
        <v>3905</v>
      </c>
      <c r="D3499" s="329" t="s">
        <v>7568</v>
      </c>
      <c r="E3499" s="55" t="s">
        <v>7802</v>
      </c>
      <c r="F3499" s="55"/>
      <c r="G3499" s="55" t="s">
        <v>7800</v>
      </c>
      <c r="H3499" s="299">
        <v>251</v>
      </c>
      <c r="I3499" s="59">
        <v>0.5</v>
      </c>
      <c r="J3499" s="448">
        <f t="shared" si="55"/>
        <v>125.5</v>
      </c>
    </row>
    <row r="3500" spans="1:10" ht="15.75">
      <c r="A3500" s="55">
        <v>3496</v>
      </c>
      <c r="B3500" s="55" t="s">
        <v>446</v>
      </c>
      <c r="C3500" s="329" t="s">
        <v>3906</v>
      </c>
      <c r="D3500" s="329" t="s">
        <v>7569</v>
      </c>
      <c r="E3500" s="55" t="s">
        <v>7802</v>
      </c>
      <c r="F3500" s="55"/>
      <c r="G3500" s="55" t="s">
        <v>7800</v>
      </c>
      <c r="H3500" s="299">
        <v>251</v>
      </c>
      <c r="I3500" s="59">
        <v>0.5</v>
      </c>
      <c r="J3500" s="448">
        <f t="shared" si="55"/>
        <v>125.5</v>
      </c>
    </row>
    <row r="3501" spans="1:10" ht="15.75">
      <c r="A3501" s="55">
        <v>3497</v>
      </c>
      <c r="B3501" s="55" t="s">
        <v>446</v>
      </c>
      <c r="C3501" s="329" t="s">
        <v>3907</v>
      </c>
      <c r="D3501" s="329" t="s">
        <v>7570</v>
      </c>
      <c r="E3501" s="55" t="s">
        <v>7802</v>
      </c>
      <c r="F3501" s="55"/>
      <c r="G3501" s="55" t="s">
        <v>7800</v>
      </c>
      <c r="H3501" s="299">
        <v>251</v>
      </c>
      <c r="I3501" s="59">
        <v>0.5</v>
      </c>
      <c r="J3501" s="448">
        <f t="shared" si="55"/>
        <v>125.5</v>
      </c>
    </row>
    <row r="3502" spans="1:10" ht="15.75">
      <c r="A3502" s="55">
        <v>3498</v>
      </c>
      <c r="B3502" s="55" t="s">
        <v>446</v>
      </c>
      <c r="C3502" s="329" t="s">
        <v>3908</v>
      </c>
      <c r="D3502" s="329" t="s">
        <v>7571</v>
      </c>
      <c r="E3502" s="55" t="s">
        <v>7802</v>
      </c>
      <c r="F3502" s="55"/>
      <c r="G3502" s="55" t="s">
        <v>7800</v>
      </c>
      <c r="H3502" s="299">
        <v>251</v>
      </c>
      <c r="I3502" s="59">
        <v>0.5</v>
      </c>
      <c r="J3502" s="448">
        <f t="shared" ref="J3502:J3565" si="56">H3502*(1-I3502)</f>
        <v>125.5</v>
      </c>
    </row>
    <row r="3503" spans="1:10" ht="15.75">
      <c r="A3503" s="55">
        <v>3499</v>
      </c>
      <c r="B3503" s="55" t="s">
        <v>446</v>
      </c>
      <c r="C3503" s="329" t="s">
        <v>3909</v>
      </c>
      <c r="D3503" s="329" t="s">
        <v>7572</v>
      </c>
      <c r="E3503" s="55" t="s">
        <v>7802</v>
      </c>
      <c r="F3503" s="55"/>
      <c r="G3503" s="55" t="s">
        <v>7800</v>
      </c>
      <c r="H3503" s="299">
        <v>251</v>
      </c>
      <c r="I3503" s="59">
        <v>0.5</v>
      </c>
      <c r="J3503" s="448">
        <f t="shared" si="56"/>
        <v>125.5</v>
      </c>
    </row>
    <row r="3504" spans="1:10" ht="15.75">
      <c r="A3504" s="55">
        <v>3500</v>
      </c>
      <c r="B3504" s="55" t="s">
        <v>446</v>
      </c>
      <c r="C3504" s="329" t="s">
        <v>3910</v>
      </c>
      <c r="D3504" s="329" t="s">
        <v>7573</v>
      </c>
      <c r="E3504" s="55" t="s">
        <v>7802</v>
      </c>
      <c r="F3504" s="55"/>
      <c r="G3504" s="55" t="s">
        <v>7800</v>
      </c>
      <c r="H3504" s="299">
        <v>251</v>
      </c>
      <c r="I3504" s="59">
        <v>0.5</v>
      </c>
      <c r="J3504" s="448">
        <f t="shared" si="56"/>
        <v>125.5</v>
      </c>
    </row>
    <row r="3505" spans="1:10" ht="15.75">
      <c r="A3505" s="55">
        <v>3501</v>
      </c>
      <c r="B3505" s="55" t="s">
        <v>446</v>
      </c>
      <c r="C3505" s="329" t="s">
        <v>3911</v>
      </c>
      <c r="D3505" s="329" t="s">
        <v>7574</v>
      </c>
      <c r="E3505" s="55" t="s">
        <v>7802</v>
      </c>
      <c r="F3505" s="55"/>
      <c r="G3505" s="55" t="s">
        <v>7800</v>
      </c>
      <c r="H3505" s="299">
        <v>251</v>
      </c>
      <c r="I3505" s="59">
        <v>0.5</v>
      </c>
      <c r="J3505" s="448">
        <f t="shared" si="56"/>
        <v>125.5</v>
      </c>
    </row>
    <row r="3506" spans="1:10" ht="15.75">
      <c r="A3506" s="55">
        <v>3502</v>
      </c>
      <c r="B3506" s="55" t="s">
        <v>446</v>
      </c>
      <c r="C3506" s="329" t="s">
        <v>3912</v>
      </c>
      <c r="D3506" s="329" t="s">
        <v>7575</v>
      </c>
      <c r="E3506" s="55" t="s">
        <v>7802</v>
      </c>
      <c r="F3506" s="55"/>
      <c r="G3506" s="55" t="s">
        <v>7800</v>
      </c>
      <c r="H3506" s="299">
        <v>251</v>
      </c>
      <c r="I3506" s="59">
        <v>0.5</v>
      </c>
      <c r="J3506" s="448">
        <f t="shared" si="56"/>
        <v>125.5</v>
      </c>
    </row>
    <row r="3507" spans="1:10" ht="15.75">
      <c r="A3507" s="55">
        <v>3503</v>
      </c>
      <c r="B3507" s="55" t="s">
        <v>446</v>
      </c>
      <c r="C3507" s="329" t="s">
        <v>3913</v>
      </c>
      <c r="D3507" s="329" t="s">
        <v>7576</v>
      </c>
      <c r="E3507" s="55" t="s">
        <v>7802</v>
      </c>
      <c r="F3507" s="55"/>
      <c r="G3507" s="55" t="s">
        <v>7800</v>
      </c>
      <c r="H3507" s="299">
        <v>251</v>
      </c>
      <c r="I3507" s="59">
        <v>0.5</v>
      </c>
      <c r="J3507" s="448">
        <f t="shared" si="56"/>
        <v>125.5</v>
      </c>
    </row>
    <row r="3508" spans="1:10" ht="15.75">
      <c r="A3508" s="55">
        <v>3504</v>
      </c>
      <c r="B3508" s="55" t="s">
        <v>446</v>
      </c>
      <c r="C3508" s="329" t="s">
        <v>3914</v>
      </c>
      <c r="D3508" s="329" t="s">
        <v>7577</v>
      </c>
      <c r="E3508" s="55" t="s">
        <v>7802</v>
      </c>
      <c r="F3508" s="55"/>
      <c r="G3508" s="55" t="s">
        <v>7800</v>
      </c>
      <c r="H3508" s="299">
        <v>251</v>
      </c>
      <c r="I3508" s="59">
        <v>0.5</v>
      </c>
      <c r="J3508" s="448">
        <f t="shared" si="56"/>
        <v>125.5</v>
      </c>
    </row>
    <row r="3509" spans="1:10" ht="15.75">
      <c r="A3509" s="55">
        <v>3505</v>
      </c>
      <c r="B3509" s="55" t="s">
        <v>446</v>
      </c>
      <c r="C3509" s="329" t="s">
        <v>3915</v>
      </c>
      <c r="D3509" s="329" t="s">
        <v>7578</v>
      </c>
      <c r="E3509" s="55" t="s">
        <v>7802</v>
      </c>
      <c r="F3509" s="55"/>
      <c r="G3509" s="55" t="s">
        <v>7800</v>
      </c>
      <c r="H3509" s="299">
        <v>251</v>
      </c>
      <c r="I3509" s="59">
        <v>0.5</v>
      </c>
      <c r="J3509" s="448">
        <f t="shared" si="56"/>
        <v>125.5</v>
      </c>
    </row>
    <row r="3510" spans="1:10" ht="15.75">
      <c r="A3510" s="55">
        <v>3506</v>
      </c>
      <c r="B3510" s="55" t="s">
        <v>446</v>
      </c>
      <c r="C3510" s="329" t="s">
        <v>3916</v>
      </c>
      <c r="D3510" s="329" t="s">
        <v>7579</v>
      </c>
      <c r="E3510" s="55" t="s">
        <v>7802</v>
      </c>
      <c r="F3510" s="55"/>
      <c r="G3510" s="55" t="s">
        <v>7800</v>
      </c>
      <c r="H3510" s="299">
        <v>251</v>
      </c>
      <c r="I3510" s="59">
        <v>0.5</v>
      </c>
      <c r="J3510" s="448">
        <f t="shared" si="56"/>
        <v>125.5</v>
      </c>
    </row>
    <row r="3511" spans="1:10" ht="15.75">
      <c r="A3511" s="55">
        <v>3507</v>
      </c>
      <c r="B3511" s="55" t="s">
        <v>446</v>
      </c>
      <c r="C3511" s="329" t="s">
        <v>3917</v>
      </c>
      <c r="D3511" s="329" t="s">
        <v>7580</v>
      </c>
      <c r="E3511" s="55" t="s">
        <v>7802</v>
      </c>
      <c r="F3511" s="55"/>
      <c r="G3511" s="55" t="s">
        <v>7800</v>
      </c>
      <c r="H3511" s="299">
        <v>251</v>
      </c>
      <c r="I3511" s="59">
        <v>0.5</v>
      </c>
      <c r="J3511" s="448">
        <f t="shared" si="56"/>
        <v>125.5</v>
      </c>
    </row>
    <row r="3512" spans="1:10" ht="15.75">
      <c r="A3512" s="55">
        <v>3508</v>
      </c>
      <c r="B3512" s="55" t="s">
        <v>446</v>
      </c>
      <c r="C3512" s="329" t="s">
        <v>3918</v>
      </c>
      <c r="D3512" s="329" t="s">
        <v>7581</v>
      </c>
      <c r="E3512" s="55" t="s">
        <v>7802</v>
      </c>
      <c r="F3512" s="55"/>
      <c r="G3512" s="55" t="s">
        <v>7800</v>
      </c>
      <c r="H3512" s="299">
        <v>251</v>
      </c>
      <c r="I3512" s="59">
        <v>0.5</v>
      </c>
      <c r="J3512" s="448">
        <f t="shared" si="56"/>
        <v>125.5</v>
      </c>
    </row>
    <row r="3513" spans="1:10" ht="15.75">
      <c r="A3513" s="55">
        <v>3509</v>
      </c>
      <c r="B3513" s="55" t="s">
        <v>446</v>
      </c>
      <c r="C3513" s="329" t="s">
        <v>3919</v>
      </c>
      <c r="D3513" s="329" t="s">
        <v>7582</v>
      </c>
      <c r="E3513" s="55" t="s">
        <v>7802</v>
      </c>
      <c r="F3513" s="55"/>
      <c r="G3513" s="55" t="s">
        <v>7800</v>
      </c>
      <c r="H3513" s="299">
        <v>251</v>
      </c>
      <c r="I3513" s="59">
        <v>0.5</v>
      </c>
      <c r="J3513" s="448">
        <f t="shared" si="56"/>
        <v>125.5</v>
      </c>
    </row>
    <row r="3514" spans="1:10" ht="15.75">
      <c r="A3514" s="55">
        <v>3510</v>
      </c>
      <c r="B3514" s="55" t="s">
        <v>446</v>
      </c>
      <c r="C3514" s="329" t="s">
        <v>3920</v>
      </c>
      <c r="D3514" s="329" t="s">
        <v>7583</v>
      </c>
      <c r="E3514" s="55" t="s">
        <v>7802</v>
      </c>
      <c r="F3514" s="55"/>
      <c r="G3514" s="55" t="s">
        <v>7800</v>
      </c>
      <c r="H3514" s="299">
        <v>251</v>
      </c>
      <c r="I3514" s="59">
        <v>0.5</v>
      </c>
      <c r="J3514" s="448">
        <f t="shared" si="56"/>
        <v>125.5</v>
      </c>
    </row>
    <row r="3515" spans="1:10" ht="15.75">
      <c r="A3515" s="55">
        <v>3511</v>
      </c>
      <c r="B3515" s="55" t="s">
        <v>446</v>
      </c>
      <c r="C3515" s="329" t="s">
        <v>3921</v>
      </c>
      <c r="D3515" s="329" t="s">
        <v>7584</v>
      </c>
      <c r="E3515" s="55" t="s">
        <v>7802</v>
      </c>
      <c r="F3515" s="55"/>
      <c r="G3515" s="55" t="s">
        <v>7800</v>
      </c>
      <c r="H3515" s="299">
        <v>251</v>
      </c>
      <c r="I3515" s="59">
        <v>0.5</v>
      </c>
      <c r="J3515" s="448">
        <f t="shared" si="56"/>
        <v>125.5</v>
      </c>
    </row>
    <row r="3516" spans="1:10" ht="15.75">
      <c r="A3516" s="55">
        <v>3512</v>
      </c>
      <c r="B3516" s="55" t="s">
        <v>446</v>
      </c>
      <c r="C3516" s="329" t="s">
        <v>3922</v>
      </c>
      <c r="D3516" s="329" t="s">
        <v>7585</v>
      </c>
      <c r="E3516" s="55" t="s">
        <v>7802</v>
      </c>
      <c r="F3516" s="55"/>
      <c r="G3516" s="55" t="s">
        <v>7800</v>
      </c>
      <c r="H3516" s="299">
        <v>251</v>
      </c>
      <c r="I3516" s="59">
        <v>0.5</v>
      </c>
      <c r="J3516" s="448">
        <f t="shared" si="56"/>
        <v>125.5</v>
      </c>
    </row>
    <row r="3517" spans="1:10" ht="15.75">
      <c r="A3517" s="55">
        <v>3513</v>
      </c>
      <c r="B3517" s="55" t="s">
        <v>446</v>
      </c>
      <c r="C3517" s="329" t="s">
        <v>3923</v>
      </c>
      <c r="D3517" s="329" t="s">
        <v>7586</v>
      </c>
      <c r="E3517" s="55" t="s">
        <v>7802</v>
      </c>
      <c r="F3517" s="55"/>
      <c r="G3517" s="55" t="s">
        <v>7800</v>
      </c>
      <c r="H3517" s="299">
        <v>251</v>
      </c>
      <c r="I3517" s="59">
        <v>0.5</v>
      </c>
      <c r="J3517" s="448">
        <f t="shared" si="56"/>
        <v>125.5</v>
      </c>
    </row>
    <row r="3518" spans="1:10" ht="15.75">
      <c r="A3518" s="55">
        <v>3514</v>
      </c>
      <c r="B3518" s="55" t="s">
        <v>446</v>
      </c>
      <c r="C3518" s="329" t="s">
        <v>3924</v>
      </c>
      <c r="D3518" s="329" t="s">
        <v>7587</v>
      </c>
      <c r="E3518" s="55" t="s">
        <v>7802</v>
      </c>
      <c r="F3518" s="55"/>
      <c r="G3518" s="55" t="s">
        <v>7800</v>
      </c>
      <c r="H3518" s="299">
        <v>251</v>
      </c>
      <c r="I3518" s="59">
        <v>0.5</v>
      </c>
      <c r="J3518" s="448">
        <f t="shared" si="56"/>
        <v>125.5</v>
      </c>
    </row>
    <row r="3519" spans="1:10" ht="15.75">
      <c r="A3519" s="55">
        <v>3515</v>
      </c>
      <c r="B3519" s="55" t="s">
        <v>446</v>
      </c>
      <c r="C3519" s="329" t="s">
        <v>3925</v>
      </c>
      <c r="D3519" s="329" t="s">
        <v>7588</v>
      </c>
      <c r="E3519" s="55" t="s">
        <v>7802</v>
      </c>
      <c r="F3519" s="55"/>
      <c r="G3519" s="55" t="s">
        <v>7800</v>
      </c>
      <c r="H3519" s="299">
        <v>251</v>
      </c>
      <c r="I3519" s="59">
        <v>0.5</v>
      </c>
      <c r="J3519" s="448">
        <f t="shared" si="56"/>
        <v>125.5</v>
      </c>
    </row>
    <row r="3520" spans="1:10" ht="15.75">
      <c r="A3520" s="55">
        <v>3516</v>
      </c>
      <c r="B3520" s="55" t="s">
        <v>446</v>
      </c>
      <c r="C3520" s="329" t="s">
        <v>3926</v>
      </c>
      <c r="D3520" s="329" t="s">
        <v>7589</v>
      </c>
      <c r="E3520" s="55" t="s">
        <v>7802</v>
      </c>
      <c r="F3520" s="55"/>
      <c r="G3520" s="55" t="s">
        <v>7800</v>
      </c>
      <c r="H3520" s="299">
        <v>251</v>
      </c>
      <c r="I3520" s="59">
        <v>0.5</v>
      </c>
      <c r="J3520" s="448">
        <f t="shared" si="56"/>
        <v>125.5</v>
      </c>
    </row>
    <row r="3521" spans="1:10" ht="15.75">
      <c r="A3521" s="55">
        <v>3517</v>
      </c>
      <c r="B3521" s="55" t="s">
        <v>446</v>
      </c>
      <c r="C3521" s="329" t="s">
        <v>3927</v>
      </c>
      <c r="D3521" s="329" t="s">
        <v>7590</v>
      </c>
      <c r="E3521" s="55" t="s">
        <v>7802</v>
      </c>
      <c r="F3521" s="55"/>
      <c r="G3521" s="55" t="s">
        <v>7800</v>
      </c>
      <c r="H3521" s="299">
        <v>251</v>
      </c>
      <c r="I3521" s="59">
        <v>0.5</v>
      </c>
      <c r="J3521" s="448">
        <f t="shared" si="56"/>
        <v>125.5</v>
      </c>
    </row>
    <row r="3522" spans="1:10" ht="15.75">
      <c r="A3522" s="55">
        <v>3518</v>
      </c>
      <c r="B3522" s="55" t="s">
        <v>446</v>
      </c>
      <c r="C3522" s="329" t="s">
        <v>3928</v>
      </c>
      <c r="D3522" s="329" t="s">
        <v>7591</v>
      </c>
      <c r="E3522" s="55" t="s">
        <v>7802</v>
      </c>
      <c r="F3522" s="55"/>
      <c r="G3522" s="55" t="s">
        <v>7800</v>
      </c>
      <c r="H3522" s="299">
        <v>251</v>
      </c>
      <c r="I3522" s="59">
        <v>0.5</v>
      </c>
      <c r="J3522" s="448">
        <f t="shared" si="56"/>
        <v>125.5</v>
      </c>
    </row>
    <row r="3523" spans="1:10" ht="15.75">
      <c r="A3523" s="55">
        <v>3519</v>
      </c>
      <c r="B3523" s="55" t="s">
        <v>446</v>
      </c>
      <c r="C3523" s="329" t="s">
        <v>3929</v>
      </c>
      <c r="D3523" s="329" t="s">
        <v>7592</v>
      </c>
      <c r="E3523" s="55" t="s">
        <v>7802</v>
      </c>
      <c r="F3523" s="55"/>
      <c r="G3523" s="55" t="s">
        <v>7800</v>
      </c>
      <c r="H3523" s="299">
        <v>251</v>
      </c>
      <c r="I3523" s="59">
        <v>0.5</v>
      </c>
      <c r="J3523" s="448">
        <f t="shared" si="56"/>
        <v>125.5</v>
      </c>
    </row>
    <row r="3524" spans="1:10" ht="15.75">
      <c r="A3524" s="55">
        <v>3520</v>
      </c>
      <c r="B3524" s="55" t="s">
        <v>446</v>
      </c>
      <c r="C3524" s="329" t="s">
        <v>3930</v>
      </c>
      <c r="D3524" s="329" t="s">
        <v>7593</v>
      </c>
      <c r="E3524" s="55" t="s">
        <v>7802</v>
      </c>
      <c r="F3524" s="55"/>
      <c r="G3524" s="55" t="s">
        <v>7800</v>
      </c>
      <c r="H3524" s="299">
        <v>251</v>
      </c>
      <c r="I3524" s="59">
        <v>0.5</v>
      </c>
      <c r="J3524" s="448">
        <f t="shared" si="56"/>
        <v>125.5</v>
      </c>
    </row>
    <row r="3525" spans="1:10" ht="15.75">
      <c r="A3525" s="55">
        <v>3521</v>
      </c>
      <c r="B3525" s="55" t="s">
        <v>446</v>
      </c>
      <c r="C3525" s="329" t="s">
        <v>3931</v>
      </c>
      <c r="D3525" s="329" t="s">
        <v>7594</v>
      </c>
      <c r="E3525" s="55" t="s">
        <v>7802</v>
      </c>
      <c r="F3525" s="55"/>
      <c r="G3525" s="55" t="s">
        <v>7800</v>
      </c>
      <c r="H3525" s="299">
        <v>251</v>
      </c>
      <c r="I3525" s="59">
        <v>0.5</v>
      </c>
      <c r="J3525" s="448">
        <f t="shared" si="56"/>
        <v>125.5</v>
      </c>
    </row>
    <row r="3526" spans="1:10" ht="15.75">
      <c r="A3526" s="55">
        <v>3522</v>
      </c>
      <c r="B3526" s="55" t="s">
        <v>446</v>
      </c>
      <c r="C3526" s="329" t="s">
        <v>3932</v>
      </c>
      <c r="D3526" s="329" t="s">
        <v>7595</v>
      </c>
      <c r="E3526" s="55" t="s">
        <v>7802</v>
      </c>
      <c r="F3526" s="55"/>
      <c r="G3526" s="55" t="s">
        <v>7800</v>
      </c>
      <c r="H3526" s="299">
        <v>251</v>
      </c>
      <c r="I3526" s="59">
        <v>0.5</v>
      </c>
      <c r="J3526" s="448">
        <f t="shared" si="56"/>
        <v>125.5</v>
      </c>
    </row>
    <row r="3527" spans="1:10" ht="15.75">
      <c r="A3527" s="55">
        <v>3523</v>
      </c>
      <c r="B3527" s="55" t="s">
        <v>446</v>
      </c>
      <c r="C3527" s="329" t="s">
        <v>3933</v>
      </c>
      <c r="D3527" s="329" t="s">
        <v>7596</v>
      </c>
      <c r="E3527" s="55" t="s">
        <v>7802</v>
      </c>
      <c r="F3527" s="55"/>
      <c r="G3527" s="55" t="s">
        <v>7800</v>
      </c>
      <c r="H3527" s="299">
        <v>251</v>
      </c>
      <c r="I3527" s="59">
        <v>0.5</v>
      </c>
      <c r="J3527" s="448">
        <f t="shared" si="56"/>
        <v>125.5</v>
      </c>
    </row>
    <row r="3528" spans="1:10" ht="15.75">
      <c r="A3528" s="55">
        <v>3524</v>
      </c>
      <c r="B3528" s="55" t="s">
        <v>446</v>
      </c>
      <c r="C3528" s="329" t="s">
        <v>3934</v>
      </c>
      <c r="D3528" s="329" t="s">
        <v>7597</v>
      </c>
      <c r="E3528" s="55" t="s">
        <v>7802</v>
      </c>
      <c r="F3528" s="55"/>
      <c r="G3528" s="55" t="s">
        <v>7800</v>
      </c>
      <c r="H3528" s="299">
        <v>251</v>
      </c>
      <c r="I3528" s="59">
        <v>0.5</v>
      </c>
      <c r="J3528" s="448">
        <f t="shared" si="56"/>
        <v>125.5</v>
      </c>
    </row>
    <row r="3529" spans="1:10" ht="15.75">
      <c r="A3529" s="55">
        <v>3525</v>
      </c>
      <c r="B3529" s="55" t="s">
        <v>446</v>
      </c>
      <c r="C3529" s="329" t="s">
        <v>3935</v>
      </c>
      <c r="D3529" s="329" t="s">
        <v>7598</v>
      </c>
      <c r="E3529" s="55" t="s">
        <v>7802</v>
      </c>
      <c r="F3529" s="55"/>
      <c r="G3529" s="55" t="s">
        <v>7800</v>
      </c>
      <c r="H3529" s="299">
        <v>251</v>
      </c>
      <c r="I3529" s="59">
        <v>0.5</v>
      </c>
      <c r="J3529" s="448">
        <f t="shared" si="56"/>
        <v>125.5</v>
      </c>
    </row>
    <row r="3530" spans="1:10" ht="15.75">
      <c r="A3530" s="55">
        <v>3526</v>
      </c>
      <c r="B3530" s="55" t="s">
        <v>446</v>
      </c>
      <c r="C3530" s="329" t="s">
        <v>3936</v>
      </c>
      <c r="D3530" s="329" t="s">
        <v>7599</v>
      </c>
      <c r="E3530" s="55" t="s">
        <v>7802</v>
      </c>
      <c r="F3530" s="55"/>
      <c r="G3530" s="55" t="s">
        <v>7800</v>
      </c>
      <c r="H3530" s="299">
        <v>251</v>
      </c>
      <c r="I3530" s="59">
        <v>0.5</v>
      </c>
      <c r="J3530" s="448">
        <f t="shared" si="56"/>
        <v>125.5</v>
      </c>
    </row>
    <row r="3531" spans="1:10" ht="15.75">
      <c r="A3531" s="55">
        <v>3527</v>
      </c>
      <c r="B3531" s="55" t="s">
        <v>446</v>
      </c>
      <c r="C3531" s="329" t="s">
        <v>3937</v>
      </c>
      <c r="D3531" s="329" t="s">
        <v>7600</v>
      </c>
      <c r="E3531" s="55" t="s">
        <v>7802</v>
      </c>
      <c r="F3531" s="55"/>
      <c r="G3531" s="55" t="s">
        <v>7800</v>
      </c>
      <c r="H3531" s="299">
        <v>251</v>
      </c>
      <c r="I3531" s="59">
        <v>0.5</v>
      </c>
      <c r="J3531" s="448">
        <f t="shared" si="56"/>
        <v>125.5</v>
      </c>
    </row>
    <row r="3532" spans="1:10" ht="15.75">
      <c r="A3532" s="55">
        <v>3528</v>
      </c>
      <c r="B3532" s="55" t="s">
        <v>446</v>
      </c>
      <c r="C3532" s="329" t="s">
        <v>3938</v>
      </c>
      <c r="D3532" s="329" t="s">
        <v>7601</v>
      </c>
      <c r="E3532" s="55" t="s">
        <v>7802</v>
      </c>
      <c r="F3532" s="55"/>
      <c r="G3532" s="55" t="s">
        <v>7800</v>
      </c>
      <c r="H3532" s="299">
        <v>251</v>
      </c>
      <c r="I3532" s="59">
        <v>0.5</v>
      </c>
      <c r="J3532" s="448">
        <f t="shared" si="56"/>
        <v>125.5</v>
      </c>
    </row>
    <row r="3533" spans="1:10" ht="15.75">
      <c r="A3533" s="55">
        <v>3529</v>
      </c>
      <c r="B3533" s="55" t="s">
        <v>446</v>
      </c>
      <c r="C3533" s="329" t="s">
        <v>3939</v>
      </c>
      <c r="D3533" s="329" t="s">
        <v>7602</v>
      </c>
      <c r="E3533" s="55" t="s">
        <v>7802</v>
      </c>
      <c r="F3533" s="55"/>
      <c r="G3533" s="55" t="s">
        <v>7800</v>
      </c>
      <c r="H3533" s="299">
        <v>251</v>
      </c>
      <c r="I3533" s="59">
        <v>0.5</v>
      </c>
      <c r="J3533" s="448">
        <f t="shared" si="56"/>
        <v>125.5</v>
      </c>
    </row>
    <row r="3534" spans="1:10" ht="15.75">
      <c r="A3534" s="55">
        <v>3530</v>
      </c>
      <c r="B3534" s="55" t="s">
        <v>446</v>
      </c>
      <c r="C3534" s="329" t="s">
        <v>3940</v>
      </c>
      <c r="D3534" s="329" t="s">
        <v>7603</v>
      </c>
      <c r="E3534" s="55" t="s">
        <v>7802</v>
      </c>
      <c r="F3534" s="55"/>
      <c r="G3534" s="55" t="s">
        <v>7800</v>
      </c>
      <c r="H3534" s="299">
        <v>251</v>
      </c>
      <c r="I3534" s="59">
        <v>0.5</v>
      </c>
      <c r="J3534" s="448">
        <f t="shared" si="56"/>
        <v>125.5</v>
      </c>
    </row>
    <row r="3535" spans="1:10" ht="15.75">
      <c r="A3535" s="55">
        <v>3531</v>
      </c>
      <c r="B3535" s="55" t="s">
        <v>446</v>
      </c>
      <c r="C3535" s="329" t="s">
        <v>3941</v>
      </c>
      <c r="D3535" s="329" t="s">
        <v>7604</v>
      </c>
      <c r="E3535" s="55" t="s">
        <v>7802</v>
      </c>
      <c r="F3535" s="55"/>
      <c r="G3535" s="55" t="s">
        <v>7800</v>
      </c>
      <c r="H3535" s="299">
        <v>251</v>
      </c>
      <c r="I3535" s="59">
        <v>0.5</v>
      </c>
      <c r="J3535" s="448">
        <f t="shared" si="56"/>
        <v>125.5</v>
      </c>
    </row>
    <row r="3536" spans="1:10" ht="15.75">
      <c r="A3536" s="55">
        <v>3532</v>
      </c>
      <c r="B3536" s="55" t="s">
        <v>446</v>
      </c>
      <c r="C3536" s="329" t="s">
        <v>3942</v>
      </c>
      <c r="D3536" s="329" t="s">
        <v>7605</v>
      </c>
      <c r="E3536" s="55" t="s">
        <v>7802</v>
      </c>
      <c r="F3536" s="55"/>
      <c r="G3536" s="55" t="s">
        <v>7800</v>
      </c>
      <c r="H3536" s="299">
        <v>251</v>
      </c>
      <c r="I3536" s="59">
        <v>0.5</v>
      </c>
      <c r="J3536" s="448">
        <f t="shared" si="56"/>
        <v>125.5</v>
      </c>
    </row>
    <row r="3537" spans="1:10" ht="15.75">
      <c r="A3537" s="55">
        <v>3533</v>
      </c>
      <c r="B3537" s="55" t="s">
        <v>446</v>
      </c>
      <c r="C3537" s="329" t="s">
        <v>3943</v>
      </c>
      <c r="D3537" s="329" t="s">
        <v>7606</v>
      </c>
      <c r="E3537" s="55" t="s">
        <v>7802</v>
      </c>
      <c r="F3537" s="55"/>
      <c r="G3537" s="55" t="s">
        <v>7800</v>
      </c>
      <c r="H3537" s="299">
        <v>251</v>
      </c>
      <c r="I3537" s="59">
        <v>0.5</v>
      </c>
      <c r="J3537" s="448">
        <f t="shared" si="56"/>
        <v>125.5</v>
      </c>
    </row>
    <row r="3538" spans="1:10" ht="15.75">
      <c r="A3538" s="55">
        <v>3534</v>
      </c>
      <c r="B3538" s="55" t="s">
        <v>446</v>
      </c>
      <c r="C3538" s="329" t="s">
        <v>3944</v>
      </c>
      <c r="D3538" s="329" t="s">
        <v>7607</v>
      </c>
      <c r="E3538" s="55" t="s">
        <v>7802</v>
      </c>
      <c r="F3538" s="55"/>
      <c r="G3538" s="55" t="s">
        <v>7800</v>
      </c>
      <c r="H3538" s="299">
        <v>251</v>
      </c>
      <c r="I3538" s="59">
        <v>0.5</v>
      </c>
      <c r="J3538" s="448">
        <f t="shared" si="56"/>
        <v>125.5</v>
      </c>
    </row>
    <row r="3539" spans="1:10" ht="15.75">
      <c r="A3539" s="55">
        <v>3535</v>
      </c>
      <c r="B3539" s="55" t="s">
        <v>446</v>
      </c>
      <c r="C3539" s="329" t="s">
        <v>3945</v>
      </c>
      <c r="D3539" s="329" t="s">
        <v>7608</v>
      </c>
      <c r="E3539" s="55" t="s">
        <v>7802</v>
      </c>
      <c r="F3539" s="55"/>
      <c r="G3539" s="55" t="s">
        <v>7800</v>
      </c>
      <c r="H3539" s="299">
        <v>251</v>
      </c>
      <c r="I3539" s="59">
        <v>0.5</v>
      </c>
      <c r="J3539" s="448">
        <f t="shared" si="56"/>
        <v>125.5</v>
      </c>
    </row>
    <row r="3540" spans="1:10" ht="15.75">
      <c r="A3540" s="55">
        <v>3536</v>
      </c>
      <c r="B3540" s="55" t="s">
        <v>446</v>
      </c>
      <c r="C3540" s="329" t="s">
        <v>3946</v>
      </c>
      <c r="D3540" s="329" t="s">
        <v>7609</v>
      </c>
      <c r="E3540" s="55" t="s">
        <v>7802</v>
      </c>
      <c r="F3540" s="55"/>
      <c r="G3540" s="55" t="s">
        <v>7800</v>
      </c>
      <c r="H3540" s="299">
        <v>251</v>
      </c>
      <c r="I3540" s="59">
        <v>0.5</v>
      </c>
      <c r="J3540" s="448">
        <f t="shared" si="56"/>
        <v>125.5</v>
      </c>
    </row>
    <row r="3541" spans="1:10" ht="15.75">
      <c r="A3541" s="55">
        <v>3537</v>
      </c>
      <c r="B3541" s="55" t="s">
        <v>446</v>
      </c>
      <c r="C3541" s="329" t="s">
        <v>3947</v>
      </c>
      <c r="D3541" s="329" t="s">
        <v>7610</v>
      </c>
      <c r="E3541" s="55" t="s">
        <v>7802</v>
      </c>
      <c r="F3541" s="55"/>
      <c r="G3541" s="55" t="s">
        <v>7800</v>
      </c>
      <c r="H3541" s="299">
        <v>251</v>
      </c>
      <c r="I3541" s="59">
        <v>0.5</v>
      </c>
      <c r="J3541" s="448">
        <f t="shared" si="56"/>
        <v>125.5</v>
      </c>
    </row>
    <row r="3542" spans="1:10" ht="15.75">
      <c r="A3542" s="55">
        <v>3538</v>
      </c>
      <c r="B3542" s="55" t="s">
        <v>446</v>
      </c>
      <c r="C3542" s="329" t="s">
        <v>3948</v>
      </c>
      <c r="D3542" s="329" t="s">
        <v>7611</v>
      </c>
      <c r="E3542" s="55" t="s">
        <v>7802</v>
      </c>
      <c r="F3542" s="55"/>
      <c r="G3542" s="55" t="s">
        <v>7800</v>
      </c>
      <c r="H3542" s="299">
        <v>251</v>
      </c>
      <c r="I3542" s="59">
        <v>0.5</v>
      </c>
      <c r="J3542" s="448">
        <f t="shared" si="56"/>
        <v>125.5</v>
      </c>
    </row>
    <row r="3543" spans="1:10" ht="15.75">
      <c r="A3543" s="55">
        <v>3539</v>
      </c>
      <c r="B3543" s="55" t="s">
        <v>446</v>
      </c>
      <c r="C3543" s="329" t="s">
        <v>3949</v>
      </c>
      <c r="D3543" s="329" t="s">
        <v>7612</v>
      </c>
      <c r="E3543" s="55" t="s">
        <v>7802</v>
      </c>
      <c r="F3543" s="55"/>
      <c r="G3543" s="55" t="s">
        <v>7800</v>
      </c>
      <c r="H3543" s="299">
        <v>251</v>
      </c>
      <c r="I3543" s="59">
        <v>0.5</v>
      </c>
      <c r="J3543" s="448">
        <f t="shared" si="56"/>
        <v>125.5</v>
      </c>
    </row>
    <row r="3544" spans="1:10" ht="15.75">
      <c r="A3544" s="55">
        <v>3540</v>
      </c>
      <c r="B3544" s="55" t="s">
        <v>446</v>
      </c>
      <c r="C3544" s="329" t="s">
        <v>3950</v>
      </c>
      <c r="D3544" s="329" t="s">
        <v>7613</v>
      </c>
      <c r="E3544" s="55" t="s">
        <v>7802</v>
      </c>
      <c r="F3544" s="55"/>
      <c r="G3544" s="55" t="s">
        <v>7800</v>
      </c>
      <c r="H3544" s="299">
        <v>251</v>
      </c>
      <c r="I3544" s="59">
        <v>0.5</v>
      </c>
      <c r="J3544" s="448">
        <f t="shared" si="56"/>
        <v>125.5</v>
      </c>
    </row>
    <row r="3545" spans="1:10" ht="15.75">
      <c r="A3545" s="55">
        <v>3541</v>
      </c>
      <c r="B3545" s="55" t="s">
        <v>446</v>
      </c>
      <c r="C3545" s="329" t="s">
        <v>3951</v>
      </c>
      <c r="D3545" s="329" t="s">
        <v>7614</v>
      </c>
      <c r="E3545" s="55" t="s">
        <v>7802</v>
      </c>
      <c r="F3545" s="55"/>
      <c r="G3545" s="55" t="s">
        <v>7800</v>
      </c>
      <c r="H3545" s="299">
        <v>251</v>
      </c>
      <c r="I3545" s="59">
        <v>0.5</v>
      </c>
      <c r="J3545" s="448">
        <f t="shared" si="56"/>
        <v>125.5</v>
      </c>
    </row>
    <row r="3546" spans="1:10" ht="15.75">
      <c r="A3546" s="55">
        <v>3542</v>
      </c>
      <c r="B3546" s="55" t="s">
        <v>446</v>
      </c>
      <c r="C3546" s="329" t="s">
        <v>3952</v>
      </c>
      <c r="D3546" s="329" t="s">
        <v>7615</v>
      </c>
      <c r="E3546" s="55" t="s">
        <v>7802</v>
      </c>
      <c r="F3546" s="55"/>
      <c r="G3546" s="55" t="s">
        <v>7800</v>
      </c>
      <c r="H3546" s="299">
        <v>251</v>
      </c>
      <c r="I3546" s="59">
        <v>0.5</v>
      </c>
      <c r="J3546" s="448">
        <f t="shared" si="56"/>
        <v>125.5</v>
      </c>
    </row>
    <row r="3547" spans="1:10" ht="15.75">
      <c r="A3547" s="55">
        <v>3543</v>
      </c>
      <c r="B3547" s="55" t="s">
        <v>446</v>
      </c>
      <c r="C3547" s="329" t="s">
        <v>3953</v>
      </c>
      <c r="D3547" s="329" t="s">
        <v>7616</v>
      </c>
      <c r="E3547" s="55" t="s">
        <v>7802</v>
      </c>
      <c r="F3547" s="55"/>
      <c r="G3547" s="55" t="s">
        <v>7800</v>
      </c>
      <c r="H3547" s="299">
        <v>251</v>
      </c>
      <c r="I3547" s="59">
        <v>0.5</v>
      </c>
      <c r="J3547" s="448">
        <f t="shared" si="56"/>
        <v>125.5</v>
      </c>
    </row>
    <row r="3548" spans="1:10" ht="15.75">
      <c r="A3548" s="55">
        <v>3544</v>
      </c>
      <c r="B3548" s="55" t="s">
        <v>446</v>
      </c>
      <c r="C3548" s="329" t="s">
        <v>3954</v>
      </c>
      <c r="D3548" s="329" t="s">
        <v>7617</v>
      </c>
      <c r="E3548" s="55" t="s">
        <v>7802</v>
      </c>
      <c r="F3548" s="55"/>
      <c r="G3548" s="55" t="s">
        <v>7800</v>
      </c>
      <c r="H3548" s="299">
        <v>251</v>
      </c>
      <c r="I3548" s="59">
        <v>0.5</v>
      </c>
      <c r="J3548" s="448">
        <f t="shared" si="56"/>
        <v>125.5</v>
      </c>
    </row>
    <row r="3549" spans="1:10" ht="15.75">
      <c r="A3549" s="55">
        <v>3545</v>
      </c>
      <c r="B3549" s="55" t="s">
        <v>446</v>
      </c>
      <c r="C3549" s="329" t="s">
        <v>3955</v>
      </c>
      <c r="D3549" s="329" t="s">
        <v>7618</v>
      </c>
      <c r="E3549" s="55" t="s">
        <v>7802</v>
      </c>
      <c r="F3549" s="55"/>
      <c r="G3549" s="55" t="s">
        <v>7800</v>
      </c>
      <c r="H3549" s="299">
        <v>251</v>
      </c>
      <c r="I3549" s="59">
        <v>0.5</v>
      </c>
      <c r="J3549" s="448">
        <f t="shared" si="56"/>
        <v>125.5</v>
      </c>
    </row>
    <row r="3550" spans="1:10" ht="15.75">
      <c r="A3550" s="55">
        <v>3546</v>
      </c>
      <c r="B3550" s="55" t="s">
        <v>446</v>
      </c>
      <c r="C3550" s="329" t="s">
        <v>3956</v>
      </c>
      <c r="D3550" s="329" t="s">
        <v>7619</v>
      </c>
      <c r="E3550" s="55" t="s">
        <v>7802</v>
      </c>
      <c r="F3550" s="55"/>
      <c r="G3550" s="55" t="s">
        <v>7800</v>
      </c>
      <c r="H3550" s="299">
        <v>251</v>
      </c>
      <c r="I3550" s="59">
        <v>0.5</v>
      </c>
      <c r="J3550" s="448">
        <f t="shared" si="56"/>
        <v>125.5</v>
      </c>
    </row>
    <row r="3551" spans="1:10" ht="15.75">
      <c r="A3551" s="55">
        <v>3547</v>
      </c>
      <c r="B3551" s="55" t="s">
        <v>446</v>
      </c>
      <c r="C3551" s="329" t="s">
        <v>3957</v>
      </c>
      <c r="D3551" s="329" t="s">
        <v>7620</v>
      </c>
      <c r="E3551" s="55" t="s">
        <v>7802</v>
      </c>
      <c r="F3551" s="55"/>
      <c r="G3551" s="55" t="s">
        <v>7800</v>
      </c>
      <c r="H3551" s="299">
        <v>251</v>
      </c>
      <c r="I3551" s="59">
        <v>0.5</v>
      </c>
      <c r="J3551" s="448">
        <f t="shared" si="56"/>
        <v>125.5</v>
      </c>
    </row>
    <row r="3552" spans="1:10" ht="15.75">
      <c r="A3552" s="55">
        <v>3548</v>
      </c>
      <c r="B3552" s="55" t="s">
        <v>446</v>
      </c>
      <c r="C3552" s="329" t="s">
        <v>3958</v>
      </c>
      <c r="D3552" s="329" t="s">
        <v>7621</v>
      </c>
      <c r="E3552" s="55" t="s">
        <v>7802</v>
      </c>
      <c r="F3552" s="55"/>
      <c r="G3552" s="55" t="s">
        <v>7800</v>
      </c>
      <c r="H3552" s="299">
        <v>251</v>
      </c>
      <c r="I3552" s="59">
        <v>0.5</v>
      </c>
      <c r="J3552" s="448">
        <f t="shared" si="56"/>
        <v>125.5</v>
      </c>
    </row>
    <row r="3553" spans="1:10" ht="15.75">
      <c r="A3553" s="55">
        <v>3549</v>
      </c>
      <c r="B3553" s="55" t="s">
        <v>446</v>
      </c>
      <c r="C3553" s="329" t="s">
        <v>3959</v>
      </c>
      <c r="D3553" s="329" t="s">
        <v>7622</v>
      </c>
      <c r="E3553" s="55" t="s">
        <v>7802</v>
      </c>
      <c r="F3553" s="55"/>
      <c r="G3553" s="55" t="s">
        <v>7800</v>
      </c>
      <c r="H3553" s="299">
        <v>251</v>
      </c>
      <c r="I3553" s="59">
        <v>0.5</v>
      </c>
      <c r="J3553" s="448">
        <f t="shared" si="56"/>
        <v>125.5</v>
      </c>
    </row>
    <row r="3554" spans="1:10" ht="15.75">
      <c r="A3554" s="55">
        <v>3550</v>
      </c>
      <c r="B3554" s="55" t="s">
        <v>446</v>
      </c>
      <c r="C3554" s="329" t="s">
        <v>3960</v>
      </c>
      <c r="D3554" s="329" t="s">
        <v>7623</v>
      </c>
      <c r="E3554" s="55" t="s">
        <v>7802</v>
      </c>
      <c r="F3554" s="55"/>
      <c r="G3554" s="55" t="s">
        <v>7800</v>
      </c>
      <c r="H3554" s="299">
        <v>251</v>
      </c>
      <c r="I3554" s="59">
        <v>0.5</v>
      </c>
      <c r="J3554" s="448">
        <f t="shared" si="56"/>
        <v>125.5</v>
      </c>
    </row>
    <row r="3555" spans="1:10" ht="15.75">
      <c r="A3555" s="55">
        <v>3551</v>
      </c>
      <c r="B3555" s="55" t="s">
        <v>446</v>
      </c>
      <c r="C3555" s="329" t="s">
        <v>3961</v>
      </c>
      <c r="D3555" s="329" t="s">
        <v>7624</v>
      </c>
      <c r="E3555" s="55" t="s">
        <v>7802</v>
      </c>
      <c r="F3555" s="55"/>
      <c r="G3555" s="55" t="s">
        <v>7800</v>
      </c>
      <c r="H3555" s="299">
        <v>251</v>
      </c>
      <c r="I3555" s="59">
        <v>0.5</v>
      </c>
      <c r="J3555" s="448">
        <f t="shared" si="56"/>
        <v>125.5</v>
      </c>
    </row>
    <row r="3556" spans="1:10" ht="15.75">
      <c r="A3556" s="55">
        <v>3552</v>
      </c>
      <c r="B3556" s="55" t="s">
        <v>446</v>
      </c>
      <c r="C3556" s="329" t="s">
        <v>3962</v>
      </c>
      <c r="D3556" s="329" t="s">
        <v>7625</v>
      </c>
      <c r="E3556" s="55" t="s">
        <v>7802</v>
      </c>
      <c r="F3556" s="55"/>
      <c r="G3556" s="55" t="s">
        <v>7800</v>
      </c>
      <c r="H3556" s="299">
        <v>251</v>
      </c>
      <c r="I3556" s="59">
        <v>0.5</v>
      </c>
      <c r="J3556" s="448">
        <f t="shared" si="56"/>
        <v>125.5</v>
      </c>
    </row>
    <row r="3557" spans="1:10" ht="15.75">
      <c r="A3557" s="55">
        <v>3553</v>
      </c>
      <c r="B3557" s="55" t="s">
        <v>446</v>
      </c>
      <c r="C3557" s="329" t="s">
        <v>3963</v>
      </c>
      <c r="D3557" s="329" t="s">
        <v>7626</v>
      </c>
      <c r="E3557" s="55" t="s">
        <v>7802</v>
      </c>
      <c r="F3557" s="55"/>
      <c r="G3557" s="55" t="s">
        <v>7800</v>
      </c>
      <c r="H3557" s="299">
        <v>251</v>
      </c>
      <c r="I3557" s="59">
        <v>0.5</v>
      </c>
      <c r="J3557" s="448">
        <f t="shared" si="56"/>
        <v>125.5</v>
      </c>
    </row>
    <row r="3558" spans="1:10" ht="15.75">
      <c r="A3558" s="55">
        <v>3554</v>
      </c>
      <c r="B3558" s="55" t="s">
        <v>446</v>
      </c>
      <c r="C3558" s="329" t="s">
        <v>3964</v>
      </c>
      <c r="D3558" s="329" t="s">
        <v>7627</v>
      </c>
      <c r="E3558" s="55" t="s">
        <v>7802</v>
      </c>
      <c r="F3558" s="55"/>
      <c r="G3558" s="55" t="s">
        <v>7800</v>
      </c>
      <c r="H3558" s="299">
        <v>251</v>
      </c>
      <c r="I3558" s="59">
        <v>0.5</v>
      </c>
      <c r="J3558" s="448">
        <f t="shared" si="56"/>
        <v>125.5</v>
      </c>
    </row>
    <row r="3559" spans="1:10" ht="15.75">
      <c r="A3559" s="55">
        <v>3555</v>
      </c>
      <c r="B3559" s="55" t="s">
        <v>446</v>
      </c>
      <c r="C3559" s="329" t="s">
        <v>3965</v>
      </c>
      <c r="D3559" s="329" t="s">
        <v>7628</v>
      </c>
      <c r="E3559" s="55" t="s">
        <v>7802</v>
      </c>
      <c r="F3559" s="55"/>
      <c r="G3559" s="55" t="s">
        <v>7800</v>
      </c>
      <c r="H3559" s="299">
        <v>251</v>
      </c>
      <c r="I3559" s="59">
        <v>0.5</v>
      </c>
      <c r="J3559" s="448">
        <f t="shared" si="56"/>
        <v>125.5</v>
      </c>
    </row>
    <row r="3560" spans="1:10" ht="15.75">
      <c r="A3560" s="55">
        <v>3556</v>
      </c>
      <c r="B3560" s="55" t="s">
        <v>446</v>
      </c>
      <c r="C3560" s="329" t="s">
        <v>3966</v>
      </c>
      <c r="D3560" s="329" t="s">
        <v>7629</v>
      </c>
      <c r="E3560" s="55" t="s">
        <v>7802</v>
      </c>
      <c r="F3560" s="55"/>
      <c r="G3560" s="55" t="s">
        <v>7800</v>
      </c>
      <c r="H3560" s="299">
        <v>251</v>
      </c>
      <c r="I3560" s="59">
        <v>0.5</v>
      </c>
      <c r="J3560" s="448">
        <f t="shared" si="56"/>
        <v>125.5</v>
      </c>
    </row>
    <row r="3561" spans="1:10" ht="15.75">
      <c r="A3561" s="55">
        <v>3557</v>
      </c>
      <c r="B3561" s="55" t="s">
        <v>446</v>
      </c>
      <c r="C3561" s="329" t="s">
        <v>3967</v>
      </c>
      <c r="D3561" s="329" t="s">
        <v>7630</v>
      </c>
      <c r="E3561" s="55" t="s">
        <v>7802</v>
      </c>
      <c r="F3561" s="55"/>
      <c r="G3561" s="55" t="s">
        <v>7800</v>
      </c>
      <c r="H3561" s="299">
        <v>251</v>
      </c>
      <c r="I3561" s="59">
        <v>0.5</v>
      </c>
      <c r="J3561" s="448">
        <f t="shared" si="56"/>
        <v>125.5</v>
      </c>
    </row>
    <row r="3562" spans="1:10" ht="15.75">
      <c r="A3562" s="55">
        <v>3558</v>
      </c>
      <c r="B3562" s="55" t="s">
        <v>446</v>
      </c>
      <c r="C3562" s="329" t="s">
        <v>3968</v>
      </c>
      <c r="D3562" s="329" t="s">
        <v>7631</v>
      </c>
      <c r="E3562" s="55" t="s">
        <v>7802</v>
      </c>
      <c r="F3562" s="55"/>
      <c r="G3562" s="55" t="s">
        <v>7800</v>
      </c>
      <c r="H3562" s="299">
        <v>251</v>
      </c>
      <c r="I3562" s="59">
        <v>0.5</v>
      </c>
      <c r="J3562" s="448">
        <f t="shared" si="56"/>
        <v>125.5</v>
      </c>
    </row>
    <row r="3563" spans="1:10" ht="15.75">
      <c r="A3563" s="55">
        <v>3559</v>
      </c>
      <c r="B3563" s="55" t="s">
        <v>446</v>
      </c>
      <c r="C3563" s="329" t="s">
        <v>3969</v>
      </c>
      <c r="D3563" s="329" t="s">
        <v>7632</v>
      </c>
      <c r="E3563" s="55" t="s">
        <v>7802</v>
      </c>
      <c r="F3563" s="55"/>
      <c r="G3563" s="55" t="s">
        <v>7800</v>
      </c>
      <c r="H3563" s="299">
        <v>251</v>
      </c>
      <c r="I3563" s="59">
        <v>0.5</v>
      </c>
      <c r="J3563" s="448">
        <f t="shared" si="56"/>
        <v>125.5</v>
      </c>
    </row>
    <row r="3564" spans="1:10" ht="15.75">
      <c r="A3564" s="55">
        <v>3560</v>
      </c>
      <c r="B3564" s="55" t="s">
        <v>446</v>
      </c>
      <c r="C3564" s="329" t="s">
        <v>3970</v>
      </c>
      <c r="D3564" s="329" t="s">
        <v>7633</v>
      </c>
      <c r="E3564" s="55" t="s">
        <v>7802</v>
      </c>
      <c r="F3564" s="55"/>
      <c r="G3564" s="55" t="s">
        <v>7800</v>
      </c>
      <c r="H3564" s="299">
        <v>251</v>
      </c>
      <c r="I3564" s="59">
        <v>0.5</v>
      </c>
      <c r="J3564" s="448">
        <f t="shared" si="56"/>
        <v>125.5</v>
      </c>
    </row>
    <row r="3565" spans="1:10" ht="15.75">
      <c r="A3565" s="55">
        <v>3561</v>
      </c>
      <c r="B3565" s="55" t="s">
        <v>446</v>
      </c>
      <c r="C3565" s="329" t="s">
        <v>3971</v>
      </c>
      <c r="D3565" s="329" t="s">
        <v>7634</v>
      </c>
      <c r="E3565" s="55" t="s">
        <v>7802</v>
      </c>
      <c r="F3565" s="55"/>
      <c r="G3565" s="55" t="s">
        <v>7800</v>
      </c>
      <c r="H3565" s="299">
        <v>251</v>
      </c>
      <c r="I3565" s="59">
        <v>0.5</v>
      </c>
      <c r="J3565" s="448">
        <f t="shared" si="56"/>
        <v>125.5</v>
      </c>
    </row>
    <row r="3566" spans="1:10" ht="15.75">
      <c r="A3566" s="55">
        <v>3562</v>
      </c>
      <c r="B3566" s="55" t="s">
        <v>446</v>
      </c>
      <c r="C3566" s="329" t="s">
        <v>3972</v>
      </c>
      <c r="D3566" s="329" t="s">
        <v>7635</v>
      </c>
      <c r="E3566" s="55" t="s">
        <v>7802</v>
      </c>
      <c r="F3566" s="55"/>
      <c r="G3566" s="55" t="s">
        <v>7800</v>
      </c>
      <c r="H3566" s="299">
        <v>251</v>
      </c>
      <c r="I3566" s="59">
        <v>0.5</v>
      </c>
      <c r="J3566" s="448">
        <f t="shared" ref="J3566:J3629" si="57">H3566*(1-I3566)</f>
        <v>125.5</v>
      </c>
    </row>
    <row r="3567" spans="1:10" ht="15.75">
      <c r="A3567" s="55">
        <v>3563</v>
      </c>
      <c r="B3567" s="55" t="s">
        <v>446</v>
      </c>
      <c r="C3567" s="329" t="s">
        <v>3973</v>
      </c>
      <c r="D3567" s="329" t="s">
        <v>7636</v>
      </c>
      <c r="E3567" s="55" t="s">
        <v>7802</v>
      </c>
      <c r="F3567" s="55"/>
      <c r="G3567" s="55" t="s">
        <v>7800</v>
      </c>
      <c r="H3567" s="299">
        <v>251</v>
      </c>
      <c r="I3567" s="59">
        <v>0.5</v>
      </c>
      <c r="J3567" s="448">
        <f t="shared" si="57"/>
        <v>125.5</v>
      </c>
    </row>
    <row r="3568" spans="1:10" ht="15.75">
      <c r="A3568" s="55">
        <v>3564</v>
      </c>
      <c r="B3568" s="55" t="s">
        <v>446</v>
      </c>
      <c r="C3568" s="329" t="s">
        <v>3974</v>
      </c>
      <c r="D3568" s="329" t="s">
        <v>7637</v>
      </c>
      <c r="E3568" s="55" t="s">
        <v>7802</v>
      </c>
      <c r="F3568" s="55"/>
      <c r="G3568" s="55" t="s">
        <v>7800</v>
      </c>
      <c r="H3568" s="299">
        <v>251</v>
      </c>
      <c r="I3568" s="59">
        <v>0.5</v>
      </c>
      <c r="J3568" s="448">
        <f t="shared" si="57"/>
        <v>125.5</v>
      </c>
    </row>
    <row r="3569" spans="1:10" ht="15.75">
      <c r="A3569" s="55">
        <v>3565</v>
      </c>
      <c r="B3569" s="55" t="s">
        <v>446</v>
      </c>
      <c r="C3569" s="329" t="s">
        <v>3975</v>
      </c>
      <c r="D3569" s="329" t="s">
        <v>7638</v>
      </c>
      <c r="E3569" s="55" t="s">
        <v>7802</v>
      </c>
      <c r="F3569" s="55"/>
      <c r="G3569" s="55" t="s">
        <v>7800</v>
      </c>
      <c r="H3569" s="299">
        <v>251</v>
      </c>
      <c r="I3569" s="59">
        <v>0.5</v>
      </c>
      <c r="J3569" s="448">
        <f t="shared" si="57"/>
        <v>125.5</v>
      </c>
    </row>
    <row r="3570" spans="1:10" ht="15.75">
      <c r="A3570" s="55">
        <v>3566</v>
      </c>
      <c r="B3570" s="55" t="s">
        <v>446</v>
      </c>
      <c r="C3570" s="329" t="s">
        <v>3976</v>
      </c>
      <c r="D3570" s="329" t="s">
        <v>7639</v>
      </c>
      <c r="E3570" s="55" t="s">
        <v>7802</v>
      </c>
      <c r="F3570" s="55"/>
      <c r="G3570" s="55" t="s">
        <v>7800</v>
      </c>
      <c r="H3570" s="299">
        <v>251</v>
      </c>
      <c r="I3570" s="59">
        <v>0.5</v>
      </c>
      <c r="J3570" s="448">
        <f t="shared" si="57"/>
        <v>125.5</v>
      </c>
    </row>
    <row r="3571" spans="1:10" ht="15.75">
      <c r="A3571" s="55">
        <v>3567</v>
      </c>
      <c r="B3571" s="55" t="s">
        <v>446</v>
      </c>
      <c r="C3571" s="329" t="s">
        <v>3977</v>
      </c>
      <c r="D3571" s="329" t="s">
        <v>7640</v>
      </c>
      <c r="E3571" s="55" t="s">
        <v>7802</v>
      </c>
      <c r="F3571" s="55"/>
      <c r="G3571" s="55" t="s">
        <v>7800</v>
      </c>
      <c r="H3571" s="299">
        <v>251</v>
      </c>
      <c r="I3571" s="59">
        <v>0.5</v>
      </c>
      <c r="J3571" s="448">
        <f t="shared" si="57"/>
        <v>125.5</v>
      </c>
    </row>
    <row r="3572" spans="1:10" ht="15.75">
      <c r="A3572" s="55">
        <v>3568</v>
      </c>
      <c r="B3572" s="55" t="s">
        <v>446</v>
      </c>
      <c r="C3572" s="329" t="s">
        <v>3978</v>
      </c>
      <c r="D3572" s="329" t="s">
        <v>7641</v>
      </c>
      <c r="E3572" s="55" t="s">
        <v>7802</v>
      </c>
      <c r="F3572" s="55"/>
      <c r="G3572" s="55" t="s">
        <v>7800</v>
      </c>
      <c r="H3572" s="299">
        <v>251</v>
      </c>
      <c r="I3572" s="59">
        <v>0.5</v>
      </c>
      <c r="J3572" s="448">
        <f t="shared" si="57"/>
        <v>125.5</v>
      </c>
    </row>
    <row r="3573" spans="1:10" ht="15.75">
      <c r="A3573" s="55">
        <v>3569</v>
      </c>
      <c r="B3573" s="55" t="s">
        <v>446</v>
      </c>
      <c r="C3573" s="329" t="s">
        <v>3979</v>
      </c>
      <c r="D3573" s="329" t="s">
        <v>7642</v>
      </c>
      <c r="E3573" s="55" t="s">
        <v>7802</v>
      </c>
      <c r="F3573" s="55"/>
      <c r="G3573" s="55" t="s">
        <v>7800</v>
      </c>
      <c r="H3573" s="299">
        <v>251</v>
      </c>
      <c r="I3573" s="59">
        <v>0.5</v>
      </c>
      <c r="J3573" s="448">
        <f t="shared" si="57"/>
        <v>125.5</v>
      </c>
    </row>
    <row r="3574" spans="1:10" ht="15.75">
      <c r="A3574" s="55">
        <v>3570</v>
      </c>
      <c r="B3574" s="55" t="s">
        <v>446</v>
      </c>
      <c r="C3574" s="329" t="s">
        <v>3980</v>
      </c>
      <c r="D3574" s="329" t="s">
        <v>7643</v>
      </c>
      <c r="E3574" s="55" t="s">
        <v>7802</v>
      </c>
      <c r="F3574" s="55"/>
      <c r="G3574" s="55" t="s">
        <v>7800</v>
      </c>
      <c r="H3574" s="299">
        <v>251</v>
      </c>
      <c r="I3574" s="59">
        <v>0.5</v>
      </c>
      <c r="J3574" s="448">
        <f t="shared" si="57"/>
        <v>125.5</v>
      </c>
    </row>
    <row r="3575" spans="1:10" ht="15.75">
      <c r="A3575" s="55">
        <v>3571</v>
      </c>
      <c r="B3575" s="55" t="s">
        <v>446</v>
      </c>
      <c r="C3575" s="329" t="s">
        <v>3981</v>
      </c>
      <c r="D3575" s="329" t="s">
        <v>7644</v>
      </c>
      <c r="E3575" s="55" t="s">
        <v>7802</v>
      </c>
      <c r="F3575" s="55"/>
      <c r="G3575" s="55" t="s">
        <v>7800</v>
      </c>
      <c r="H3575" s="299">
        <v>251</v>
      </c>
      <c r="I3575" s="59">
        <v>0.5</v>
      </c>
      <c r="J3575" s="448">
        <f t="shared" si="57"/>
        <v>125.5</v>
      </c>
    </row>
    <row r="3576" spans="1:10" ht="15.75">
      <c r="A3576" s="55">
        <v>3572</v>
      </c>
      <c r="B3576" s="55" t="s">
        <v>446</v>
      </c>
      <c r="C3576" s="329" t="s">
        <v>3982</v>
      </c>
      <c r="D3576" s="329" t="s">
        <v>7645</v>
      </c>
      <c r="E3576" s="55" t="s">
        <v>7802</v>
      </c>
      <c r="F3576" s="55"/>
      <c r="G3576" s="55" t="s">
        <v>7800</v>
      </c>
      <c r="H3576" s="299">
        <v>251</v>
      </c>
      <c r="I3576" s="59">
        <v>0.5</v>
      </c>
      <c r="J3576" s="448">
        <f t="shared" si="57"/>
        <v>125.5</v>
      </c>
    </row>
    <row r="3577" spans="1:10" ht="15.75">
      <c r="A3577" s="55">
        <v>3573</v>
      </c>
      <c r="B3577" s="55" t="s">
        <v>446</v>
      </c>
      <c r="C3577" s="329" t="s">
        <v>3983</v>
      </c>
      <c r="D3577" s="329" t="s">
        <v>7646</v>
      </c>
      <c r="E3577" s="55" t="s">
        <v>7802</v>
      </c>
      <c r="F3577" s="55"/>
      <c r="G3577" s="55" t="s">
        <v>7800</v>
      </c>
      <c r="H3577" s="299">
        <v>251</v>
      </c>
      <c r="I3577" s="59">
        <v>0.5</v>
      </c>
      <c r="J3577" s="448">
        <f t="shared" si="57"/>
        <v>125.5</v>
      </c>
    </row>
    <row r="3578" spans="1:10" ht="15.75">
      <c r="A3578" s="55">
        <v>3574</v>
      </c>
      <c r="B3578" s="55" t="s">
        <v>446</v>
      </c>
      <c r="C3578" s="329" t="s">
        <v>3984</v>
      </c>
      <c r="D3578" s="329" t="s">
        <v>7647</v>
      </c>
      <c r="E3578" s="55" t="s">
        <v>7802</v>
      </c>
      <c r="F3578" s="55"/>
      <c r="G3578" s="55" t="s">
        <v>7800</v>
      </c>
      <c r="H3578" s="299">
        <v>251</v>
      </c>
      <c r="I3578" s="59">
        <v>0.5</v>
      </c>
      <c r="J3578" s="448">
        <f t="shared" si="57"/>
        <v>125.5</v>
      </c>
    </row>
    <row r="3579" spans="1:10" ht="15.75">
      <c r="A3579" s="55">
        <v>3575</v>
      </c>
      <c r="B3579" s="55" t="s">
        <v>446</v>
      </c>
      <c r="C3579" s="329" t="s">
        <v>3985</v>
      </c>
      <c r="D3579" s="329" t="s">
        <v>7648</v>
      </c>
      <c r="E3579" s="55" t="s">
        <v>7802</v>
      </c>
      <c r="F3579" s="55"/>
      <c r="G3579" s="55" t="s">
        <v>7800</v>
      </c>
      <c r="H3579" s="299">
        <v>251</v>
      </c>
      <c r="I3579" s="59">
        <v>0.5</v>
      </c>
      <c r="J3579" s="448">
        <f t="shared" si="57"/>
        <v>125.5</v>
      </c>
    </row>
    <row r="3580" spans="1:10" ht="15.75">
      <c r="A3580" s="55">
        <v>3576</v>
      </c>
      <c r="B3580" s="55" t="s">
        <v>446</v>
      </c>
      <c r="C3580" s="329" t="s">
        <v>3986</v>
      </c>
      <c r="D3580" s="329" t="s">
        <v>7649</v>
      </c>
      <c r="E3580" s="55" t="s">
        <v>7802</v>
      </c>
      <c r="F3580" s="55"/>
      <c r="G3580" s="55" t="s">
        <v>7800</v>
      </c>
      <c r="H3580" s="299">
        <v>251</v>
      </c>
      <c r="I3580" s="59">
        <v>0.5</v>
      </c>
      <c r="J3580" s="448">
        <f t="shared" si="57"/>
        <v>125.5</v>
      </c>
    </row>
    <row r="3581" spans="1:10" ht="15.75">
      <c r="A3581" s="55">
        <v>3577</v>
      </c>
      <c r="B3581" s="55" t="s">
        <v>446</v>
      </c>
      <c r="C3581" s="329" t="s">
        <v>3987</v>
      </c>
      <c r="D3581" s="329" t="s">
        <v>7650</v>
      </c>
      <c r="E3581" s="55" t="s">
        <v>7802</v>
      </c>
      <c r="F3581" s="55"/>
      <c r="G3581" s="55" t="s">
        <v>7800</v>
      </c>
      <c r="H3581" s="299">
        <v>251</v>
      </c>
      <c r="I3581" s="59">
        <v>0.5</v>
      </c>
      <c r="J3581" s="448">
        <f t="shared" si="57"/>
        <v>125.5</v>
      </c>
    </row>
    <row r="3582" spans="1:10" ht="15.75">
      <c r="A3582" s="55">
        <v>3578</v>
      </c>
      <c r="B3582" s="55" t="s">
        <v>446</v>
      </c>
      <c r="C3582" s="329" t="s">
        <v>3988</v>
      </c>
      <c r="D3582" s="329" t="s">
        <v>7651</v>
      </c>
      <c r="E3582" s="55" t="s">
        <v>7802</v>
      </c>
      <c r="F3582" s="55"/>
      <c r="G3582" s="55" t="s">
        <v>7800</v>
      </c>
      <c r="H3582" s="299">
        <v>251</v>
      </c>
      <c r="I3582" s="59">
        <v>0.5</v>
      </c>
      <c r="J3582" s="448">
        <f t="shared" si="57"/>
        <v>125.5</v>
      </c>
    </row>
    <row r="3583" spans="1:10" ht="15.75">
      <c r="A3583" s="55">
        <v>3579</v>
      </c>
      <c r="B3583" s="55" t="s">
        <v>446</v>
      </c>
      <c r="C3583" s="329" t="s">
        <v>3989</v>
      </c>
      <c r="D3583" s="329" t="s">
        <v>7652</v>
      </c>
      <c r="E3583" s="55" t="s">
        <v>7802</v>
      </c>
      <c r="F3583" s="55"/>
      <c r="G3583" s="55" t="s">
        <v>7800</v>
      </c>
      <c r="H3583" s="299">
        <v>251</v>
      </c>
      <c r="I3583" s="59">
        <v>0.5</v>
      </c>
      <c r="J3583" s="448">
        <f t="shared" si="57"/>
        <v>125.5</v>
      </c>
    </row>
    <row r="3584" spans="1:10" ht="15.75">
      <c r="A3584" s="55">
        <v>3580</v>
      </c>
      <c r="B3584" s="55" t="s">
        <v>446</v>
      </c>
      <c r="C3584" s="329" t="s">
        <v>3990</v>
      </c>
      <c r="D3584" s="329" t="s">
        <v>7653</v>
      </c>
      <c r="E3584" s="55" t="s">
        <v>7802</v>
      </c>
      <c r="F3584" s="55"/>
      <c r="G3584" s="55" t="s">
        <v>7800</v>
      </c>
      <c r="H3584" s="299">
        <v>251</v>
      </c>
      <c r="I3584" s="59">
        <v>0.5</v>
      </c>
      <c r="J3584" s="448">
        <f t="shared" si="57"/>
        <v>125.5</v>
      </c>
    </row>
    <row r="3585" spans="1:10" ht="15.75">
      <c r="A3585" s="55">
        <v>3581</v>
      </c>
      <c r="B3585" s="55" t="s">
        <v>446</v>
      </c>
      <c r="C3585" s="329" t="s">
        <v>3991</v>
      </c>
      <c r="D3585" s="329" t="s">
        <v>7654</v>
      </c>
      <c r="E3585" s="55" t="s">
        <v>7802</v>
      </c>
      <c r="F3585" s="55"/>
      <c r="G3585" s="55" t="s">
        <v>7800</v>
      </c>
      <c r="H3585" s="299">
        <v>251</v>
      </c>
      <c r="I3585" s="59">
        <v>0.5</v>
      </c>
      <c r="J3585" s="448">
        <f t="shared" si="57"/>
        <v>125.5</v>
      </c>
    </row>
    <row r="3586" spans="1:10" ht="15.75">
      <c r="A3586" s="55">
        <v>3582</v>
      </c>
      <c r="B3586" s="55" t="s">
        <v>446</v>
      </c>
      <c r="C3586" s="329" t="s">
        <v>3992</v>
      </c>
      <c r="D3586" s="329" t="s">
        <v>7655</v>
      </c>
      <c r="E3586" s="55" t="s">
        <v>7802</v>
      </c>
      <c r="F3586" s="55"/>
      <c r="G3586" s="55" t="s">
        <v>7800</v>
      </c>
      <c r="H3586" s="299">
        <v>251</v>
      </c>
      <c r="I3586" s="59">
        <v>0.5</v>
      </c>
      <c r="J3586" s="448">
        <f t="shared" si="57"/>
        <v>125.5</v>
      </c>
    </row>
    <row r="3587" spans="1:10" ht="15.75">
      <c r="A3587" s="55">
        <v>3583</v>
      </c>
      <c r="B3587" s="55" t="s">
        <v>446</v>
      </c>
      <c r="C3587" s="329" t="s">
        <v>3993</v>
      </c>
      <c r="D3587" s="329" t="s">
        <v>7656</v>
      </c>
      <c r="E3587" s="55" t="s">
        <v>7802</v>
      </c>
      <c r="F3587" s="55"/>
      <c r="G3587" s="55" t="s">
        <v>7800</v>
      </c>
      <c r="H3587" s="299">
        <v>251</v>
      </c>
      <c r="I3587" s="59">
        <v>0.5</v>
      </c>
      <c r="J3587" s="448">
        <f t="shared" si="57"/>
        <v>125.5</v>
      </c>
    </row>
    <row r="3588" spans="1:10" ht="15.75">
      <c r="A3588" s="55">
        <v>3584</v>
      </c>
      <c r="B3588" s="55" t="s">
        <v>446</v>
      </c>
      <c r="C3588" s="329" t="s">
        <v>3994</v>
      </c>
      <c r="D3588" s="329" t="s">
        <v>7657</v>
      </c>
      <c r="E3588" s="55" t="s">
        <v>7802</v>
      </c>
      <c r="F3588" s="55"/>
      <c r="G3588" s="55" t="s">
        <v>7800</v>
      </c>
      <c r="H3588" s="299">
        <v>251</v>
      </c>
      <c r="I3588" s="59">
        <v>0.5</v>
      </c>
      <c r="J3588" s="448">
        <f t="shared" si="57"/>
        <v>125.5</v>
      </c>
    </row>
    <row r="3589" spans="1:10" ht="15.75">
      <c r="A3589" s="55">
        <v>3585</v>
      </c>
      <c r="B3589" s="55" t="s">
        <v>446</v>
      </c>
      <c r="C3589" s="329" t="s">
        <v>3995</v>
      </c>
      <c r="D3589" s="329" t="s">
        <v>7658</v>
      </c>
      <c r="E3589" s="55" t="s">
        <v>7802</v>
      </c>
      <c r="F3589" s="55"/>
      <c r="G3589" s="55" t="s">
        <v>7800</v>
      </c>
      <c r="H3589" s="299">
        <v>251</v>
      </c>
      <c r="I3589" s="59">
        <v>0.5</v>
      </c>
      <c r="J3589" s="448">
        <f t="shared" si="57"/>
        <v>125.5</v>
      </c>
    </row>
    <row r="3590" spans="1:10" ht="15.75">
      <c r="A3590" s="55">
        <v>3586</v>
      </c>
      <c r="B3590" s="55" t="s">
        <v>446</v>
      </c>
      <c r="C3590" s="329" t="s">
        <v>3996</v>
      </c>
      <c r="D3590" s="329" t="s">
        <v>7659</v>
      </c>
      <c r="E3590" s="55" t="s">
        <v>7802</v>
      </c>
      <c r="F3590" s="55"/>
      <c r="G3590" s="55" t="s">
        <v>7800</v>
      </c>
      <c r="H3590" s="299">
        <v>251</v>
      </c>
      <c r="I3590" s="59">
        <v>0.5</v>
      </c>
      <c r="J3590" s="448">
        <f t="shared" si="57"/>
        <v>125.5</v>
      </c>
    </row>
    <row r="3591" spans="1:10" ht="15.75">
      <c r="A3591" s="55">
        <v>3587</v>
      </c>
      <c r="B3591" s="55" t="s">
        <v>446</v>
      </c>
      <c r="C3591" s="329" t="s">
        <v>3997</v>
      </c>
      <c r="D3591" s="329" t="s">
        <v>7660</v>
      </c>
      <c r="E3591" s="55" t="s">
        <v>7802</v>
      </c>
      <c r="F3591" s="55"/>
      <c r="G3591" s="55" t="s">
        <v>7800</v>
      </c>
      <c r="H3591" s="299">
        <v>251</v>
      </c>
      <c r="I3591" s="59">
        <v>0.5</v>
      </c>
      <c r="J3591" s="448">
        <f t="shared" si="57"/>
        <v>125.5</v>
      </c>
    </row>
    <row r="3592" spans="1:10" ht="15.75">
      <c r="A3592" s="55">
        <v>3588</v>
      </c>
      <c r="B3592" s="55" t="s">
        <v>446</v>
      </c>
      <c r="C3592" s="329" t="s">
        <v>3998</v>
      </c>
      <c r="D3592" s="329" t="s">
        <v>7661</v>
      </c>
      <c r="E3592" s="55" t="s">
        <v>7802</v>
      </c>
      <c r="F3592" s="55"/>
      <c r="G3592" s="55" t="s">
        <v>7800</v>
      </c>
      <c r="H3592" s="299">
        <v>251</v>
      </c>
      <c r="I3592" s="59">
        <v>0.5</v>
      </c>
      <c r="J3592" s="448">
        <f t="shared" si="57"/>
        <v>125.5</v>
      </c>
    </row>
    <row r="3593" spans="1:10" ht="15.75">
      <c r="A3593" s="55">
        <v>3589</v>
      </c>
      <c r="B3593" s="55" t="s">
        <v>446</v>
      </c>
      <c r="C3593" s="329" t="s">
        <v>3999</v>
      </c>
      <c r="D3593" s="329" t="s">
        <v>7662</v>
      </c>
      <c r="E3593" s="55" t="s">
        <v>7802</v>
      </c>
      <c r="F3593" s="55"/>
      <c r="G3593" s="55" t="s">
        <v>7800</v>
      </c>
      <c r="H3593" s="299">
        <v>251</v>
      </c>
      <c r="I3593" s="59">
        <v>0.5</v>
      </c>
      <c r="J3593" s="448">
        <f t="shared" si="57"/>
        <v>125.5</v>
      </c>
    </row>
    <row r="3594" spans="1:10" ht="15.75">
      <c r="A3594" s="55">
        <v>3590</v>
      </c>
      <c r="B3594" s="55" t="s">
        <v>446</v>
      </c>
      <c r="C3594" s="329" t="s">
        <v>4000</v>
      </c>
      <c r="D3594" s="329" t="s">
        <v>7663</v>
      </c>
      <c r="E3594" s="55" t="s">
        <v>7802</v>
      </c>
      <c r="F3594" s="55"/>
      <c r="G3594" s="55" t="s">
        <v>7800</v>
      </c>
      <c r="H3594" s="299">
        <v>251</v>
      </c>
      <c r="I3594" s="59">
        <v>0.5</v>
      </c>
      <c r="J3594" s="448">
        <f t="shared" si="57"/>
        <v>125.5</v>
      </c>
    </row>
    <row r="3595" spans="1:10" ht="15.75">
      <c r="A3595" s="55">
        <v>3591</v>
      </c>
      <c r="B3595" s="55" t="s">
        <v>446</v>
      </c>
      <c r="C3595" s="329" t="s">
        <v>4001</v>
      </c>
      <c r="D3595" s="329" t="s">
        <v>7664</v>
      </c>
      <c r="E3595" s="55" t="s">
        <v>7802</v>
      </c>
      <c r="F3595" s="55"/>
      <c r="G3595" s="55" t="s">
        <v>7800</v>
      </c>
      <c r="H3595" s="299">
        <v>251</v>
      </c>
      <c r="I3595" s="59">
        <v>0.5</v>
      </c>
      <c r="J3595" s="448">
        <f t="shared" si="57"/>
        <v>125.5</v>
      </c>
    </row>
    <row r="3596" spans="1:10" ht="15.75">
      <c r="A3596" s="55">
        <v>3592</v>
      </c>
      <c r="B3596" s="55" t="s">
        <v>446</v>
      </c>
      <c r="C3596" s="329" t="s">
        <v>4002</v>
      </c>
      <c r="D3596" s="329" t="s">
        <v>7665</v>
      </c>
      <c r="E3596" s="55" t="s">
        <v>7802</v>
      </c>
      <c r="F3596" s="55"/>
      <c r="G3596" s="55" t="s">
        <v>7800</v>
      </c>
      <c r="H3596" s="299">
        <v>251</v>
      </c>
      <c r="I3596" s="59">
        <v>0.5</v>
      </c>
      <c r="J3596" s="448">
        <f t="shared" si="57"/>
        <v>125.5</v>
      </c>
    </row>
    <row r="3597" spans="1:10" ht="15.75">
      <c r="A3597" s="55">
        <v>3593</v>
      </c>
      <c r="B3597" s="55" t="s">
        <v>446</v>
      </c>
      <c r="C3597" s="329" t="s">
        <v>4003</v>
      </c>
      <c r="D3597" s="329" t="s">
        <v>7666</v>
      </c>
      <c r="E3597" s="55" t="s">
        <v>7802</v>
      </c>
      <c r="F3597" s="55"/>
      <c r="G3597" s="55" t="s">
        <v>7800</v>
      </c>
      <c r="H3597" s="299">
        <v>251</v>
      </c>
      <c r="I3597" s="59">
        <v>0.5</v>
      </c>
      <c r="J3597" s="448">
        <f t="shared" si="57"/>
        <v>125.5</v>
      </c>
    </row>
    <row r="3598" spans="1:10" ht="15.75">
      <c r="A3598" s="55">
        <v>3594</v>
      </c>
      <c r="B3598" s="55" t="s">
        <v>446</v>
      </c>
      <c r="C3598" s="329" t="s">
        <v>4004</v>
      </c>
      <c r="D3598" s="329" t="s">
        <v>7667</v>
      </c>
      <c r="E3598" s="55" t="s">
        <v>7802</v>
      </c>
      <c r="F3598" s="55"/>
      <c r="G3598" s="55" t="s">
        <v>7800</v>
      </c>
      <c r="H3598" s="299">
        <v>251</v>
      </c>
      <c r="I3598" s="59">
        <v>0.5</v>
      </c>
      <c r="J3598" s="448">
        <f t="shared" si="57"/>
        <v>125.5</v>
      </c>
    </row>
    <row r="3599" spans="1:10" ht="15.75">
      <c r="A3599" s="55">
        <v>3595</v>
      </c>
      <c r="B3599" s="55" t="s">
        <v>446</v>
      </c>
      <c r="C3599" s="329" t="s">
        <v>4005</v>
      </c>
      <c r="D3599" s="329" t="s">
        <v>7668</v>
      </c>
      <c r="E3599" s="55" t="s">
        <v>7802</v>
      </c>
      <c r="F3599" s="55"/>
      <c r="G3599" s="55" t="s">
        <v>7800</v>
      </c>
      <c r="H3599" s="299">
        <v>251</v>
      </c>
      <c r="I3599" s="59">
        <v>0.5</v>
      </c>
      <c r="J3599" s="448">
        <f t="shared" si="57"/>
        <v>125.5</v>
      </c>
    </row>
    <row r="3600" spans="1:10" ht="15.75">
      <c r="A3600" s="55">
        <v>3596</v>
      </c>
      <c r="B3600" s="55" t="s">
        <v>446</v>
      </c>
      <c r="C3600" s="329" t="s">
        <v>4006</v>
      </c>
      <c r="D3600" s="329" t="s">
        <v>7669</v>
      </c>
      <c r="E3600" s="55" t="s">
        <v>7802</v>
      </c>
      <c r="F3600" s="55"/>
      <c r="G3600" s="55" t="s">
        <v>7800</v>
      </c>
      <c r="H3600" s="299">
        <v>251</v>
      </c>
      <c r="I3600" s="59">
        <v>0.5</v>
      </c>
      <c r="J3600" s="448">
        <f t="shared" si="57"/>
        <v>125.5</v>
      </c>
    </row>
    <row r="3601" spans="1:10" ht="15.75">
      <c r="A3601" s="55">
        <v>3597</v>
      </c>
      <c r="B3601" s="55" t="s">
        <v>446</v>
      </c>
      <c r="C3601" s="329" t="s">
        <v>4007</v>
      </c>
      <c r="D3601" s="329" t="s">
        <v>7670</v>
      </c>
      <c r="E3601" s="55" t="s">
        <v>7802</v>
      </c>
      <c r="F3601" s="55"/>
      <c r="G3601" s="55" t="s">
        <v>7800</v>
      </c>
      <c r="H3601" s="299">
        <v>251</v>
      </c>
      <c r="I3601" s="59">
        <v>0.5</v>
      </c>
      <c r="J3601" s="448">
        <f t="shared" si="57"/>
        <v>125.5</v>
      </c>
    </row>
    <row r="3602" spans="1:10" ht="15.75">
      <c r="A3602" s="55">
        <v>3598</v>
      </c>
      <c r="B3602" s="55" t="s">
        <v>446</v>
      </c>
      <c r="C3602" s="329" t="s">
        <v>4008</v>
      </c>
      <c r="D3602" s="329" t="s">
        <v>7671</v>
      </c>
      <c r="E3602" s="55" t="s">
        <v>7802</v>
      </c>
      <c r="F3602" s="55"/>
      <c r="G3602" s="55" t="s">
        <v>7800</v>
      </c>
      <c r="H3602" s="299">
        <v>251</v>
      </c>
      <c r="I3602" s="59">
        <v>0.5</v>
      </c>
      <c r="J3602" s="448">
        <f t="shared" si="57"/>
        <v>125.5</v>
      </c>
    </row>
    <row r="3603" spans="1:10" ht="15.75">
      <c r="A3603" s="55">
        <v>3599</v>
      </c>
      <c r="B3603" s="55" t="s">
        <v>446</v>
      </c>
      <c r="C3603" s="329" t="s">
        <v>4009</v>
      </c>
      <c r="D3603" s="329" t="s">
        <v>7672</v>
      </c>
      <c r="E3603" s="55" t="s">
        <v>7802</v>
      </c>
      <c r="F3603" s="55"/>
      <c r="G3603" s="55" t="s">
        <v>7800</v>
      </c>
      <c r="H3603" s="299">
        <v>251</v>
      </c>
      <c r="I3603" s="59">
        <v>0.5</v>
      </c>
      <c r="J3603" s="448">
        <f t="shared" si="57"/>
        <v>125.5</v>
      </c>
    </row>
    <row r="3604" spans="1:10" ht="15.75">
      <c r="A3604" s="55">
        <v>3600</v>
      </c>
      <c r="B3604" s="55" t="s">
        <v>446</v>
      </c>
      <c r="C3604" s="329" t="s">
        <v>4010</v>
      </c>
      <c r="D3604" s="329" t="s">
        <v>7673</v>
      </c>
      <c r="E3604" s="55" t="s">
        <v>7802</v>
      </c>
      <c r="F3604" s="55"/>
      <c r="G3604" s="55" t="s">
        <v>7800</v>
      </c>
      <c r="H3604" s="299">
        <v>251</v>
      </c>
      <c r="I3604" s="59">
        <v>0.5</v>
      </c>
      <c r="J3604" s="448">
        <f t="shared" si="57"/>
        <v>125.5</v>
      </c>
    </row>
    <row r="3605" spans="1:10" ht="15.75">
      <c r="A3605" s="55">
        <v>3601</v>
      </c>
      <c r="B3605" s="55" t="s">
        <v>446</v>
      </c>
      <c r="C3605" s="329" t="s">
        <v>4011</v>
      </c>
      <c r="D3605" s="329" t="s">
        <v>7674</v>
      </c>
      <c r="E3605" s="55" t="s">
        <v>7802</v>
      </c>
      <c r="F3605" s="55"/>
      <c r="G3605" s="55" t="s">
        <v>7800</v>
      </c>
      <c r="H3605" s="299">
        <v>251</v>
      </c>
      <c r="I3605" s="59">
        <v>0.5</v>
      </c>
      <c r="J3605" s="448">
        <f t="shared" si="57"/>
        <v>125.5</v>
      </c>
    </row>
    <row r="3606" spans="1:10" ht="15.75">
      <c r="A3606" s="55">
        <v>3602</v>
      </c>
      <c r="B3606" s="55" t="s">
        <v>446</v>
      </c>
      <c r="C3606" s="329" t="s">
        <v>4012</v>
      </c>
      <c r="D3606" s="329" t="s">
        <v>7675</v>
      </c>
      <c r="E3606" s="55" t="s">
        <v>7802</v>
      </c>
      <c r="F3606" s="55"/>
      <c r="G3606" s="55" t="s">
        <v>7800</v>
      </c>
      <c r="H3606" s="299">
        <v>251</v>
      </c>
      <c r="I3606" s="59">
        <v>0.5</v>
      </c>
      <c r="J3606" s="448">
        <f t="shared" si="57"/>
        <v>125.5</v>
      </c>
    </row>
    <row r="3607" spans="1:10" ht="15.75">
      <c r="A3607" s="55">
        <v>3603</v>
      </c>
      <c r="B3607" s="55" t="s">
        <v>446</v>
      </c>
      <c r="C3607" s="329" t="s">
        <v>4013</v>
      </c>
      <c r="D3607" s="329" t="s">
        <v>7676</v>
      </c>
      <c r="E3607" s="55" t="s">
        <v>7802</v>
      </c>
      <c r="F3607" s="55"/>
      <c r="G3607" s="55" t="s">
        <v>7800</v>
      </c>
      <c r="H3607" s="299">
        <v>251</v>
      </c>
      <c r="I3607" s="59">
        <v>0.5</v>
      </c>
      <c r="J3607" s="448">
        <f t="shared" si="57"/>
        <v>125.5</v>
      </c>
    </row>
    <row r="3608" spans="1:10" ht="15.75">
      <c r="A3608" s="55">
        <v>3604</v>
      </c>
      <c r="B3608" s="55" t="s">
        <v>446</v>
      </c>
      <c r="C3608" s="329" t="s">
        <v>4014</v>
      </c>
      <c r="D3608" s="329" t="s">
        <v>7677</v>
      </c>
      <c r="E3608" s="55" t="s">
        <v>7802</v>
      </c>
      <c r="F3608" s="55"/>
      <c r="G3608" s="55" t="s">
        <v>7800</v>
      </c>
      <c r="H3608" s="299">
        <v>251</v>
      </c>
      <c r="I3608" s="59">
        <v>0.5</v>
      </c>
      <c r="J3608" s="448">
        <f t="shared" si="57"/>
        <v>125.5</v>
      </c>
    </row>
    <row r="3609" spans="1:10" ht="15.75">
      <c r="A3609" s="55">
        <v>3605</v>
      </c>
      <c r="B3609" s="55" t="s">
        <v>446</v>
      </c>
      <c r="C3609" s="329" t="s">
        <v>4015</v>
      </c>
      <c r="D3609" s="329" t="s">
        <v>7678</v>
      </c>
      <c r="E3609" s="55" t="s">
        <v>7802</v>
      </c>
      <c r="F3609" s="55"/>
      <c r="G3609" s="55" t="s">
        <v>7800</v>
      </c>
      <c r="H3609" s="299">
        <v>251</v>
      </c>
      <c r="I3609" s="59">
        <v>0.5</v>
      </c>
      <c r="J3609" s="448">
        <f t="shared" si="57"/>
        <v>125.5</v>
      </c>
    </row>
    <row r="3610" spans="1:10" ht="15.75">
      <c r="A3610" s="55">
        <v>3606</v>
      </c>
      <c r="B3610" s="55" t="s">
        <v>446</v>
      </c>
      <c r="C3610" s="329" t="s">
        <v>4016</v>
      </c>
      <c r="D3610" s="329" t="s">
        <v>7679</v>
      </c>
      <c r="E3610" s="55" t="s">
        <v>7802</v>
      </c>
      <c r="F3610" s="55"/>
      <c r="G3610" s="55" t="s">
        <v>7800</v>
      </c>
      <c r="H3610" s="299">
        <v>251</v>
      </c>
      <c r="I3610" s="59">
        <v>0.5</v>
      </c>
      <c r="J3610" s="448">
        <f t="shared" si="57"/>
        <v>125.5</v>
      </c>
    </row>
    <row r="3611" spans="1:10" ht="15.75">
      <c r="A3611" s="55">
        <v>3607</v>
      </c>
      <c r="B3611" s="55" t="s">
        <v>446</v>
      </c>
      <c r="C3611" s="329" t="s">
        <v>4017</v>
      </c>
      <c r="D3611" s="329" t="s">
        <v>7680</v>
      </c>
      <c r="E3611" s="55" t="s">
        <v>7802</v>
      </c>
      <c r="F3611" s="55"/>
      <c r="G3611" s="55" t="s">
        <v>7800</v>
      </c>
      <c r="H3611" s="299">
        <v>251</v>
      </c>
      <c r="I3611" s="59">
        <v>0.5</v>
      </c>
      <c r="J3611" s="448">
        <f t="shared" si="57"/>
        <v>125.5</v>
      </c>
    </row>
    <row r="3612" spans="1:10" ht="15.75">
      <c r="A3612" s="55">
        <v>3608</v>
      </c>
      <c r="B3612" s="55" t="s">
        <v>446</v>
      </c>
      <c r="C3612" s="329" t="s">
        <v>4018</v>
      </c>
      <c r="D3612" s="329" t="s">
        <v>7681</v>
      </c>
      <c r="E3612" s="55" t="s">
        <v>7802</v>
      </c>
      <c r="F3612" s="55"/>
      <c r="G3612" s="55" t="s">
        <v>7800</v>
      </c>
      <c r="H3612" s="299">
        <v>251</v>
      </c>
      <c r="I3612" s="59">
        <v>0.5</v>
      </c>
      <c r="J3612" s="448">
        <f t="shared" si="57"/>
        <v>125.5</v>
      </c>
    </row>
    <row r="3613" spans="1:10" ht="15.75">
      <c r="A3613" s="55">
        <v>3609</v>
      </c>
      <c r="B3613" s="55" t="s">
        <v>446</v>
      </c>
      <c r="C3613" s="329" t="s">
        <v>4019</v>
      </c>
      <c r="D3613" s="329" t="s">
        <v>7682</v>
      </c>
      <c r="E3613" s="55" t="s">
        <v>7802</v>
      </c>
      <c r="F3613" s="55"/>
      <c r="G3613" s="55" t="s">
        <v>7800</v>
      </c>
      <c r="H3613" s="299">
        <v>251</v>
      </c>
      <c r="I3613" s="59">
        <v>0.5</v>
      </c>
      <c r="J3613" s="448">
        <f t="shared" si="57"/>
        <v>125.5</v>
      </c>
    </row>
    <row r="3614" spans="1:10" ht="15.75">
      <c r="A3614" s="55">
        <v>3610</v>
      </c>
      <c r="B3614" s="55" t="s">
        <v>446</v>
      </c>
      <c r="C3614" s="329" t="s">
        <v>4020</v>
      </c>
      <c r="D3614" s="329" t="s">
        <v>7683</v>
      </c>
      <c r="E3614" s="55" t="s">
        <v>7802</v>
      </c>
      <c r="F3614" s="55"/>
      <c r="G3614" s="55" t="s">
        <v>7800</v>
      </c>
      <c r="H3614" s="299">
        <v>251</v>
      </c>
      <c r="I3614" s="59">
        <v>0.5</v>
      </c>
      <c r="J3614" s="448">
        <f t="shared" si="57"/>
        <v>125.5</v>
      </c>
    </row>
    <row r="3615" spans="1:10" ht="15.75">
      <c r="A3615" s="55">
        <v>3611</v>
      </c>
      <c r="B3615" s="55" t="s">
        <v>446</v>
      </c>
      <c r="C3615" s="329" t="s">
        <v>4021</v>
      </c>
      <c r="D3615" s="329" t="s">
        <v>7684</v>
      </c>
      <c r="E3615" s="55" t="s">
        <v>7802</v>
      </c>
      <c r="F3615" s="55"/>
      <c r="G3615" s="55" t="s">
        <v>7800</v>
      </c>
      <c r="H3615" s="299">
        <v>251</v>
      </c>
      <c r="I3615" s="59">
        <v>0.5</v>
      </c>
      <c r="J3615" s="448">
        <f t="shared" si="57"/>
        <v>125.5</v>
      </c>
    </row>
    <row r="3616" spans="1:10" ht="15.75">
      <c r="A3616" s="55">
        <v>3612</v>
      </c>
      <c r="B3616" s="55" t="s">
        <v>446</v>
      </c>
      <c r="C3616" s="329" t="s">
        <v>4022</v>
      </c>
      <c r="D3616" s="329" t="s">
        <v>7685</v>
      </c>
      <c r="E3616" s="55" t="s">
        <v>7802</v>
      </c>
      <c r="F3616" s="55"/>
      <c r="G3616" s="55" t="s">
        <v>7800</v>
      </c>
      <c r="H3616" s="299">
        <v>251</v>
      </c>
      <c r="I3616" s="59">
        <v>0.5</v>
      </c>
      <c r="J3616" s="448">
        <f t="shared" si="57"/>
        <v>125.5</v>
      </c>
    </row>
    <row r="3617" spans="1:10" ht="15.75">
      <c r="A3617" s="55">
        <v>3613</v>
      </c>
      <c r="B3617" s="55" t="s">
        <v>446</v>
      </c>
      <c r="C3617" s="329" t="s">
        <v>4023</v>
      </c>
      <c r="D3617" s="329" t="s">
        <v>7686</v>
      </c>
      <c r="E3617" s="55" t="s">
        <v>7802</v>
      </c>
      <c r="F3617" s="55"/>
      <c r="G3617" s="55" t="s">
        <v>7800</v>
      </c>
      <c r="H3617" s="299">
        <v>251</v>
      </c>
      <c r="I3617" s="59">
        <v>0.5</v>
      </c>
      <c r="J3617" s="448">
        <f t="shared" si="57"/>
        <v>125.5</v>
      </c>
    </row>
    <row r="3618" spans="1:10" ht="15.75">
      <c r="A3618" s="55">
        <v>3614</v>
      </c>
      <c r="B3618" s="55" t="s">
        <v>446</v>
      </c>
      <c r="C3618" s="329" t="s">
        <v>4024</v>
      </c>
      <c r="D3618" s="329" t="s">
        <v>7687</v>
      </c>
      <c r="E3618" s="55" t="s">
        <v>7802</v>
      </c>
      <c r="F3618" s="55"/>
      <c r="G3618" s="55" t="s">
        <v>7800</v>
      </c>
      <c r="H3618" s="299">
        <v>251</v>
      </c>
      <c r="I3618" s="59">
        <v>0.5</v>
      </c>
      <c r="J3618" s="448">
        <f t="shared" si="57"/>
        <v>125.5</v>
      </c>
    </row>
    <row r="3619" spans="1:10" ht="15.75">
      <c r="A3619" s="55">
        <v>3615</v>
      </c>
      <c r="B3619" s="55" t="s">
        <v>446</v>
      </c>
      <c r="C3619" s="329" t="s">
        <v>4025</v>
      </c>
      <c r="D3619" s="329" t="s">
        <v>7688</v>
      </c>
      <c r="E3619" s="55" t="s">
        <v>7802</v>
      </c>
      <c r="F3619" s="55"/>
      <c r="G3619" s="55" t="s">
        <v>7800</v>
      </c>
      <c r="H3619" s="299">
        <v>251</v>
      </c>
      <c r="I3619" s="59">
        <v>0.5</v>
      </c>
      <c r="J3619" s="448">
        <f t="shared" si="57"/>
        <v>125.5</v>
      </c>
    </row>
    <row r="3620" spans="1:10" ht="15.75">
      <c r="A3620" s="55">
        <v>3616</v>
      </c>
      <c r="B3620" s="55" t="s">
        <v>446</v>
      </c>
      <c r="C3620" s="329" t="s">
        <v>4026</v>
      </c>
      <c r="D3620" s="329" t="s">
        <v>7689</v>
      </c>
      <c r="E3620" s="55" t="s">
        <v>7802</v>
      </c>
      <c r="F3620" s="55"/>
      <c r="G3620" s="55" t="s">
        <v>7800</v>
      </c>
      <c r="H3620" s="299">
        <v>251</v>
      </c>
      <c r="I3620" s="59">
        <v>0.5</v>
      </c>
      <c r="J3620" s="448">
        <f t="shared" si="57"/>
        <v>125.5</v>
      </c>
    </row>
    <row r="3621" spans="1:10" ht="15.75">
      <c r="A3621" s="55">
        <v>3617</v>
      </c>
      <c r="B3621" s="55" t="s">
        <v>446</v>
      </c>
      <c r="C3621" s="329" t="s">
        <v>4027</v>
      </c>
      <c r="D3621" s="329" t="s">
        <v>7690</v>
      </c>
      <c r="E3621" s="55" t="s">
        <v>7802</v>
      </c>
      <c r="F3621" s="55"/>
      <c r="G3621" s="55" t="s">
        <v>7800</v>
      </c>
      <c r="H3621" s="299">
        <v>251</v>
      </c>
      <c r="I3621" s="59">
        <v>0.5</v>
      </c>
      <c r="J3621" s="448">
        <f t="shared" si="57"/>
        <v>125.5</v>
      </c>
    </row>
    <row r="3622" spans="1:10" ht="15.75">
      <c r="A3622" s="55">
        <v>3618</v>
      </c>
      <c r="B3622" s="55" t="s">
        <v>446</v>
      </c>
      <c r="C3622" s="329" t="s">
        <v>4028</v>
      </c>
      <c r="D3622" s="329" t="s">
        <v>7691</v>
      </c>
      <c r="E3622" s="55" t="s">
        <v>7802</v>
      </c>
      <c r="F3622" s="55"/>
      <c r="G3622" s="55" t="s">
        <v>7800</v>
      </c>
      <c r="H3622" s="299">
        <v>251</v>
      </c>
      <c r="I3622" s="59">
        <v>0.5</v>
      </c>
      <c r="J3622" s="448">
        <f t="shared" si="57"/>
        <v>125.5</v>
      </c>
    </row>
    <row r="3623" spans="1:10" ht="15.75">
      <c r="A3623" s="55">
        <v>3619</v>
      </c>
      <c r="B3623" s="55" t="s">
        <v>446</v>
      </c>
      <c r="C3623" s="329" t="s">
        <v>4029</v>
      </c>
      <c r="D3623" s="329" t="s">
        <v>7692</v>
      </c>
      <c r="E3623" s="55" t="s">
        <v>7802</v>
      </c>
      <c r="F3623" s="55"/>
      <c r="G3623" s="55" t="s">
        <v>7800</v>
      </c>
      <c r="H3623" s="299">
        <v>251</v>
      </c>
      <c r="I3623" s="59">
        <v>0.5</v>
      </c>
      <c r="J3623" s="448">
        <f t="shared" si="57"/>
        <v>125.5</v>
      </c>
    </row>
    <row r="3624" spans="1:10" ht="15.75">
      <c r="A3624" s="55">
        <v>3620</v>
      </c>
      <c r="B3624" s="55" t="s">
        <v>446</v>
      </c>
      <c r="C3624" s="329" t="s">
        <v>4030</v>
      </c>
      <c r="D3624" s="329" t="s">
        <v>7693</v>
      </c>
      <c r="E3624" s="55" t="s">
        <v>7802</v>
      </c>
      <c r="F3624" s="55"/>
      <c r="G3624" s="55" t="s">
        <v>7800</v>
      </c>
      <c r="H3624" s="299">
        <v>251</v>
      </c>
      <c r="I3624" s="59">
        <v>0.5</v>
      </c>
      <c r="J3624" s="448">
        <f t="shared" si="57"/>
        <v>125.5</v>
      </c>
    </row>
    <row r="3625" spans="1:10" ht="15.75">
      <c r="A3625" s="55">
        <v>3621</v>
      </c>
      <c r="B3625" s="55" t="s">
        <v>446</v>
      </c>
      <c r="C3625" s="329" t="s">
        <v>4031</v>
      </c>
      <c r="D3625" s="329" t="s">
        <v>7694</v>
      </c>
      <c r="E3625" s="55" t="s">
        <v>7802</v>
      </c>
      <c r="F3625" s="55"/>
      <c r="G3625" s="55" t="s">
        <v>7800</v>
      </c>
      <c r="H3625" s="299">
        <v>251</v>
      </c>
      <c r="I3625" s="59">
        <v>0.5</v>
      </c>
      <c r="J3625" s="448">
        <f t="shared" si="57"/>
        <v>125.5</v>
      </c>
    </row>
    <row r="3626" spans="1:10" ht="15.75">
      <c r="A3626" s="55">
        <v>3622</v>
      </c>
      <c r="B3626" s="55" t="s">
        <v>446</v>
      </c>
      <c r="C3626" s="329" t="s">
        <v>4032</v>
      </c>
      <c r="D3626" s="329" t="s">
        <v>7695</v>
      </c>
      <c r="E3626" s="55" t="s">
        <v>7802</v>
      </c>
      <c r="F3626" s="55"/>
      <c r="G3626" s="55" t="s">
        <v>7800</v>
      </c>
      <c r="H3626" s="299">
        <v>251</v>
      </c>
      <c r="I3626" s="59">
        <v>0.5</v>
      </c>
      <c r="J3626" s="448">
        <f t="shared" si="57"/>
        <v>125.5</v>
      </c>
    </row>
    <row r="3627" spans="1:10" ht="15.75">
      <c r="A3627" s="55">
        <v>3623</v>
      </c>
      <c r="B3627" s="55" t="s">
        <v>446</v>
      </c>
      <c r="C3627" s="329" t="s">
        <v>4033</v>
      </c>
      <c r="D3627" s="329" t="s">
        <v>7696</v>
      </c>
      <c r="E3627" s="55" t="s">
        <v>7802</v>
      </c>
      <c r="F3627" s="55"/>
      <c r="G3627" s="55" t="s">
        <v>7800</v>
      </c>
      <c r="H3627" s="299">
        <v>251</v>
      </c>
      <c r="I3627" s="59">
        <v>0.5</v>
      </c>
      <c r="J3627" s="448">
        <f t="shared" si="57"/>
        <v>125.5</v>
      </c>
    </row>
    <row r="3628" spans="1:10" ht="15.75">
      <c r="A3628" s="55">
        <v>3624</v>
      </c>
      <c r="B3628" s="55" t="s">
        <v>446</v>
      </c>
      <c r="C3628" s="329" t="s">
        <v>4034</v>
      </c>
      <c r="D3628" s="329" t="s">
        <v>7697</v>
      </c>
      <c r="E3628" s="55" t="s">
        <v>7802</v>
      </c>
      <c r="F3628" s="55"/>
      <c r="G3628" s="55" t="s">
        <v>7800</v>
      </c>
      <c r="H3628" s="299">
        <v>251</v>
      </c>
      <c r="I3628" s="59">
        <v>0.5</v>
      </c>
      <c r="J3628" s="448">
        <f t="shared" si="57"/>
        <v>125.5</v>
      </c>
    </row>
    <row r="3629" spans="1:10" ht="15.75">
      <c r="A3629" s="55">
        <v>3625</v>
      </c>
      <c r="B3629" s="55" t="s">
        <v>446</v>
      </c>
      <c r="C3629" s="329" t="s">
        <v>4035</v>
      </c>
      <c r="D3629" s="329" t="s">
        <v>7698</v>
      </c>
      <c r="E3629" s="55" t="s">
        <v>7802</v>
      </c>
      <c r="F3629" s="55"/>
      <c r="G3629" s="55" t="s">
        <v>7800</v>
      </c>
      <c r="H3629" s="299">
        <v>251</v>
      </c>
      <c r="I3629" s="59">
        <v>0.5</v>
      </c>
      <c r="J3629" s="448">
        <f t="shared" si="57"/>
        <v>125.5</v>
      </c>
    </row>
    <row r="3630" spans="1:10" ht="15.75">
      <c r="A3630" s="55">
        <v>3626</v>
      </c>
      <c r="B3630" s="55" t="s">
        <v>446</v>
      </c>
      <c r="C3630" s="329" t="s">
        <v>4036</v>
      </c>
      <c r="D3630" s="329" t="s">
        <v>7699</v>
      </c>
      <c r="E3630" s="55" t="s">
        <v>7802</v>
      </c>
      <c r="F3630" s="55"/>
      <c r="G3630" s="55" t="s">
        <v>7800</v>
      </c>
      <c r="H3630" s="299">
        <v>251</v>
      </c>
      <c r="I3630" s="59">
        <v>0.5</v>
      </c>
      <c r="J3630" s="448">
        <f t="shared" ref="J3630:J3693" si="58">H3630*(1-I3630)</f>
        <v>125.5</v>
      </c>
    </row>
    <row r="3631" spans="1:10" ht="15.75">
      <c r="A3631" s="55">
        <v>3627</v>
      </c>
      <c r="B3631" s="55" t="s">
        <v>446</v>
      </c>
      <c r="C3631" s="329" t="s">
        <v>4037</v>
      </c>
      <c r="D3631" s="329" t="s">
        <v>7700</v>
      </c>
      <c r="E3631" s="55" t="s">
        <v>7802</v>
      </c>
      <c r="F3631" s="55"/>
      <c r="G3631" s="55" t="s">
        <v>7800</v>
      </c>
      <c r="H3631" s="299">
        <v>251</v>
      </c>
      <c r="I3631" s="59">
        <v>0.5</v>
      </c>
      <c r="J3631" s="448">
        <f t="shared" si="58"/>
        <v>125.5</v>
      </c>
    </row>
    <row r="3632" spans="1:10" ht="15.75">
      <c r="A3632" s="55">
        <v>3628</v>
      </c>
      <c r="B3632" s="55" t="s">
        <v>446</v>
      </c>
      <c r="C3632" s="329" t="s">
        <v>4038</v>
      </c>
      <c r="D3632" s="329" t="s">
        <v>7701</v>
      </c>
      <c r="E3632" s="55" t="s">
        <v>7802</v>
      </c>
      <c r="F3632" s="55"/>
      <c r="G3632" s="55" t="s">
        <v>7800</v>
      </c>
      <c r="H3632" s="299">
        <v>251</v>
      </c>
      <c r="I3632" s="59">
        <v>0.5</v>
      </c>
      <c r="J3632" s="448">
        <f t="shared" si="58"/>
        <v>125.5</v>
      </c>
    </row>
    <row r="3633" spans="1:10" ht="15.75">
      <c r="A3633" s="55">
        <v>3629</v>
      </c>
      <c r="B3633" s="55" t="s">
        <v>446</v>
      </c>
      <c r="C3633" s="329" t="s">
        <v>4039</v>
      </c>
      <c r="D3633" s="329" t="s">
        <v>7702</v>
      </c>
      <c r="E3633" s="55" t="s">
        <v>7802</v>
      </c>
      <c r="F3633" s="55"/>
      <c r="G3633" s="55" t="s">
        <v>7800</v>
      </c>
      <c r="H3633" s="299">
        <v>251</v>
      </c>
      <c r="I3633" s="59">
        <v>0.5</v>
      </c>
      <c r="J3633" s="448">
        <f t="shared" si="58"/>
        <v>125.5</v>
      </c>
    </row>
    <row r="3634" spans="1:10" ht="15.75">
      <c r="A3634" s="55">
        <v>3630</v>
      </c>
      <c r="B3634" s="55" t="s">
        <v>446</v>
      </c>
      <c r="C3634" s="329" t="s">
        <v>4040</v>
      </c>
      <c r="D3634" s="329" t="s">
        <v>7703</v>
      </c>
      <c r="E3634" s="55" t="s">
        <v>7802</v>
      </c>
      <c r="F3634" s="55"/>
      <c r="G3634" s="55" t="s">
        <v>7800</v>
      </c>
      <c r="H3634" s="299">
        <v>251</v>
      </c>
      <c r="I3634" s="59">
        <v>0.5</v>
      </c>
      <c r="J3634" s="448">
        <f t="shared" si="58"/>
        <v>125.5</v>
      </c>
    </row>
    <row r="3635" spans="1:10" ht="15.75">
      <c r="A3635" s="55">
        <v>3631</v>
      </c>
      <c r="B3635" s="55" t="s">
        <v>446</v>
      </c>
      <c r="C3635" s="329" t="s">
        <v>4041</v>
      </c>
      <c r="D3635" s="329" t="s">
        <v>7704</v>
      </c>
      <c r="E3635" s="55" t="s">
        <v>7802</v>
      </c>
      <c r="F3635" s="55"/>
      <c r="G3635" s="55" t="s">
        <v>7800</v>
      </c>
      <c r="H3635" s="299">
        <v>251</v>
      </c>
      <c r="I3635" s="59">
        <v>0.5</v>
      </c>
      <c r="J3635" s="448">
        <f t="shared" si="58"/>
        <v>125.5</v>
      </c>
    </row>
    <row r="3636" spans="1:10" ht="15.75">
      <c r="A3636" s="55">
        <v>3632</v>
      </c>
      <c r="B3636" s="55" t="s">
        <v>446</v>
      </c>
      <c r="C3636" s="329" t="s">
        <v>4042</v>
      </c>
      <c r="D3636" s="329" t="s">
        <v>7705</v>
      </c>
      <c r="E3636" s="55" t="s">
        <v>7802</v>
      </c>
      <c r="F3636" s="55"/>
      <c r="G3636" s="55" t="s">
        <v>7800</v>
      </c>
      <c r="H3636" s="299">
        <v>251</v>
      </c>
      <c r="I3636" s="59">
        <v>0.5</v>
      </c>
      <c r="J3636" s="448">
        <f t="shared" si="58"/>
        <v>125.5</v>
      </c>
    </row>
    <row r="3637" spans="1:10" ht="15.75">
      <c r="A3637" s="55">
        <v>3633</v>
      </c>
      <c r="B3637" s="55" t="s">
        <v>446</v>
      </c>
      <c r="C3637" s="329" t="s">
        <v>4043</v>
      </c>
      <c r="D3637" s="329" t="s">
        <v>7706</v>
      </c>
      <c r="E3637" s="55" t="s">
        <v>7802</v>
      </c>
      <c r="F3637" s="55"/>
      <c r="G3637" s="55" t="s">
        <v>7800</v>
      </c>
      <c r="H3637" s="299">
        <v>251</v>
      </c>
      <c r="I3637" s="59">
        <v>0.5</v>
      </c>
      <c r="J3637" s="448">
        <f t="shared" si="58"/>
        <v>125.5</v>
      </c>
    </row>
    <row r="3638" spans="1:10" ht="15.75">
      <c r="A3638" s="55">
        <v>3634</v>
      </c>
      <c r="B3638" s="55" t="s">
        <v>446</v>
      </c>
      <c r="C3638" s="329" t="s">
        <v>4044</v>
      </c>
      <c r="D3638" s="329" t="s">
        <v>7707</v>
      </c>
      <c r="E3638" s="55" t="s">
        <v>7802</v>
      </c>
      <c r="F3638" s="55"/>
      <c r="G3638" s="55" t="s">
        <v>7800</v>
      </c>
      <c r="H3638" s="299">
        <v>251</v>
      </c>
      <c r="I3638" s="59">
        <v>0.5</v>
      </c>
      <c r="J3638" s="448">
        <f t="shared" si="58"/>
        <v>125.5</v>
      </c>
    </row>
    <row r="3639" spans="1:10" ht="15.75">
      <c r="A3639" s="55">
        <v>3635</v>
      </c>
      <c r="B3639" s="55" t="s">
        <v>446</v>
      </c>
      <c r="C3639" s="329" t="s">
        <v>4045</v>
      </c>
      <c r="D3639" s="329" t="s">
        <v>7708</v>
      </c>
      <c r="E3639" s="55" t="s">
        <v>7802</v>
      </c>
      <c r="F3639" s="55"/>
      <c r="G3639" s="55" t="s">
        <v>7800</v>
      </c>
      <c r="H3639" s="299">
        <v>251</v>
      </c>
      <c r="I3639" s="59">
        <v>0.5</v>
      </c>
      <c r="J3639" s="448">
        <f t="shared" si="58"/>
        <v>125.5</v>
      </c>
    </row>
    <row r="3640" spans="1:10" ht="15.75">
      <c r="A3640" s="55">
        <v>3636</v>
      </c>
      <c r="B3640" s="55" t="s">
        <v>446</v>
      </c>
      <c r="C3640" s="329" t="s">
        <v>4046</v>
      </c>
      <c r="D3640" s="329" t="s">
        <v>7709</v>
      </c>
      <c r="E3640" s="55" t="s">
        <v>7802</v>
      </c>
      <c r="F3640" s="55"/>
      <c r="G3640" s="55" t="s">
        <v>7800</v>
      </c>
      <c r="H3640" s="299">
        <v>251</v>
      </c>
      <c r="I3640" s="59">
        <v>0.5</v>
      </c>
      <c r="J3640" s="448">
        <f t="shared" si="58"/>
        <v>125.5</v>
      </c>
    </row>
    <row r="3641" spans="1:10" ht="15.75">
      <c r="A3641" s="55">
        <v>3637</v>
      </c>
      <c r="B3641" s="55" t="s">
        <v>446</v>
      </c>
      <c r="C3641" s="329" t="s">
        <v>4047</v>
      </c>
      <c r="D3641" s="329" t="s">
        <v>7710</v>
      </c>
      <c r="E3641" s="55" t="s">
        <v>7802</v>
      </c>
      <c r="F3641" s="55"/>
      <c r="G3641" s="55" t="s">
        <v>7800</v>
      </c>
      <c r="H3641" s="299">
        <v>251</v>
      </c>
      <c r="I3641" s="59">
        <v>0.5</v>
      </c>
      <c r="J3641" s="448">
        <f t="shared" si="58"/>
        <v>125.5</v>
      </c>
    </row>
    <row r="3642" spans="1:10" ht="15.75">
      <c r="A3642" s="55">
        <v>3638</v>
      </c>
      <c r="B3642" s="55" t="s">
        <v>446</v>
      </c>
      <c r="C3642" s="329" t="s">
        <v>4048</v>
      </c>
      <c r="D3642" s="329" t="s">
        <v>7711</v>
      </c>
      <c r="E3642" s="55" t="s">
        <v>7802</v>
      </c>
      <c r="F3642" s="55"/>
      <c r="G3642" s="55" t="s">
        <v>7800</v>
      </c>
      <c r="H3642" s="299">
        <v>4336</v>
      </c>
      <c r="I3642" s="59">
        <v>0.5</v>
      </c>
      <c r="J3642" s="448">
        <f t="shared" si="58"/>
        <v>2168</v>
      </c>
    </row>
    <row r="3643" spans="1:10" ht="15.75">
      <c r="A3643" s="55">
        <v>3639</v>
      </c>
      <c r="B3643" s="55" t="s">
        <v>446</v>
      </c>
      <c r="C3643" s="329" t="s">
        <v>4049</v>
      </c>
      <c r="D3643" s="329" t="s">
        <v>7712</v>
      </c>
      <c r="E3643" s="55" t="s">
        <v>7802</v>
      </c>
      <c r="F3643" s="55"/>
      <c r="G3643" s="55" t="s">
        <v>7800</v>
      </c>
      <c r="H3643" s="299">
        <v>4336</v>
      </c>
      <c r="I3643" s="59">
        <v>0.5</v>
      </c>
      <c r="J3643" s="448">
        <f t="shared" si="58"/>
        <v>2168</v>
      </c>
    </row>
    <row r="3644" spans="1:10" ht="15.75">
      <c r="A3644" s="55">
        <v>3640</v>
      </c>
      <c r="B3644" s="55" t="s">
        <v>446</v>
      </c>
      <c r="C3644" s="329" t="s">
        <v>4050</v>
      </c>
      <c r="D3644" s="329" t="s">
        <v>7713</v>
      </c>
      <c r="E3644" s="55" t="s">
        <v>7802</v>
      </c>
      <c r="F3644" s="55"/>
      <c r="G3644" s="55" t="s">
        <v>7800</v>
      </c>
      <c r="H3644" s="299">
        <v>5376</v>
      </c>
      <c r="I3644" s="59">
        <v>0.5</v>
      </c>
      <c r="J3644" s="448">
        <f t="shared" si="58"/>
        <v>2688</v>
      </c>
    </row>
    <row r="3645" spans="1:10" ht="15.75">
      <c r="A3645" s="55">
        <v>3641</v>
      </c>
      <c r="B3645" s="55" t="s">
        <v>446</v>
      </c>
      <c r="C3645" s="329" t="s">
        <v>4051</v>
      </c>
      <c r="D3645" s="329" t="s">
        <v>7714</v>
      </c>
      <c r="E3645" s="55" t="s">
        <v>7802</v>
      </c>
      <c r="F3645" s="55"/>
      <c r="G3645" s="55" t="s">
        <v>7800</v>
      </c>
      <c r="H3645" s="299">
        <v>480</v>
      </c>
      <c r="I3645" s="59">
        <v>0.5</v>
      </c>
      <c r="J3645" s="448">
        <f t="shared" si="58"/>
        <v>240</v>
      </c>
    </row>
    <row r="3646" spans="1:10" ht="15.75">
      <c r="A3646" s="55">
        <v>3642</v>
      </c>
      <c r="B3646" s="55" t="s">
        <v>446</v>
      </c>
      <c r="C3646" s="329" t="s">
        <v>4052</v>
      </c>
      <c r="D3646" s="329" t="s">
        <v>7715</v>
      </c>
      <c r="E3646" s="55" t="s">
        <v>7802</v>
      </c>
      <c r="F3646" s="55"/>
      <c r="G3646" s="55" t="s">
        <v>7800</v>
      </c>
      <c r="H3646" s="299">
        <v>480</v>
      </c>
      <c r="I3646" s="59">
        <v>0.5</v>
      </c>
      <c r="J3646" s="448">
        <f t="shared" si="58"/>
        <v>240</v>
      </c>
    </row>
    <row r="3647" spans="1:10" ht="15.75">
      <c r="A3647" s="55">
        <v>3643</v>
      </c>
      <c r="B3647" s="55" t="s">
        <v>446</v>
      </c>
      <c r="C3647" s="329" t="s">
        <v>4053</v>
      </c>
      <c r="D3647" s="329" t="s">
        <v>7716</v>
      </c>
      <c r="E3647" s="55" t="s">
        <v>7802</v>
      </c>
      <c r="F3647" s="55"/>
      <c r="G3647" s="55" t="s">
        <v>7800</v>
      </c>
      <c r="H3647" s="299">
        <v>480</v>
      </c>
      <c r="I3647" s="59">
        <v>0.5</v>
      </c>
      <c r="J3647" s="448">
        <f t="shared" si="58"/>
        <v>240</v>
      </c>
    </row>
    <row r="3648" spans="1:10" ht="15.75">
      <c r="A3648" s="55">
        <v>3644</v>
      </c>
      <c r="B3648" s="55" t="s">
        <v>446</v>
      </c>
      <c r="C3648" s="329" t="s">
        <v>4054</v>
      </c>
      <c r="D3648" s="329" t="s">
        <v>7717</v>
      </c>
      <c r="E3648" s="55" t="s">
        <v>7802</v>
      </c>
      <c r="F3648" s="55"/>
      <c r="G3648" s="55" t="s">
        <v>7800</v>
      </c>
      <c r="H3648" s="299">
        <v>5236</v>
      </c>
      <c r="I3648" s="59">
        <v>0.5</v>
      </c>
      <c r="J3648" s="448">
        <f t="shared" si="58"/>
        <v>2618</v>
      </c>
    </row>
    <row r="3649" spans="1:10" ht="15.75">
      <c r="A3649" s="55">
        <v>3645</v>
      </c>
      <c r="B3649" s="55" t="s">
        <v>446</v>
      </c>
      <c r="C3649" s="329" t="s">
        <v>4055</v>
      </c>
      <c r="D3649" s="329" t="s">
        <v>7718</v>
      </c>
      <c r="E3649" s="55" t="s">
        <v>7802</v>
      </c>
      <c r="F3649" s="55"/>
      <c r="G3649" s="55" t="s">
        <v>7800</v>
      </c>
      <c r="H3649" s="299">
        <v>5236</v>
      </c>
      <c r="I3649" s="59">
        <v>0.5</v>
      </c>
      <c r="J3649" s="448">
        <f t="shared" si="58"/>
        <v>2618</v>
      </c>
    </row>
    <row r="3650" spans="1:10" ht="15.75">
      <c r="A3650" s="55">
        <v>3646</v>
      </c>
      <c r="B3650" s="55" t="s">
        <v>446</v>
      </c>
      <c r="C3650" s="329" t="s">
        <v>4056</v>
      </c>
      <c r="D3650" s="329" t="s">
        <v>7719</v>
      </c>
      <c r="E3650" s="55" t="s">
        <v>7802</v>
      </c>
      <c r="F3650" s="55"/>
      <c r="G3650" s="55" t="s">
        <v>7800</v>
      </c>
      <c r="H3650" s="299">
        <v>5236</v>
      </c>
      <c r="I3650" s="59">
        <v>0.5</v>
      </c>
      <c r="J3650" s="448">
        <f t="shared" si="58"/>
        <v>2618</v>
      </c>
    </row>
    <row r="3651" spans="1:10" ht="15.75">
      <c r="A3651" s="55">
        <v>3647</v>
      </c>
      <c r="B3651" s="55" t="s">
        <v>446</v>
      </c>
      <c r="C3651" s="329" t="s">
        <v>4057</v>
      </c>
      <c r="D3651" s="329" t="s">
        <v>7720</v>
      </c>
      <c r="E3651" s="55" t="s">
        <v>7802</v>
      </c>
      <c r="F3651" s="55"/>
      <c r="G3651" s="55" t="s">
        <v>7800</v>
      </c>
      <c r="H3651" s="299">
        <v>5236</v>
      </c>
      <c r="I3651" s="59">
        <v>0.5</v>
      </c>
      <c r="J3651" s="448">
        <f t="shared" si="58"/>
        <v>2618</v>
      </c>
    </row>
    <row r="3652" spans="1:10" ht="15.75">
      <c r="A3652" s="55">
        <v>3648</v>
      </c>
      <c r="B3652" s="55" t="s">
        <v>446</v>
      </c>
      <c r="C3652" s="329" t="s">
        <v>4058</v>
      </c>
      <c r="D3652" s="329" t="s">
        <v>7721</v>
      </c>
      <c r="E3652" s="55" t="s">
        <v>7802</v>
      </c>
      <c r="F3652" s="55"/>
      <c r="G3652" s="55" t="s">
        <v>7800</v>
      </c>
      <c r="H3652" s="299">
        <v>5236</v>
      </c>
      <c r="I3652" s="59">
        <v>0.5</v>
      </c>
      <c r="J3652" s="448">
        <f t="shared" si="58"/>
        <v>2618</v>
      </c>
    </row>
    <row r="3653" spans="1:10" ht="15.75">
      <c r="A3653" s="55">
        <v>3649</v>
      </c>
      <c r="B3653" s="55" t="s">
        <v>446</v>
      </c>
      <c r="C3653" s="329" t="s">
        <v>4059</v>
      </c>
      <c r="D3653" s="329" t="s">
        <v>7722</v>
      </c>
      <c r="E3653" s="55" t="s">
        <v>7802</v>
      </c>
      <c r="F3653" s="55"/>
      <c r="G3653" s="55" t="s">
        <v>7800</v>
      </c>
      <c r="H3653" s="299">
        <v>5236</v>
      </c>
      <c r="I3653" s="59">
        <v>0.5</v>
      </c>
      <c r="J3653" s="448">
        <f t="shared" si="58"/>
        <v>2618</v>
      </c>
    </row>
    <row r="3654" spans="1:10" ht="15.75">
      <c r="A3654" s="55">
        <v>3650</v>
      </c>
      <c r="B3654" s="55" t="s">
        <v>446</v>
      </c>
      <c r="C3654" s="329" t="s">
        <v>4060</v>
      </c>
      <c r="D3654" s="329" t="s">
        <v>7723</v>
      </c>
      <c r="E3654" s="55" t="s">
        <v>7802</v>
      </c>
      <c r="F3654" s="55"/>
      <c r="G3654" s="55" t="s">
        <v>7800</v>
      </c>
      <c r="H3654" s="299">
        <v>5236</v>
      </c>
      <c r="I3654" s="59">
        <v>0.5</v>
      </c>
      <c r="J3654" s="448">
        <f t="shared" si="58"/>
        <v>2618</v>
      </c>
    </row>
    <row r="3655" spans="1:10" ht="15.75">
      <c r="A3655" s="55">
        <v>3651</v>
      </c>
      <c r="B3655" s="55" t="s">
        <v>446</v>
      </c>
      <c r="C3655" s="329" t="s">
        <v>4061</v>
      </c>
      <c r="D3655" s="329" t="s">
        <v>7724</v>
      </c>
      <c r="E3655" s="55" t="s">
        <v>7802</v>
      </c>
      <c r="F3655" s="55"/>
      <c r="G3655" s="55" t="s">
        <v>7800</v>
      </c>
      <c r="H3655" s="299">
        <v>5236</v>
      </c>
      <c r="I3655" s="59">
        <v>0.5</v>
      </c>
      <c r="J3655" s="448">
        <f t="shared" si="58"/>
        <v>2618</v>
      </c>
    </row>
    <row r="3656" spans="1:10" ht="15.75">
      <c r="A3656" s="55">
        <v>3652</v>
      </c>
      <c r="B3656" s="55" t="s">
        <v>446</v>
      </c>
      <c r="C3656" s="329" t="s">
        <v>4062</v>
      </c>
      <c r="D3656" s="329" t="s">
        <v>7725</v>
      </c>
      <c r="E3656" s="55" t="s">
        <v>7802</v>
      </c>
      <c r="F3656" s="55"/>
      <c r="G3656" s="55" t="s">
        <v>7800</v>
      </c>
      <c r="H3656" s="299">
        <v>10472</v>
      </c>
      <c r="I3656" s="59">
        <v>0.5</v>
      </c>
      <c r="J3656" s="448">
        <f t="shared" si="58"/>
        <v>5236</v>
      </c>
    </row>
    <row r="3657" spans="1:10" ht="15.75">
      <c r="A3657" s="55">
        <v>3653</v>
      </c>
      <c r="B3657" s="55" t="s">
        <v>446</v>
      </c>
      <c r="C3657" s="329" t="s">
        <v>4063</v>
      </c>
      <c r="D3657" s="329" t="s">
        <v>7726</v>
      </c>
      <c r="E3657" s="55" t="s">
        <v>7802</v>
      </c>
      <c r="F3657" s="55"/>
      <c r="G3657" s="55" t="s">
        <v>7800</v>
      </c>
      <c r="H3657" s="299">
        <v>10472</v>
      </c>
      <c r="I3657" s="59">
        <v>0.5</v>
      </c>
      <c r="J3657" s="448">
        <f t="shared" si="58"/>
        <v>5236</v>
      </c>
    </row>
    <row r="3658" spans="1:10" ht="15.75">
      <c r="A3658" s="55">
        <v>3654</v>
      </c>
      <c r="B3658" s="55" t="s">
        <v>446</v>
      </c>
      <c r="C3658" s="329" t="s">
        <v>4064</v>
      </c>
      <c r="D3658" s="329" t="s">
        <v>7727</v>
      </c>
      <c r="E3658" s="55" t="s">
        <v>7802</v>
      </c>
      <c r="F3658" s="55"/>
      <c r="G3658" s="55" t="s">
        <v>7800</v>
      </c>
      <c r="H3658" s="299">
        <v>10472</v>
      </c>
      <c r="I3658" s="59">
        <v>0.5</v>
      </c>
      <c r="J3658" s="448">
        <f t="shared" si="58"/>
        <v>5236</v>
      </c>
    </row>
    <row r="3659" spans="1:10" ht="15.75">
      <c r="A3659" s="55">
        <v>3655</v>
      </c>
      <c r="B3659" s="55" t="s">
        <v>446</v>
      </c>
      <c r="C3659" s="329" t="s">
        <v>4065</v>
      </c>
      <c r="D3659" s="329" t="s">
        <v>7728</v>
      </c>
      <c r="E3659" s="55" t="s">
        <v>7802</v>
      </c>
      <c r="F3659" s="55"/>
      <c r="G3659" s="55" t="s">
        <v>7800</v>
      </c>
      <c r="H3659" s="299">
        <v>733</v>
      </c>
      <c r="I3659" s="59">
        <v>0.5</v>
      </c>
      <c r="J3659" s="448">
        <f t="shared" si="58"/>
        <v>366.5</v>
      </c>
    </row>
    <row r="3660" spans="1:10" ht="15.75">
      <c r="A3660" s="55">
        <v>3656</v>
      </c>
      <c r="B3660" s="55" t="s">
        <v>446</v>
      </c>
      <c r="C3660" s="329" t="s">
        <v>4066</v>
      </c>
      <c r="D3660" s="329" t="s">
        <v>7729</v>
      </c>
      <c r="E3660" s="55" t="s">
        <v>7802</v>
      </c>
      <c r="F3660" s="55"/>
      <c r="G3660" s="55" t="s">
        <v>7800</v>
      </c>
      <c r="H3660" s="299">
        <v>196</v>
      </c>
      <c r="I3660" s="59">
        <v>0.5</v>
      </c>
      <c r="J3660" s="448">
        <f t="shared" si="58"/>
        <v>98</v>
      </c>
    </row>
    <row r="3661" spans="1:10" ht="15.75">
      <c r="A3661" s="55">
        <v>3657</v>
      </c>
      <c r="B3661" s="55" t="s">
        <v>446</v>
      </c>
      <c r="C3661" s="329" t="s">
        <v>4067</v>
      </c>
      <c r="D3661" s="329" t="s">
        <v>7730</v>
      </c>
      <c r="E3661" s="55" t="s">
        <v>7802</v>
      </c>
      <c r="F3661" s="55"/>
      <c r="G3661" s="55" t="s">
        <v>7800</v>
      </c>
      <c r="H3661" s="299">
        <v>861</v>
      </c>
      <c r="I3661" s="59">
        <v>0.5</v>
      </c>
      <c r="J3661" s="448">
        <f t="shared" si="58"/>
        <v>430.5</v>
      </c>
    </row>
    <row r="3662" spans="1:10" ht="15.75">
      <c r="A3662" s="55">
        <v>3658</v>
      </c>
      <c r="B3662" s="55" t="s">
        <v>446</v>
      </c>
      <c r="C3662" s="329" t="s">
        <v>4068</v>
      </c>
      <c r="D3662" s="329" t="s">
        <v>7731</v>
      </c>
      <c r="E3662" s="55" t="s">
        <v>7802</v>
      </c>
      <c r="F3662" s="55"/>
      <c r="G3662" s="55" t="s">
        <v>7800</v>
      </c>
      <c r="H3662" s="299">
        <v>861</v>
      </c>
      <c r="I3662" s="59">
        <v>0.5</v>
      </c>
      <c r="J3662" s="448">
        <f t="shared" si="58"/>
        <v>430.5</v>
      </c>
    </row>
    <row r="3663" spans="1:10" ht="15.75">
      <c r="A3663" s="55">
        <v>3659</v>
      </c>
      <c r="B3663" s="55" t="s">
        <v>446</v>
      </c>
      <c r="C3663" s="329" t="s">
        <v>4069</v>
      </c>
      <c r="D3663" s="329" t="s">
        <v>7732</v>
      </c>
      <c r="E3663" s="55" t="s">
        <v>7802</v>
      </c>
      <c r="F3663" s="55"/>
      <c r="G3663" s="55" t="s">
        <v>7800</v>
      </c>
      <c r="H3663" s="299">
        <v>861</v>
      </c>
      <c r="I3663" s="59">
        <v>0.5</v>
      </c>
      <c r="J3663" s="448">
        <f t="shared" si="58"/>
        <v>430.5</v>
      </c>
    </row>
    <row r="3664" spans="1:10" ht="15.75">
      <c r="A3664" s="55">
        <v>3660</v>
      </c>
      <c r="B3664" s="55" t="s">
        <v>446</v>
      </c>
      <c r="C3664" s="329" t="s">
        <v>4070</v>
      </c>
      <c r="D3664" s="329" t="s">
        <v>7733</v>
      </c>
      <c r="E3664" s="55" t="s">
        <v>7802</v>
      </c>
      <c r="F3664" s="55"/>
      <c r="G3664" s="55" t="s">
        <v>7800</v>
      </c>
      <c r="H3664" s="299">
        <v>1237</v>
      </c>
      <c r="I3664" s="59">
        <v>0.5</v>
      </c>
      <c r="J3664" s="448">
        <f t="shared" si="58"/>
        <v>618.5</v>
      </c>
    </row>
    <row r="3665" spans="1:10" ht="15.75">
      <c r="A3665" s="55">
        <v>3661</v>
      </c>
      <c r="B3665" s="55" t="s">
        <v>446</v>
      </c>
      <c r="C3665" s="329" t="s">
        <v>4071</v>
      </c>
      <c r="D3665" s="329" t="s">
        <v>7734</v>
      </c>
      <c r="E3665" s="55" t="s">
        <v>7802</v>
      </c>
      <c r="F3665" s="55"/>
      <c r="G3665" s="55" t="s">
        <v>7800</v>
      </c>
      <c r="H3665" s="299">
        <v>1265</v>
      </c>
      <c r="I3665" s="59">
        <v>0.5</v>
      </c>
      <c r="J3665" s="448">
        <f t="shared" si="58"/>
        <v>632.5</v>
      </c>
    </row>
    <row r="3666" spans="1:10" ht="15.75">
      <c r="A3666" s="55">
        <v>3662</v>
      </c>
      <c r="B3666" s="55" t="s">
        <v>446</v>
      </c>
      <c r="C3666" s="329" t="s">
        <v>4072</v>
      </c>
      <c r="D3666" s="329" t="s">
        <v>7735</v>
      </c>
      <c r="E3666" s="55" t="s">
        <v>7802</v>
      </c>
      <c r="F3666" s="55"/>
      <c r="G3666" s="55" t="s">
        <v>7800</v>
      </c>
      <c r="H3666" s="299">
        <v>1993</v>
      </c>
      <c r="I3666" s="59">
        <v>0.5</v>
      </c>
      <c r="J3666" s="448">
        <f t="shared" si="58"/>
        <v>996.5</v>
      </c>
    </row>
    <row r="3667" spans="1:10" ht="15.75">
      <c r="A3667" s="55">
        <v>3663</v>
      </c>
      <c r="B3667" s="55" t="s">
        <v>446</v>
      </c>
      <c r="C3667" s="329" t="s">
        <v>4073</v>
      </c>
      <c r="D3667" s="329" t="s">
        <v>7736</v>
      </c>
      <c r="E3667" s="55" t="s">
        <v>7802</v>
      </c>
      <c r="F3667" s="55"/>
      <c r="G3667" s="55" t="s">
        <v>7800</v>
      </c>
      <c r="H3667" s="299">
        <v>89</v>
      </c>
      <c r="I3667" s="59">
        <v>0.5</v>
      </c>
      <c r="J3667" s="448">
        <f t="shared" si="58"/>
        <v>44.5</v>
      </c>
    </row>
    <row r="3668" spans="1:10" ht="15.75">
      <c r="A3668" s="55">
        <v>3664</v>
      </c>
      <c r="B3668" s="55" t="s">
        <v>446</v>
      </c>
      <c r="C3668" s="329" t="s">
        <v>4074</v>
      </c>
      <c r="D3668" s="329" t="s">
        <v>7737</v>
      </c>
      <c r="E3668" s="55" t="s">
        <v>7802</v>
      </c>
      <c r="F3668" s="55"/>
      <c r="G3668" s="55" t="s">
        <v>7800</v>
      </c>
      <c r="H3668" s="299">
        <v>369</v>
      </c>
      <c r="I3668" s="59">
        <v>0.5</v>
      </c>
      <c r="J3668" s="448">
        <f t="shared" si="58"/>
        <v>184.5</v>
      </c>
    </row>
    <row r="3669" spans="1:10" ht="15.75">
      <c r="A3669" s="55">
        <v>3665</v>
      </c>
      <c r="B3669" s="55" t="s">
        <v>446</v>
      </c>
      <c r="C3669" s="329" t="s">
        <v>4075</v>
      </c>
      <c r="D3669" s="329" t="s">
        <v>7738</v>
      </c>
      <c r="E3669" s="55" t="s">
        <v>7802</v>
      </c>
      <c r="F3669" s="55"/>
      <c r="G3669" s="55" t="s">
        <v>7800</v>
      </c>
      <c r="H3669" s="299">
        <v>4469</v>
      </c>
      <c r="I3669" s="59">
        <v>0.5</v>
      </c>
      <c r="J3669" s="448">
        <f t="shared" si="58"/>
        <v>2234.5</v>
      </c>
    </row>
    <row r="3670" spans="1:10" ht="15.75">
      <c r="A3670" s="55">
        <v>3666</v>
      </c>
      <c r="B3670" s="55" t="s">
        <v>446</v>
      </c>
      <c r="C3670" s="329" t="s">
        <v>4076</v>
      </c>
      <c r="D3670" s="329" t="s">
        <v>7739</v>
      </c>
      <c r="E3670" s="55" t="s">
        <v>7802</v>
      </c>
      <c r="F3670" s="55"/>
      <c r="G3670" s="55" t="s">
        <v>7800</v>
      </c>
      <c r="H3670" s="299">
        <v>4469</v>
      </c>
      <c r="I3670" s="59">
        <v>0.5</v>
      </c>
      <c r="J3670" s="448">
        <f t="shared" si="58"/>
        <v>2234.5</v>
      </c>
    </row>
    <row r="3671" spans="1:10" ht="15.75">
      <c r="A3671" s="55">
        <v>3667</v>
      </c>
      <c r="B3671" s="55" t="s">
        <v>446</v>
      </c>
      <c r="C3671" s="329" t="s">
        <v>4077</v>
      </c>
      <c r="D3671" s="329" t="s">
        <v>7740</v>
      </c>
      <c r="E3671" s="55" t="s">
        <v>7802</v>
      </c>
      <c r="F3671" s="55"/>
      <c r="G3671" s="55" t="s">
        <v>7800</v>
      </c>
      <c r="H3671" s="299">
        <v>764</v>
      </c>
      <c r="I3671" s="59">
        <v>0.5</v>
      </c>
      <c r="J3671" s="448">
        <f t="shared" si="58"/>
        <v>382</v>
      </c>
    </row>
    <row r="3672" spans="1:10" ht="15.75">
      <c r="A3672" s="55">
        <v>3668</v>
      </c>
      <c r="B3672" s="55" t="s">
        <v>446</v>
      </c>
      <c r="C3672" s="329" t="s">
        <v>4078</v>
      </c>
      <c r="D3672" s="329" t="s">
        <v>7741</v>
      </c>
      <c r="E3672" s="55" t="s">
        <v>7802</v>
      </c>
      <c r="F3672" s="55"/>
      <c r="G3672" s="55" t="s">
        <v>7800</v>
      </c>
      <c r="H3672" s="299">
        <v>229</v>
      </c>
      <c r="I3672" s="59">
        <v>0.5</v>
      </c>
      <c r="J3672" s="448">
        <f t="shared" si="58"/>
        <v>114.5</v>
      </c>
    </row>
    <row r="3673" spans="1:10" ht="15.75">
      <c r="A3673" s="55">
        <v>3669</v>
      </c>
      <c r="B3673" s="55" t="s">
        <v>446</v>
      </c>
      <c r="C3673" s="329" t="s">
        <v>4079</v>
      </c>
      <c r="D3673" s="329" t="s">
        <v>7742</v>
      </c>
      <c r="E3673" s="55" t="s">
        <v>7802</v>
      </c>
      <c r="F3673" s="55"/>
      <c r="G3673" s="55" t="s">
        <v>7800</v>
      </c>
      <c r="H3673" s="299">
        <v>229</v>
      </c>
      <c r="I3673" s="59">
        <v>0.5</v>
      </c>
      <c r="J3673" s="448">
        <f t="shared" si="58"/>
        <v>114.5</v>
      </c>
    </row>
    <row r="3674" spans="1:10" ht="15.75">
      <c r="A3674" s="55">
        <v>3670</v>
      </c>
      <c r="B3674" s="55" t="s">
        <v>446</v>
      </c>
      <c r="C3674" s="329" t="s">
        <v>4080</v>
      </c>
      <c r="D3674" s="329" t="s">
        <v>7743</v>
      </c>
      <c r="E3674" s="55" t="s">
        <v>7802</v>
      </c>
      <c r="F3674" s="55"/>
      <c r="G3674" s="55" t="s">
        <v>7800</v>
      </c>
      <c r="H3674" s="299">
        <v>824</v>
      </c>
      <c r="I3674" s="59">
        <v>0.5</v>
      </c>
      <c r="J3674" s="448">
        <f t="shared" si="58"/>
        <v>412</v>
      </c>
    </row>
    <row r="3675" spans="1:10" ht="26.25">
      <c r="A3675" s="55">
        <v>3671</v>
      </c>
      <c r="B3675" s="55" t="s">
        <v>446</v>
      </c>
      <c r="C3675" s="329" t="s">
        <v>4081</v>
      </c>
      <c r="D3675" s="329" t="s">
        <v>7744</v>
      </c>
      <c r="E3675" s="55" t="s">
        <v>7802</v>
      </c>
      <c r="F3675" s="55"/>
      <c r="G3675" s="55" t="s">
        <v>7800</v>
      </c>
      <c r="H3675" s="299">
        <v>733</v>
      </c>
      <c r="I3675" s="59">
        <v>0.5</v>
      </c>
      <c r="J3675" s="448">
        <f t="shared" si="58"/>
        <v>366.5</v>
      </c>
    </row>
    <row r="3676" spans="1:10" ht="15.75">
      <c r="A3676" s="55">
        <v>3672</v>
      </c>
      <c r="B3676" s="55" t="s">
        <v>446</v>
      </c>
      <c r="C3676" s="329" t="s">
        <v>4082</v>
      </c>
      <c r="D3676" s="329" t="s">
        <v>7745</v>
      </c>
      <c r="E3676" s="55" t="s">
        <v>7802</v>
      </c>
      <c r="F3676" s="55"/>
      <c r="G3676" s="55" t="s">
        <v>7800</v>
      </c>
      <c r="H3676" s="299">
        <v>2796</v>
      </c>
      <c r="I3676" s="59">
        <v>0.5</v>
      </c>
      <c r="J3676" s="448">
        <f t="shared" si="58"/>
        <v>1398</v>
      </c>
    </row>
    <row r="3677" spans="1:10" ht="15.75">
      <c r="A3677" s="55">
        <v>3673</v>
      </c>
      <c r="B3677" s="55" t="s">
        <v>446</v>
      </c>
      <c r="C3677" s="329" t="s">
        <v>4083</v>
      </c>
      <c r="D3677" s="329" t="s">
        <v>7746</v>
      </c>
      <c r="E3677" s="55" t="s">
        <v>7802</v>
      </c>
      <c r="F3677" s="55"/>
      <c r="G3677" s="55" t="s">
        <v>7800</v>
      </c>
      <c r="H3677" s="299">
        <v>2905</v>
      </c>
      <c r="I3677" s="59">
        <v>0.5</v>
      </c>
      <c r="J3677" s="448">
        <f t="shared" si="58"/>
        <v>1452.5</v>
      </c>
    </row>
    <row r="3678" spans="1:10" ht="15.75">
      <c r="A3678" s="55">
        <v>3674</v>
      </c>
      <c r="B3678" s="55" t="s">
        <v>446</v>
      </c>
      <c r="C3678" s="329" t="s">
        <v>4084</v>
      </c>
      <c r="D3678" s="329" t="s">
        <v>7747</v>
      </c>
      <c r="E3678" s="55" t="s">
        <v>7802</v>
      </c>
      <c r="F3678" s="55"/>
      <c r="G3678" s="55" t="s">
        <v>7800</v>
      </c>
      <c r="H3678" s="299">
        <v>1744</v>
      </c>
      <c r="I3678" s="59">
        <v>0.5</v>
      </c>
      <c r="J3678" s="448">
        <f t="shared" si="58"/>
        <v>872</v>
      </c>
    </row>
    <row r="3679" spans="1:10" ht="39">
      <c r="A3679" s="55">
        <v>3675</v>
      </c>
      <c r="B3679" s="55" t="s">
        <v>446</v>
      </c>
      <c r="C3679" s="329" t="s">
        <v>4085</v>
      </c>
      <c r="D3679" s="329" t="s">
        <v>7748</v>
      </c>
      <c r="E3679" s="55" t="s">
        <v>7802</v>
      </c>
      <c r="F3679" s="55"/>
      <c r="G3679" s="55" t="s">
        <v>7800</v>
      </c>
      <c r="H3679" s="299">
        <v>5732</v>
      </c>
      <c r="I3679" s="59">
        <v>0.5</v>
      </c>
      <c r="J3679" s="448">
        <f t="shared" si="58"/>
        <v>2866</v>
      </c>
    </row>
    <row r="3680" spans="1:10" ht="15.75">
      <c r="A3680" s="55">
        <v>3676</v>
      </c>
      <c r="B3680" s="55" t="s">
        <v>446</v>
      </c>
      <c r="C3680" s="329" t="s">
        <v>4086</v>
      </c>
      <c r="D3680" s="329" t="s">
        <v>7749</v>
      </c>
      <c r="E3680" s="55" t="s">
        <v>7802</v>
      </c>
      <c r="F3680" s="55"/>
      <c r="G3680" s="55" t="s">
        <v>7800</v>
      </c>
      <c r="H3680" s="299">
        <v>6615</v>
      </c>
      <c r="I3680" s="59">
        <v>0.5</v>
      </c>
      <c r="J3680" s="448">
        <f t="shared" si="58"/>
        <v>3307.5</v>
      </c>
    </row>
    <row r="3681" spans="1:10" ht="15.75">
      <c r="A3681" s="55">
        <v>3677</v>
      </c>
      <c r="B3681" s="55" t="s">
        <v>446</v>
      </c>
      <c r="C3681" s="329" t="s">
        <v>4087</v>
      </c>
      <c r="D3681" s="329" t="s">
        <v>7750</v>
      </c>
      <c r="E3681" s="55" t="s">
        <v>7802</v>
      </c>
      <c r="F3681" s="55"/>
      <c r="G3681" s="55" t="s">
        <v>7800</v>
      </c>
      <c r="H3681" s="299">
        <v>5875</v>
      </c>
      <c r="I3681" s="59">
        <v>0.5</v>
      </c>
      <c r="J3681" s="448">
        <f t="shared" si="58"/>
        <v>2937.5</v>
      </c>
    </row>
    <row r="3682" spans="1:10" ht="15.75">
      <c r="A3682" s="55">
        <v>3678</v>
      </c>
      <c r="B3682" s="55" t="s">
        <v>446</v>
      </c>
      <c r="C3682" s="329" t="s">
        <v>4088</v>
      </c>
      <c r="D3682" s="329" t="s">
        <v>7751</v>
      </c>
      <c r="E3682" s="55" t="s">
        <v>7802</v>
      </c>
      <c r="F3682" s="55"/>
      <c r="G3682" s="55" t="s">
        <v>7800</v>
      </c>
      <c r="H3682" s="299">
        <v>9097</v>
      </c>
      <c r="I3682" s="59">
        <v>0.5</v>
      </c>
      <c r="J3682" s="448">
        <f t="shared" si="58"/>
        <v>4548.5</v>
      </c>
    </row>
    <row r="3683" spans="1:10" ht="15.75">
      <c r="A3683" s="55">
        <v>3679</v>
      </c>
      <c r="B3683" s="55" t="s">
        <v>446</v>
      </c>
      <c r="C3683" s="329" t="s">
        <v>4089</v>
      </c>
      <c r="D3683" s="329" t="s">
        <v>7752</v>
      </c>
      <c r="E3683" s="55" t="s">
        <v>7802</v>
      </c>
      <c r="F3683" s="55"/>
      <c r="G3683" s="55" t="s">
        <v>7800</v>
      </c>
      <c r="H3683" s="299">
        <v>35</v>
      </c>
      <c r="I3683" s="59">
        <v>0.5</v>
      </c>
      <c r="J3683" s="448">
        <f t="shared" si="58"/>
        <v>17.5</v>
      </c>
    </row>
    <row r="3684" spans="1:10" ht="15.75">
      <c r="A3684" s="55">
        <v>3680</v>
      </c>
      <c r="B3684" s="55" t="s">
        <v>446</v>
      </c>
      <c r="C3684" s="329" t="s">
        <v>4090</v>
      </c>
      <c r="D3684" s="329" t="s">
        <v>7753</v>
      </c>
      <c r="E3684" s="55" t="s">
        <v>7802</v>
      </c>
      <c r="F3684" s="55"/>
      <c r="G3684" s="55" t="s">
        <v>7800</v>
      </c>
      <c r="H3684" s="299">
        <v>598</v>
      </c>
      <c r="I3684" s="59">
        <v>0.5</v>
      </c>
      <c r="J3684" s="448">
        <f t="shared" si="58"/>
        <v>299</v>
      </c>
    </row>
    <row r="3685" spans="1:10" ht="15.75">
      <c r="A3685" s="55">
        <v>3681</v>
      </c>
      <c r="B3685" s="55" t="s">
        <v>446</v>
      </c>
      <c r="C3685" s="329" t="s">
        <v>4091</v>
      </c>
      <c r="D3685" s="329" t="s">
        <v>7754</v>
      </c>
      <c r="E3685" s="55" t="s">
        <v>7802</v>
      </c>
      <c r="F3685" s="55"/>
      <c r="G3685" s="55" t="s">
        <v>7800</v>
      </c>
      <c r="H3685" s="299">
        <v>1176</v>
      </c>
      <c r="I3685" s="59">
        <v>0.5</v>
      </c>
      <c r="J3685" s="448">
        <f t="shared" si="58"/>
        <v>588</v>
      </c>
    </row>
    <row r="3686" spans="1:10" ht="15.75">
      <c r="A3686" s="55">
        <v>3682</v>
      </c>
      <c r="B3686" s="55" t="s">
        <v>446</v>
      </c>
      <c r="C3686" s="329" t="s">
        <v>4092</v>
      </c>
      <c r="D3686" s="329" t="s">
        <v>7755</v>
      </c>
      <c r="E3686" s="55" t="s">
        <v>7802</v>
      </c>
      <c r="F3686" s="55"/>
      <c r="G3686" s="55" t="s">
        <v>7800</v>
      </c>
      <c r="H3686" s="299">
        <v>5</v>
      </c>
      <c r="I3686" s="59">
        <v>0.5</v>
      </c>
      <c r="J3686" s="448">
        <f t="shared" si="58"/>
        <v>2.5</v>
      </c>
    </row>
    <row r="3687" spans="1:10" ht="15.75">
      <c r="A3687" s="55">
        <v>3683</v>
      </c>
      <c r="B3687" s="55" t="s">
        <v>446</v>
      </c>
      <c r="C3687" s="329" t="s">
        <v>4093</v>
      </c>
      <c r="D3687" s="329" t="s">
        <v>7756</v>
      </c>
      <c r="E3687" s="55" t="s">
        <v>7802</v>
      </c>
      <c r="F3687" s="55"/>
      <c r="G3687" s="55" t="s">
        <v>7800</v>
      </c>
      <c r="H3687" s="299">
        <v>1559</v>
      </c>
      <c r="I3687" s="59">
        <v>0.5</v>
      </c>
      <c r="J3687" s="448">
        <f t="shared" si="58"/>
        <v>779.5</v>
      </c>
    </row>
    <row r="3688" spans="1:10" ht="15.75">
      <c r="A3688" s="55">
        <v>3684</v>
      </c>
      <c r="B3688" s="55" t="s">
        <v>446</v>
      </c>
      <c r="C3688" s="329" t="s">
        <v>4094</v>
      </c>
      <c r="D3688" s="329" t="s">
        <v>7757</v>
      </c>
      <c r="E3688" s="55" t="s">
        <v>7802</v>
      </c>
      <c r="F3688" s="55"/>
      <c r="G3688" s="55" t="s">
        <v>7800</v>
      </c>
      <c r="H3688" s="299">
        <v>404</v>
      </c>
      <c r="I3688" s="59">
        <v>0.5</v>
      </c>
      <c r="J3688" s="448">
        <f t="shared" si="58"/>
        <v>202</v>
      </c>
    </row>
    <row r="3689" spans="1:10" ht="15.75">
      <c r="A3689" s="55">
        <v>3685</v>
      </c>
      <c r="B3689" s="55" t="s">
        <v>446</v>
      </c>
      <c r="C3689" s="329" t="s">
        <v>4095</v>
      </c>
      <c r="D3689" s="329" t="s">
        <v>7758</v>
      </c>
      <c r="E3689" s="55" t="s">
        <v>7802</v>
      </c>
      <c r="F3689" s="55"/>
      <c r="G3689" s="55" t="s">
        <v>7800</v>
      </c>
      <c r="H3689" s="299">
        <v>914</v>
      </c>
      <c r="I3689" s="59">
        <v>0.5</v>
      </c>
      <c r="J3689" s="448">
        <f t="shared" si="58"/>
        <v>457</v>
      </c>
    </row>
    <row r="3690" spans="1:10" ht="15.75">
      <c r="A3690" s="55">
        <v>3686</v>
      </c>
      <c r="B3690" s="55" t="s">
        <v>446</v>
      </c>
      <c r="C3690" s="329" t="s">
        <v>4096</v>
      </c>
      <c r="D3690" s="329" t="s">
        <v>7759</v>
      </c>
      <c r="E3690" s="55" t="s">
        <v>7802</v>
      </c>
      <c r="F3690" s="55"/>
      <c r="G3690" s="55" t="s">
        <v>7800</v>
      </c>
      <c r="H3690" s="299">
        <v>1159</v>
      </c>
      <c r="I3690" s="59">
        <v>0.5</v>
      </c>
      <c r="J3690" s="448">
        <f t="shared" si="58"/>
        <v>579.5</v>
      </c>
    </row>
    <row r="3691" spans="1:10" ht="15.75">
      <c r="A3691" s="55">
        <v>3687</v>
      </c>
      <c r="B3691" s="55" t="s">
        <v>446</v>
      </c>
      <c r="C3691" s="329" t="s">
        <v>4097</v>
      </c>
      <c r="D3691" s="329" t="s">
        <v>7760</v>
      </c>
      <c r="E3691" s="55" t="s">
        <v>7802</v>
      </c>
      <c r="F3691" s="55"/>
      <c r="G3691" s="55" t="s">
        <v>7800</v>
      </c>
      <c r="H3691" s="299">
        <v>808</v>
      </c>
      <c r="I3691" s="59">
        <v>0.5</v>
      </c>
      <c r="J3691" s="448">
        <f t="shared" si="58"/>
        <v>404</v>
      </c>
    </row>
    <row r="3692" spans="1:10" ht="15.75">
      <c r="A3692" s="55">
        <v>3688</v>
      </c>
      <c r="B3692" s="55" t="s">
        <v>446</v>
      </c>
      <c r="C3692" s="329" t="s">
        <v>4098</v>
      </c>
      <c r="D3692" s="329" t="s">
        <v>7761</v>
      </c>
      <c r="E3692" s="55" t="s">
        <v>7802</v>
      </c>
      <c r="F3692" s="55"/>
      <c r="G3692" s="55" t="s">
        <v>7800</v>
      </c>
      <c r="H3692" s="299">
        <v>1084</v>
      </c>
      <c r="I3692" s="59">
        <v>0.5</v>
      </c>
      <c r="J3692" s="448">
        <f t="shared" si="58"/>
        <v>542</v>
      </c>
    </row>
    <row r="3693" spans="1:10" ht="15.75">
      <c r="A3693" s="55">
        <v>3689</v>
      </c>
      <c r="B3693" s="55" t="s">
        <v>446</v>
      </c>
      <c r="C3693" s="329" t="s">
        <v>4099</v>
      </c>
      <c r="D3693" s="329" t="s">
        <v>7762</v>
      </c>
      <c r="E3693" s="55" t="s">
        <v>7802</v>
      </c>
      <c r="F3693" s="55"/>
      <c r="G3693" s="55" t="s">
        <v>7800</v>
      </c>
      <c r="H3693" s="299">
        <v>2150</v>
      </c>
      <c r="I3693" s="59">
        <v>0.5</v>
      </c>
      <c r="J3693" s="448">
        <f t="shared" si="58"/>
        <v>1075</v>
      </c>
    </row>
    <row r="3694" spans="1:10" ht="15.75">
      <c r="A3694" s="55">
        <v>3690</v>
      </c>
      <c r="B3694" s="55" t="s">
        <v>446</v>
      </c>
      <c r="C3694" s="329" t="s">
        <v>4100</v>
      </c>
      <c r="D3694" s="329" t="s">
        <v>7762</v>
      </c>
      <c r="E3694" s="55" t="s">
        <v>7802</v>
      </c>
      <c r="F3694" s="55"/>
      <c r="G3694" s="55" t="s">
        <v>7800</v>
      </c>
      <c r="H3694" s="299">
        <v>2910</v>
      </c>
      <c r="I3694" s="59">
        <v>0.5</v>
      </c>
      <c r="J3694" s="448">
        <f t="shared" ref="J3694:J3728" si="59">H3694*(1-I3694)</f>
        <v>1455</v>
      </c>
    </row>
    <row r="3695" spans="1:10" ht="15.75">
      <c r="A3695" s="55">
        <v>3691</v>
      </c>
      <c r="B3695" s="55" t="s">
        <v>446</v>
      </c>
      <c r="C3695" s="329" t="s">
        <v>4101</v>
      </c>
      <c r="D3695" s="329" t="s">
        <v>7763</v>
      </c>
      <c r="E3695" s="55" t="s">
        <v>7802</v>
      </c>
      <c r="F3695" s="55"/>
      <c r="G3695" s="55" t="s">
        <v>7800</v>
      </c>
      <c r="H3695" s="299">
        <v>211</v>
      </c>
      <c r="I3695" s="59">
        <v>0.5</v>
      </c>
      <c r="J3695" s="448">
        <f t="shared" si="59"/>
        <v>105.5</v>
      </c>
    </row>
    <row r="3696" spans="1:10" ht="15.75">
      <c r="A3696" s="55">
        <v>3692</v>
      </c>
      <c r="B3696" s="55" t="s">
        <v>446</v>
      </c>
      <c r="C3696" s="329" t="s">
        <v>4102</v>
      </c>
      <c r="D3696" s="329" t="s">
        <v>7764</v>
      </c>
      <c r="E3696" s="55" t="s">
        <v>7802</v>
      </c>
      <c r="F3696" s="55"/>
      <c r="G3696" s="55" t="s">
        <v>7800</v>
      </c>
      <c r="H3696" s="299">
        <v>583</v>
      </c>
      <c r="I3696" s="59">
        <v>0.5</v>
      </c>
      <c r="J3696" s="448">
        <f t="shared" si="59"/>
        <v>291.5</v>
      </c>
    </row>
    <row r="3697" spans="1:10" ht="15.75">
      <c r="A3697" s="55">
        <v>3693</v>
      </c>
      <c r="B3697" s="55" t="s">
        <v>446</v>
      </c>
      <c r="C3697" s="329" t="s">
        <v>4103</v>
      </c>
      <c r="D3697" s="329" t="s">
        <v>7765</v>
      </c>
      <c r="E3697" s="55" t="s">
        <v>7802</v>
      </c>
      <c r="F3697" s="55"/>
      <c r="G3697" s="55" t="s">
        <v>7800</v>
      </c>
      <c r="H3697" s="299">
        <v>656</v>
      </c>
      <c r="I3697" s="59">
        <v>0.5</v>
      </c>
      <c r="J3697" s="448">
        <f t="shared" si="59"/>
        <v>328</v>
      </c>
    </row>
    <row r="3698" spans="1:10" ht="15.75">
      <c r="A3698" s="55">
        <v>3694</v>
      </c>
      <c r="B3698" s="55" t="s">
        <v>446</v>
      </c>
      <c r="C3698" s="329" t="s">
        <v>4104</v>
      </c>
      <c r="D3698" s="329" t="s">
        <v>7766</v>
      </c>
      <c r="E3698" s="55" t="s">
        <v>7802</v>
      </c>
      <c r="F3698" s="55"/>
      <c r="G3698" s="55" t="s">
        <v>7800</v>
      </c>
      <c r="H3698" s="299">
        <v>4359</v>
      </c>
      <c r="I3698" s="59">
        <v>0.5</v>
      </c>
      <c r="J3698" s="448">
        <f t="shared" si="59"/>
        <v>2179.5</v>
      </c>
    </row>
    <row r="3699" spans="1:10" ht="15.75">
      <c r="A3699" s="55">
        <v>3695</v>
      </c>
      <c r="B3699" s="55" t="s">
        <v>446</v>
      </c>
      <c r="C3699" s="329" t="s">
        <v>4105</v>
      </c>
      <c r="D3699" s="329" t="s">
        <v>7767</v>
      </c>
      <c r="E3699" s="55" t="s">
        <v>7802</v>
      </c>
      <c r="F3699" s="55"/>
      <c r="G3699" s="55" t="s">
        <v>7800</v>
      </c>
      <c r="H3699" s="299">
        <v>7132</v>
      </c>
      <c r="I3699" s="59">
        <v>0.5</v>
      </c>
      <c r="J3699" s="448">
        <f t="shared" si="59"/>
        <v>3566</v>
      </c>
    </row>
    <row r="3700" spans="1:10" ht="15.75">
      <c r="A3700" s="55">
        <v>3696</v>
      </c>
      <c r="B3700" s="55" t="s">
        <v>446</v>
      </c>
      <c r="C3700" s="329" t="s">
        <v>4106</v>
      </c>
      <c r="D3700" s="329" t="s">
        <v>7768</v>
      </c>
      <c r="E3700" s="55" t="s">
        <v>7802</v>
      </c>
      <c r="F3700" s="55"/>
      <c r="G3700" s="55" t="s">
        <v>7800</v>
      </c>
      <c r="H3700" s="299">
        <v>7919</v>
      </c>
      <c r="I3700" s="59">
        <v>0.5</v>
      </c>
      <c r="J3700" s="448">
        <f t="shared" si="59"/>
        <v>3959.5</v>
      </c>
    </row>
    <row r="3701" spans="1:10" ht="15.75">
      <c r="A3701" s="55">
        <v>3697</v>
      </c>
      <c r="B3701" s="55" t="s">
        <v>446</v>
      </c>
      <c r="C3701" s="329" t="s">
        <v>4107</v>
      </c>
      <c r="D3701" s="329" t="s">
        <v>7769</v>
      </c>
      <c r="E3701" s="55" t="s">
        <v>7802</v>
      </c>
      <c r="F3701" s="55"/>
      <c r="G3701" s="55" t="s">
        <v>7800</v>
      </c>
      <c r="H3701" s="299">
        <v>1704</v>
      </c>
      <c r="I3701" s="59">
        <v>0.5</v>
      </c>
      <c r="J3701" s="448">
        <f t="shared" si="59"/>
        <v>852</v>
      </c>
    </row>
    <row r="3702" spans="1:10" ht="15.75">
      <c r="A3702" s="55">
        <v>3698</v>
      </c>
      <c r="B3702" s="55" t="s">
        <v>446</v>
      </c>
      <c r="C3702" s="329" t="s">
        <v>4108</v>
      </c>
      <c r="D3702" s="329" t="s">
        <v>7770</v>
      </c>
      <c r="E3702" s="55" t="s">
        <v>7802</v>
      </c>
      <c r="F3702" s="55"/>
      <c r="G3702" s="55" t="s">
        <v>7800</v>
      </c>
      <c r="H3702" s="299">
        <v>2293</v>
      </c>
      <c r="I3702" s="59">
        <v>0.5</v>
      </c>
      <c r="J3702" s="448">
        <f t="shared" si="59"/>
        <v>1146.5</v>
      </c>
    </row>
    <row r="3703" spans="1:10" ht="15.75">
      <c r="A3703" s="55">
        <v>3699</v>
      </c>
      <c r="B3703" s="55" t="s">
        <v>446</v>
      </c>
      <c r="C3703" s="329" t="s">
        <v>4109</v>
      </c>
      <c r="D3703" s="329" t="s">
        <v>7771</v>
      </c>
      <c r="E3703" s="55" t="s">
        <v>7802</v>
      </c>
      <c r="F3703" s="55"/>
      <c r="G3703" s="55" t="s">
        <v>7800</v>
      </c>
      <c r="H3703" s="299">
        <v>1285</v>
      </c>
      <c r="I3703" s="59">
        <v>0.5</v>
      </c>
      <c r="J3703" s="448">
        <f t="shared" si="59"/>
        <v>642.5</v>
      </c>
    </row>
    <row r="3704" spans="1:10" ht="15.75">
      <c r="A3704" s="55">
        <v>3700</v>
      </c>
      <c r="B3704" s="55" t="s">
        <v>446</v>
      </c>
      <c r="C3704" s="329" t="s">
        <v>4110</v>
      </c>
      <c r="D3704" s="329" t="s">
        <v>7772</v>
      </c>
      <c r="E3704" s="55" t="s">
        <v>7802</v>
      </c>
      <c r="F3704" s="55"/>
      <c r="G3704" s="55" t="s">
        <v>7800</v>
      </c>
      <c r="H3704" s="299">
        <v>418</v>
      </c>
      <c r="I3704" s="59">
        <v>0.5</v>
      </c>
      <c r="J3704" s="448">
        <f t="shared" si="59"/>
        <v>209</v>
      </c>
    </row>
    <row r="3705" spans="1:10" ht="15.75">
      <c r="A3705" s="55">
        <v>3701</v>
      </c>
      <c r="B3705" s="55" t="s">
        <v>446</v>
      </c>
      <c r="C3705" s="329" t="s">
        <v>4111</v>
      </c>
      <c r="D3705" s="329" t="s">
        <v>7773</v>
      </c>
      <c r="E3705" s="55" t="s">
        <v>7802</v>
      </c>
      <c r="F3705" s="55"/>
      <c r="G3705" s="55" t="s">
        <v>7800</v>
      </c>
      <c r="H3705" s="299">
        <v>17645</v>
      </c>
      <c r="I3705" s="59">
        <v>0.5</v>
      </c>
      <c r="J3705" s="448">
        <f t="shared" si="59"/>
        <v>8822.5</v>
      </c>
    </row>
    <row r="3706" spans="1:10" ht="15.75">
      <c r="A3706" s="55">
        <v>3702</v>
      </c>
      <c r="B3706" s="55" t="s">
        <v>446</v>
      </c>
      <c r="C3706" s="329" t="s">
        <v>4112</v>
      </c>
      <c r="D3706" s="329" t="s">
        <v>7774</v>
      </c>
      <c r="E3706" s="55" t="s">
        <v>7802</v>
      </c>
      <c r="F3706" s="55"/>
      <c r="G3706" s="55" t="s">
        <v>7800</v>
      </c>
      <c r="H3706" s="299">
        <v>978</v>
      </c>
      <c r="I3706" s="59">
        <v>0.5</v>
      </c>
      <c r="J3706" s="448">
        <f t="shared" si="59"/>
        <v>489</v>
      </c>
    </row>
    <row r="3707" spans="1:10" ht="15.75">
      <c r="A3707" s="55">
        <v>3703</v>
      </c>
      <c r="B3707" s="55" t="s">
        <v>446</v>
      </c>
      <c r="C3707" s="329" t="s">
        <v>4113</v>
      </c>
      <c r="D3707" s="329" t="s">
        <v>7775</v>
      </c>
      <c r="E3707" s="55" t="s">
        <v>7802</v>
      </c>
      <c r="F3707" s="55"/>
      <c r="G3707" s="55" t="s">
        <v>7800</v>
      </c>
      <c r="H3707" s="299">
        <v>25728</v>
      </c>
      <c r="I3707" s="59">
        <v>0.5</v>
      </c>
      <c r="J3707" s="448">
        <f t="shared" si="59"/>
        <v>12864</v>
      </c>
    </row>
    <row r="3708" spans="1:10" ht="15.75">
      <c r="A3708" s="55">
        <v>3704</v>
      </c>
      <c r="B3708" s="55" t="s">
        <v>446</v>
      </c>
      <c r="C3708" s="329" t="s">
        <v>4114</v>
      </c>
      <c r="D3708" s="329" t="s">
        <v>7776</v>
      </c>
      <c r="E3708" s="55" t="s">
        <v>7802</v>
      </c>
      <c r="F3708" s="55"/>
      <c r="G3708" s="55" t="s">
        <v>7800</v>
      </c>
      <c r="H3708" s="299">
        <v>1251</v>
      </c>
      <c r="I3708" s="59">
        <v>0.5</v>
      </c>
      <c r="J3708" s="448">
        <f t="shared" si="59"/>
        <v>625.5</v>
      </c>
    </row>
    <row r="3709" spans="1:10" ht="15.75">
      <c r="A3709" s="55">
        <v>3705</v>
      </c>
      <c r="B3709" s="55" t="s">
        <v>446</v>
      </c>
      <c r="C3709" s="329" t="s">
        <v>4115</v>
      </c>
      <c r="D3709" s="329" t="s">
        <v>7777</v>
      </c>
      <c r="E3709" s="55" t="s">
        <v>7802</v>
      </c>
      <c r="F3709" s="55"/>
      <c r="G3709" s="55" t="s">
        <v>7800</v>
      </c>
      <c r="H3709" s="299">
        <v>73</v>
      </c>
      <c r="I3709" s="59">
        <v>0.5</v>
      </c>
      <c r="J3709" s="448">
        <f t="shared" si="59"/>
        <v>36.5</v>
      </c>
    </row>
    <row r="3710" spans="1:10" ht="15.75">
      <c r="A3710" s="55">
        <v>3706</v>
      </c>
      <c r="B3710" s="55" t="s">
        <v>446</v>
      </c>
      <c r="C3710" s="329" t="s">
        <v>4116</v>
      </c>
      <c r="D3710" s="329" t="s">
        <v>7778</v>
      </c>
      <c r="E3710" s="55" t="s">
        <v>7802</v>
      </c>
      <c r="F3710" s="55"/>
      <c r="G3710" s="55" t="s">
        <v>7800</v>
      </c>
      <c r="H3710" s="299">
        <v>714</v>
      </c>
      <c r="I3710" s="59">
        <v>0.5</v>
      </c>
      <c r="J3710" s="448">
        <f t="shared" si="59"/>
        <v>357</v>
      </c>
    </row>
    <row r="3711" spans="1:10" ht="15.75">
      <c r="A3711" s="55">
        <v>3707</v>
      </c>
      <c r="B3711" s="55" t="s">
        <v>446</v>
      </c>
      <c r="C3711" s="329" t="s">
        <v>4117</v>
      </c>
      <c r="D3711" s="329" t="s">
        <v>7779</v>
      </c>
      <c r="E3711" s="55" t="s">
        <v>7802</v>
      </c>
      <c r="F3711" s="55"/>
      <c r="G3711" s="55" t="s">
        <v>7800</v>
      </c>
      <c r="H3711" s="299">
        <v>83</v>
      </c>
      <c r="I3711" s="59">
        <v>0.5</v>
      </c>
      <c r="J3711" s="448">
        <f t="shared" si="59"/>
        <v>41.5</v>
      </c>
    </row>
    <row r="3712" spans="1:10" ht="15.75">
      <c r="A3712" s="55">
        <v>3708</v>
      </c>
      <c r="B3712" s="55" t="s">
        <v>446</v>
      </c>
      <c r="C3712" s="329" t="s">
        <v>4118</v>
      </c>
      <c r="D3712" s="329" t="s">
        <v>7780</v>
      </c>
      <c r="E3712" s="55" t="s">
        <v>7802</v>
      </c>
      <c r="F3712" s="55"/>
      <c r="G3712" s="55" t="s">
        <v>7800</v>
      </c>
      <c r="H3712" s="299">
        <v>175</v>
      </c>
      <c r="I3712" s="59">
        <v>0.5</v>
      </c>
      <c r="J3712" s="448">
        <f t="shared" si="59"/>
        <v>87.5</v>
      </c>
    </row>
    <row r="3713" spans="1:10" ht="15.75">
      <c r="A3713" s="55">
        <v>3709</v>
      </c>
      <c r="B3713" s="55" t="s">
        <v>446</v>
      </c>
      <c r="C3713" s="329" t="s">
        <v>4119</v>
      </c>
      <c r="D3713" s="329" t="s">
        <v>7781</v>
      </c>
      <c r="E3713" s="55" t="s">
        <v>7802</v>
      </c>
      <c r="F3713" s="55"/>
      <c r="G3713" s="55" t="s">
        <v>7800</v>
      </c>
      <c r="H3713" s="299">
        <v>160</v>
      </c>
      <c r="I3713" s="59">
        <v>0.5</v>
      </c>
      <c r="J3713" s="448">
        <f t="shared" si="59"/>
        <v>80</v>
      </c>
    </row>
    <row r="3714" spans="1:10" ht="15.75">
      <c r="A3714" s="55">
        <v>3710</v>
      </c>
      <c r="B3714" s="55" t="s">
        <v>446</v>
      </c>
      <c r="C3714" s="329" t="s">
        <v>4120</v>
      </c>
      <c r="D3714" s="329" t="s">
        <v>7782</v>
      </c>
      <c r="E3714" s="55" t="s">
        <v>7802</v>
      </c>
      <c r="F3714" s="55"/>
      <c r="G3714" s="55" t="s">
        <v>7800</v>
      </c>
      <c r="H3714" s="299">
        <v>225</v>
      </c>
      <c r="I3714" s="59">
        <v>0.5</v>
      </c>
      <c r="J3714" s="448">
        <f t="shared" si="59"/>
        <v>112.5</v>
      </c>
    </row>
    <row r="3715" spans="1:10" ht="15.75">
      <c r="A3715" s="55">
        <v>3711</v>
      </c>
      <c r="B3715" s="55" t="s">
        <v>446</v>
      </c>
      <c r="C3715" s="329" t="s">
        <v>4121</v>
      </c>
      <c r="D3715" s="329" t="s">
        <v>7783</v>
      </c>
      <c r="E3715" s="55" t="s">
        <v>7802</v>
      </c>
      <c r="F3715" s="55"/>
      <c r="G3715" s="55" t="s">
        <v>7800</v>
      </c>
      <c r="H3715" s="299">
        <v>160</v>
      </c>
      <c r="I3715" s="59">
        <v>0.5</v>
      </c>
      <c r="J3715" s="448">
        <f t="shared" si="59"/>
        <v>80</v>
      </c>
    </row>
    <row r="3716" spans="1:10" ht="15.75">
      <c r="A3716" s="55">
        <v>3712</v>
      </c>
      <c r="B3716" s="55" t="s">
        <v>446</v>
      </c>
      <c r="C3716" s="329" t="s">
        <v>4124</v>
      </c>
      <c r="D3716" s="329" t="s">
        <v>7784</v>
      </c>
      <c r="E3716" s="55" t="s">
        <v>7802</v>
      </c>
      <c r="F3716" s="55"/>
      <c r="G3716" s="55" t="s">
        <v>7800</v>
      </c>
      <c r="H3716" s="299">
        <v>80</v>
      </c>
      <c r="I3716" s="59">
        <v>0.5</v>
      </c>
      <c r="J3716" s="448">
        <f t="shared" si="59"/>
        <v>40</v>
      </c>
    </row>
    <row r="3717" spans="1:10" ht="15.75">
      <c r="A3717" s="55">
        <v>3713</v>
      </c>
      <c r="B3717" s="55" t="s">
        <v>446</v>
      </c>
      <c r="C3717" s="329" t="s">
        <v>4125</v>
      </c>
      <c r="D3717" s="329" t="s">
        <v>7785</v>
      </c>
      <c r="E3717" s="55" t="s">
        <v>7802</v>
      </c>
      <c r="F3717" s="55"/>
      <c r="G3717" s="55" t="s">
        <v>7800</v>
      </c>
      <c r="H3717" s="299">
        <v>56</v>
      </c>
      <c r="I3717" s="59">
        <v>0.5</v>
      </c>
      <c r="J3717" s="448">
        <f t="shared" si="59"/>
        <v>28</v>
      </c>
    </row>
    <row r="3718" spans="1:10" ht="15.75">
      <c r="A3718" s="55">
        <v>3714</v>
      </c>
      <c r="B3718" s="55" t="s">
        <v>446</v>
      </c>
      <c r="C3718" s="329" t="s">
        <v>4122</v>
      </c>
      <c r="D3718" s="329" t="s">
        <v>7786</v>
      </c>
      <c r="E3718" s="55" t="s">
        <v>7802</v>
      </c>
      <c r="F3718" s="55"/>
      <c r="G3718" s="55" t="s">
        <v>7800</v>
      </c>
      <c r="H3718" s="299">
        <v>493</v>
      </c>
      <c r="I3718" s="59">
        <v>0.5</v>
      </c>
      <c r="J3718" s="448">
        <f t="shared" si="59"/>
        <v>246.5</v>
      </c>
    </row>
    <row r="3719" spans="1:10" ht="15.75">
      <c r="A3719" s="55">
        <v>3715</v>
      </c>
      <c r="B3719" s="55" t="s">
        <v>446</v>
      </c>
      <c r="C3719" s="329" t="s">
        <v>4126</v>
      </c>
      <c r="D3719" s="329" t="s">
        <v>7787</v>
      </c>
      <c r="E3719" s="55" t="s">
        <v>7802</v>
      </c>
      <c r="F3719" s="55"/>
      <c r="G3719" s="55" t="s">
        <v>7800</v>
      </c>
      <c r="H3719" s="299">
        <v>107</v>
      </c>
      <c r="I3719" s="59">
        <v>0.5</v>
      </c>
      <c r="J3719" s="448">
        <f t="shared" si="59"/>
        <v>53.5</v>
      </c>
    </row>
    <row r="3720" spans="1:10" ht="26.25">
      <c r="A3720" s="55">
        <v>3716</v>
      </c>
      <c r="B3720" s="55" t="s">
        <v>446</v>
      </c>
      <c r="C3720" s="329" t="s">
        <v>4127</v>
      </c>
      <c r="D3720" s="329" t="s">
        <v>7788</v>
      </c>
      <c r="E3720" s="55" t="s">
        <v>7802</v>
      </c>
      <c r="F3720" s="55"/>
      <c r="G3720" s="55" t="s">
        <v>7800</v>
      </c>
      <c r="H3720" s="299">
        <v>89</v>
      </c>
      <c r="I3720" s="59">
        <v>0.5</v>
      </c>
      <c r="J3720" s="448">
        <f t="shared" si="59"/>
        <v>44.5</v>
      </c>
    </row>
    <row r="3721" spans="1:10" ht="15.75">
      <c r="A3721" s="55">
        <v>3717</v>
      </c>
      <c r="B3721" s="55" t="s">
        <v>446</v>
      </c>
      <c r="C3721" s="329" t="s">
        <v>4128</v>
      </c>
      <c r="D3721" s="329" t="s">
        <v>7789</v>
      </c>
      <c r="E3721" s="55" t="s">
        <v>7802</v>
      </c>
      <c r="F3721" s="55"/>
      <c r="G3721" s="55" t="s">
        <v>7800</v>
      </c>
      <c r="H3721" s="299">
        <v>177</v>
      </c>
      <c r="I3721" s="59">
        <v>0.5</v>
      </c>
      <c r="J3721" s="448">
        <f t="shared" si="59"/>
        <v>88.5</v>
      </c>
    </row>
    <row r="3722" spans="1:10" ht="15.75">
      <c r="A3722" s="55">
        <v>3718</v>
      </c>
      <c r="B3722" s="55" t="s">
        <v>446</v>
      </c>
      <c r="C3722" s="329" t="s">
        <v>4129</v>
      </c>
      <c r="D3722" s="329" t="s">
        <v>7790</v>
      </c>
      <c r="E3722" s="55" t="s">
        <v>7802</v>
      </c>
      <c r="F3722" s="55"/>
      <c r="G3722" s="55" t="s">
        <v>7800</v>
      </c>
      <c r="H3722" s="299">
        <v>97</v>
      </c>
      <c r="I3722" s="59">
        <v>0.5</v>
      </c>
      <c r="J3722" s="448">
        <f t="shared" si="59"/>
        <v>48.5</v>
      </c>
    </row>
    <row r="3723" spans="1:10" ht="15.75">
      <c r="A3723" s="55">
        <v>3719</v>
      </c>
      <c r="B3723" s="55" t="s">
        <v>446</v>
      </c>
      <c r="C3723" s="329" t="s">
        <v>4130</v>
      </c>
      <c r="D3723" s="329" t="s">
        <v>7791</v>
      </c>
      <c r="E3723" s="55" t="s">
        <v>7802</v>
      </c>
      <c r="F3723" s="55"/>
      <c r="G3723" s="55" t="s">
        <v>7800</v>
      </c>
      <c r="H3723" s="299">
        <v>23</v>
      </c>
      <c r="I3723" s="59">
        <v>0.5</v>
      </c>
      <c r="J3723" s="448">
        <f t="shared" si="59"/>
        <v>11.5</v>
      </c>
    </row>
    <row r="3724" spans="1:10" ht="15.75">
      <c r="A3724" s="55">
        <v>3720</v>
      </c>
      <c r="B3724" s="55" t="s">
        <v>446</v>
      </c>
      <c r="C3724" s="329" t="s">
        <v>4131</v>
      </c>
      <c r="D3724" s="329" t="s">
        <v>7792</v>
      </c>
      <c r="E3724" s="55" t="s">
        <v>7802</v>
      </c>
      <c r="F3724" s="55"/>
      <c r="G3724" s="55" t="s">
        <v>7800</v>
      </c>
      <c r="H3724" s="299">
        <v>68</v>
      </c>
      <c r="I3724" s="59">
        <v>0.5</v>
      </c>
      <c r="J3724" s="448">
        <f t="shared" si="59"/>
        <v>34</v>
      </c>
    </row>
    <row r="3725" spans="1:10" ht="15.75">
      <c r="A3725" s="55">
        <v>3721</v>
      </c>
      <c r="B3725" s="55" t="s">
        <v>446</v>
      </c>
      <c r="C3725" s="329" t="s">
        <v>4132</v>
      </c>
      <c r="D3725" s="329" t="s">
        <v>7793</v>
      </c>
      <c r="E3725" s="55" t="s">
        <v>7802</v>
      </c>
      <c r="F3725" s="55"/>
      <c r="G3725" s="55" t="s">
        <v>7800</v>
      </c>
      <c r="H3725" s="299">
        <v>308</v>
      </c>
      <c r="I3725" s="59">
        <v>0.5</v>
      </c>
      <c r="J3725" s="448">
        <f t="shared" si="59"/>
        <v>154</v>
      </c>
    </row>
    <row r="3726" spans="1:10" ht="15.75">
      <c r="A3726" s="55">
        <v>3722</v>
      </c>
      <c r="B3726" s="55" t="s">
        <v>446</v>
      </c>
      <c r="C3726" s="329" t="s">
        <v>4123</v>
      </c>
      <c r="D3726" s="329" t="s">
        <v>7794</v>
      </c>
      <c r="E3726" s="55" t="s">
        <v>7802</v>
      </c>
      <c r="F3726" s="55"/>
      <c r="G3726" s="55" t="s">
        <v>7800</v>
      </c>
      <c r="H3726" s="299">
        <v>292</v>
      </c>
      <c r="I3726" s="59">
        <v>0.5</v>
      </c>
      <c r="J3726" s="448">
        <f t="shared" si="59"/>
        <v>146</v>
      </c>
    </row>
    <row r="3727" spans="1:10" ht="15.75">
      <c r="A3727" s="55">
        <v>3723</v>
      </c>
      <c r="B3727" s="55" t="s">
        <v>446</v>
      </c>
      <c r="C3727" s="329" t="s">
        <v>4133</v>
      </c>
      <c r="D3727" s="329" t="s">
        <v>7795</v>
      </c>
      <c r="E3727" s="55" t="s">
        <v>7802</v>
      </c>
      <c r="F3727" s="55"/>
      <c r="G3727" s="55" t="s">
        <v>7800</v>
      </c>
      <c r="H3727" s="299">
        <v>50</v>
      </c>
      <c r="I3727" s="59">
        <v>0.5</v>
      </c>
      <c r="J3727" s="448">
        <f t="shared" si="59"/>
        <v>25</v>
      </c>
    </row>
    <row r="3728" spans="1:10" ht="15.75">
      <c r="A3728" s="55">
        <v>3724</v>
      </c>
      <c r="B3728" s="55" t="s">
        <v>446</v>
      </c>
      <c r="C3728" s="329" t="s">
        <v>4134</v>
      </c>
      <c r="D3728" s="329" t="s">
        <v>7796</v>
      </c>
      <c r="E3728" s="55" t="s">
        <v>7802</v>
      </c>
      <c r="F3728" s="55"/>
      <c r="G3728" s="55" t="s">
        <v>7800</v>
      </c>
      <c r="H3728" s="299">
        <v>43</v>
      </c>
      <c r="I3728" s="59">
        <v>0.5</v>
      </c>
      <c r="J3728" s="448">
        <f t="shared" si="59"/>
        <v>21.5</v>
      </c>
    </row>
    <row r="3729" spans="1:10" ht="39">
      <c r="A3729" s="55">
        <v>3725</v>
      </c>
      <c r="B3729" s="55" t="s">
        <v>446</v>
      </c>
      <c r="C3729" s="329" t="s">
        <v>4135</v>
      </c>
      <c r="D3729" s="329" t="s">
        <v>7797</v>
      </c>
      <c r="E3729" s="55" t="s">
        <v>7802</v>
      </c>
      <c r="F3729" s="55"/>
      <c r="G3729" s="55" t="s">
        <v>7800</v>
      </c>
      <c r="H3729" s="299">
        <v>43</v>
      </c>
      <c r="I3729" s="59">
        <v>0.5</v>
      </c>
      <c r="J3729" s="448">
        <f t="shared" ref="J3729:J3731" si="60">H3729*(1-I3729)</f>
        <v>21.5</v>
      </c>
    </row>
    <row r="3730" spans="1:10" ht="26.25">
      <c r="A3730" s="55">
        <v>3726</v>
      </c>
      <c r="B3730" s="55" t="s">
        <v>446</v>
      </c>
      <c r="C3730" s="329" t="s">
        <v>4136</v>
      </c>
      <c r="D3730" s="329" t="s">
        <v>7798</v>
      </c>
      <c r="E3730" s="55" t="s">
        <v>7802</v>
      </c>
      <c r="F3730" s="55"/>
      <c r="G3730" s="55" t="s">
        <v>7800</v>
      </c>
      <c r="H3730" s="299">
        <v>43</v>
      </c>
      <c r="I3730" s="59">
        <v>0.5</v>
      </c>
      <c r="J3730" s="448">
        <f t="shared" si="60"/>
        <v>21.5</v>
      </c>
    </row>
    <row r="3731" spans="1:10" ht="15.75">
      <c r="A3731" s="55">
        <v>3727</v>
      </c>
      <c r="B3731" s="55" t="s">
        <v>446</v>
      </c>
      <c r="C3731" s="329" t="s">
        <v>4135</v>
      </c>
      <c r="D3731" s="329" t="s">
        <v>7799</v>
      </c>
      <c r="E3731" s="55" t="s">
        <v>7802</v>
      </c>
      <c r="F3731" s="55" t="s">
        <v>445</v>
      </c>
      <c r="G3731" s="55" t="s">
        <v>7800</v>
      </c>
      <c r="H3731" s="299">
        <v>43</v>
      </c>
      <c r="I3731" s="59">
        <v>0.5</v>
      </c>
      <c r="J3731" s="448">
        <f t="shared" si="60"/>
        <v>21.5</v>
      </c>
    </row>
  </sheetData>
  <sheetProtection algorithmName="SHA-512" hashValue="kefKZQvRwvLm1buJQqD6FqWUReQqzv07zhfoC/WdrYaVAqk3Daw1k46YPulxrZPyKf5TBXPr+ajc+K8AxXMbaw==" saltValue="UlL2u59qvKNvyQBw9QrOWA==" spinCount="100000" sheet="1" objects="1" scenarios="1"/>
  <autoFilter ref="A4:J4" xr:uid="{00000000-0009-0000-0000-00000A000000}"/>
  <printOptions horizontalCentered="1"/>
  <pageMargins left="0.75" right="0.75" top="1" bottom="1" header="0.5" footer="0.5"/>
  <pageSetup paperSize="3" scale="81"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811"/>
  <sheetViews>
    <sheetView zoomScale="70" zoomScaleNormal="70" workbookViewId="0">
      <pane ySplit="4" topLeftCell="A5" activePane="bottomLeft" state="frozen"/>
      <selection activeCell="B6" sqref="B6"/>
      <selection pane="bottomLeft" activeCell="I1" sqref="I1:I1048576"/>
    </sheetView>
  </sheetViews>
  <sheetFormatPr defaultColWidth="9.28515625" defaultRowHeight="12.75"/>
  <cols>
    <col min="1" max="1" width="7.28515625" style="281" bestFit="1" customWidth="1"/>
    <col min="2" max="2" width="28.28515625" style="357" customWidth="1"/>
    <col min="3" max="3" width="26.85546875" style="357" bestFit="1" customWidth="1"/>
    <col min="4" max="4" width="76.28515625" style="357" bestFit="1" customWidth="1"/>
    <col min="5" max="5" width="15.5703125" style="357" customWidth="1"/>
    <col min="6" max="6" width="15.28515625" style="357" bestFit="1" customWidth="1"/>
    <col min="7" max="7" width="19.140625" style="357" bestFit="1" customWidth="1"/>
    <col min="8" max="8" width="18.5703125" style="361" customWidth="1"/>
    <col min="9" max="9" width="13.140625" style="451" bestFit="1" customWidth="1"/>
    <col min="10" max="10" width="15" style="361" bestFit="1" customWidth="1"/>
    <col min="11" max="16384" width="9.28515625" style="281"/>
  </cols>
  <sheetData>
    <row r="1" spans="1:10" ht="15.75">
      <c r="B1" s="53" t="s">
        <v>15177</v>
      </c>
      <c r="C1" s="53" t="s">
        <v>21</v>
      </c>
      <c r="D1" s="54"/>
      <c r="E1" s="54"/>
      <c r="F1" s="282"/>
      <c r="G1" s="282"/>
      <c r="H1" s="359"/>
      <c r="I1" s="449"/>
      <c r="J1" s="359"/>
    </row>
    <row r="2" spans="1:10" ht="31.5">
      <c r="B2" s="282" t="s">
        <v>15176</v>
      </c>
      <c r="C2" s="53" t="s">
        <v>7801</v>
      </c>
      <c r="D2" s="54"/>
      <c r="E2" s="54"/>
      <c r="F2" s="282"/>
      <c r="G2" s="282"/>
      <c r="H2" s="359"/>
      <c r="I2" s="449"/>
      <c r="J2" s="359"/>
    </row>
    <row r="3" spans="1:10" ht="15.75">
      <c r="B3" s="282"/>
      <c r="C3" s="53"/>
      <c r="D3" s="54"/>
      <c r="E3" s="54"/>
      <c r="F3" s="282"/>
      <c r="G3" s="282"/>
      <c r="H3" s="359"/>
      <c r="I3" s="449"/>
      <c r="J3" s="359"/>
    </row>
    <row r="4" spans="1:10" ht="94.5">
      <c r="A4" s="52" t="s">
        <v>23</v>
      </c>
      <c r="B4" s="47" t="s">
        <v>5</v>
      </c>
      <c r="C4" s="47" t="s">
        <v>275</v>
      </c>
      <c r="D4" s="47" t="s">
        <v>276</v>
      </c>
      <c r="E4" s="49" t="s">
        <v>3</v>
      </c>
      <c r="F4" s="47" t="s">
        <v>53</v>
      </c>
      <c r="G4" s="47" t="s">
        <v>25</v>
      </c>
      <c r="H4" s="68" t="s">
        <v>2</v>
      </c>
      <c r="I4" s="446" t="s">
        <v>7</v>
      </c>
      <c r="J4" s="68" t="s">
        <v>1</v>
      </c>
    </row>
    <row r="5" spans="1:10" ht="115.5">
      <c r="A5" s="55">
        <v>1</v>
      </c>
      <c r="B5" s="55" t="s">
        <v>7803</v>
      </c>
      <c r="C5" s="284" t="s">
        <v>7805</v>
      </c>
      <c r="D5" s="285" t="s">
        <v>7808</v>
      </c>
      <c r="E5" s="55" t="s">
        <v>7802</v>
      </c>
      <c r="F5" s="55"/>
      <c r="G5" s="55" t="s">
        <v>7804</v>
      </c>
      <c r="H5" s="286">
        <v>591</v>
      </c>
      <c r="I5" s="59">
        <v>0.25</v>
      </c>
      <c r="J5" s="448">
        <f>H5*(1-I5)</f>
        <v>443.25</v>
      </c>
    </row>
    <row r="6" spans="1:10" ht="115.5">
      <c r="A6" s="55">
        <v>2</v>
      </c>
      <c r="B6" s="55" t="s">
        <v>7803</v>
      </c>
      <c r="C6" s="284" t="s">
        <v>7806</v>
      </c>
      <c r="D6" s="285" t="s">
        <v>7809</v>
      </c>
      <c r="E6" s="55" t="s">
        <v>7802</v>
      </c>
      <c r="F6" s="55"/>
      <c r="G6" s="55" t="s">
        <v>7804</v>
      </c>
      <c r="H6" s="286">
        <v>688</v>
      </c>
      <c r="I6" s="59">
        <v>0.25</v>
      </c>
      <c r="J6" s="448">
        <f t="shared" ref="J6:J17" si="0">H6*(1-I6)</f>
        <v>516</v>
      </c>
    </row>
    <row r="7" spans="1:10" ht="15.75">
      <c r="A7" s="55">
        <v>3</v>
      </c>
      <c r="B7" s="55" t="s">
        <v>7803</v>
      </c>
      <c r="C7" s="284" t="s">
        <v>7807</v>
      </c>
      <c r="D7" s="285" t="s">
        <v>7810</v>
      </c>
      <c r="E7" s="55" t="s">
        <v>7802</v>
      </c>
      <c r="F7" s="55"/>
      <c r="G7" s="55" t="s">
        <v>7804</v>
      </c>
      <c r="H7" s="286">
        <v>119</v>
      </c>
      <c r="I7" s="59">
        <v>0.25</v>
      </c>
      <c r="J7" s="448">
        <f t="shared" si="0"/>
        <v>89.25</v>
      </c>
    </row>
    <row r="8" spans="1:10" ht="15.75">
      <c r="A8" s="55">
        <v>4</v>
      </c>
      <c r="B8" s="55" t="s">
        <v>7803</v>
      </c>
      <c r="C8" s="287" t="s">
        <v>7811</v>
      </c>
      <c r="D8" s="285" t="s">
        <v>7817</v>
      </c>
      <c r="E8" s="55" t="s">
        <v>7802</v>
      </c>
      <c r="F8" s="55"/>
      <c r="G8" s="55" t="s">
        <v>7804</v>
      </c>
      <c r="H8" s="286">
        <v>106</v>
      </c>
      <c r="I8" s="59">
        <v>0.25</v>
      </c>
      <c r="J8" s="448">
        <f t="shared" si="0"/>
        <v>79.5</v>
      </c>
    </row>
    <row r="9" spans="1:10" ht="15.75">
      <c r="A9" s="55">
        <v>5</v>
      </c>
      <c r="B9" s="55" t="s">
        <v>7803</v>
      </c>
      <c r="C9" s="287" t="s">
        <v>7812</v>
      </c>
      <c r="D9" s="285" t="s">
        <v>7818</v>
      </c>
      <c r="E9" s="55" t="s">
        <v>7802</v>
      </c>
      <c r="F9" s="55"/>
      <c r="G9" s="55" t="s">
        <v>7804</v>
      </c>
      <c r="H9" s="286">
        <v>151</v>
      </c>
      <c r="I9" s="59">
        <v>0.25</v>
      </c>
      <c r="J9" s="448">
        <f t="shared" si="0"/>
        <v>113.25</v>
      </c>
    </row>
    <row r="10" spans="1:10" ht="15.75">
      <c r="A10" s="55">
        <v>6</v>
      </c>
      <c r="B10" s="55" t="s">
        <v>7803</v>
      </c>
      <c r="C10" s="287" t="s">
        <v>7813</v>
      </c>
      <c r="D10" s="285" t="s">
        <v>7819</v>
      </c>
      <c r="E10" s="55" t="s">
        <v>7802</v>
      </c>
      <c r="F10" s="55"/>
      <c r="G10" s="55" t="s">
        <v>7804</v>
      </c>
      <c r="H10" s="286">
        <v>112</v>
      </c>
      <c r="I10" s="59">
        <v>0.25</v>
      </c>
      <c r="J10" s="448">
        <f t="shared" si="0"/>
        <v>84</v>
      </c>
    </row>
    <row r="11" spans="1:10" ht="15.75">
      <c r="A11" s="55">
        <v>7</v>
      </c>
      <c r="B11" s="55" t="s">
        <v>7803</v>
      </c>
      <c r="C11" s="287" t="s">
        <v>7814</v>
      </c>
      <c r="D11" s="285" t="s">
        <v>7820</v>
      </c>
      <c r="E11" s="55" t="s">
        <v>7802</v>
      </c>
      <c r="F11" s="55"/>
      <c r="G11" s="55" t="s">
        <v>7804</v>
      </c>
      <c r="H11" s="286">
        <v>203</v>
      </c>
      <c r="I11" s="59">
        <v>0.25</v>
      </c>
      <c r="J11" s="448">
        <f t="shared" si="0"/>
        <v>152.25</v>
      </c>
    </row>
    <row r="12" spans="1:10" ht="15.75">
      <c r="A12" s="55">
        <v>8</v>
      </c>
      <c r="B12" s="55" t="s">
        <v>7803</v>
      </c>
      <c r="C12" s="287" t="s">
        <v>7815</v>
      </c>
      <c r="D12" s="285" t="s">
        <v>7821</v>
      </c>
      <c r="E12" s="55" t="s">
        <v>7802</v>
      </c>
      <c r="F12" s="55"/>
      <c r="G12" s="55" t="s">
        <v>7804</v>
      </c>
      <c r="H12" s="286">
        <v>203</v>
      </c>
      <c r="I12" s="59">
        <v>0.25</v>
      </c>
      <c r="J12" s="448">
        <f t="shared" si="0"/>
        <v>152.25</v>
      </c>
    </row>
    <row r="13" spans="1:10" ht="15.75">
      <c r="A13" s="55">
        <v>9</v>
      </c>
      <c r="B13" s="55" t="s">
        <v>7803</v>
      </c>
      <c r="C13" s="287" t="s">
        <v>7816</v>
      </c>
      <c r="D13" s="285" t="s">
        <v>7822</v>
      </c>
      <c r="E13" s="55" t="s">
        <v>7802</v>
      </c>
      <c r="F13" s="55"/>
      <c r="G13" s="55" t="s">
        <v>7804</v>
      </c>
      <c r="H13" s="286">
        <v>207</v>
      </c>
      <c r="I13" s="59">
        <v>0.25</v>
      </c>
      <c r="J13" s="448">
        <f t="shared" si="0"/>
        <v>155.25</v>
      </c>
    </row>
    <row r="14" spans="1:10" ht="115.5">
      <c r="A14" s="55">
        <v>10</v>
      </c>
      <c r="B14" s="55" t="s">
        <v>7803</v>
      </c>
      <c r="C14" s="287" t="s">
        <v>7823</v>
      </c>
      <c r="D14" s="285" t="s">
        <v>7825</v>
      </c>
      <c r="E14" s="55" t="s">
        <v>7802</v>
      </c>
      <c r="F14" s="55"/>
      <c r="G14" s="55" t="s">
        <v>7804</v>
      </c>
      <c r="H14" s="286">
        <v>561</v>
      </c>
      <c r="I14" s="59">
        <v>0.25</v>
      </c>
      <c r="J14" s="448">
        <f t="shared" si="0"/>
        <v>420.75</v>
      </c>
    </row>
    <row r="15" spans="1:10" ht="15.75">
      <c r="A15" s="55">
        <v>11</v>
      </c>
      <c r="B15" s="55" t="s">
        <v>7803</v>
      </c>
      <c r="C15" s="287" t="s">
        <v>7824</v>
      </c>
      <c r="D15" s="285" t="s">
        <v>7826</v>
      </c>
      <c r="E15" s="55" t="s">
        <v>7802</v>
      </c>
      <c r="F15" s="55"/>
      <c r="G15" s="55" t="s">
        <v>7804</v>
      </c>
      <c r="H15" s="286">
        <v>117</v>
      </c>
      <c r="I15" s="59">
        <v>0.25</v>
      </c>
      <c r="J15" s="448">
        <f t="shared" si="0"/>
        <v>87.75</v>
      </c>
    </row>
    <row r="16" spans="1:10" ht="115.5">
      <c r="A16" s="55">
        <v>12</v>
      </c>
      <c r="B16" s="55" t="s">
        <v>7803</v>
      </c>
      <c r="C16" s="288" t="s">
        <v>7827</v>
      </c>
      <c r="D16" s="285" t="s">
        <v>7830</v>
      </c>
      <c r="E16" s="55" t="s">
        <v>7802</v>
      </c>
      <c r="F16" s="55"/>
      <c r="G16" s="55" t="s">
        <v>7804</v>
      </c>
      <c r="H16" s="286">
        <v>822</v>
      </c>
      <c r="I16" s="59">
        <v>0.25</v>
      </c>
      <c r="J16" s="448">
        <f t="shared" si="0"/>
        <v>616.5</v>
      </c>
    </row>
    <row r="17" spans="1:10" ht="141">
      <c r="A17" s="55">
        <v>13</v>
      </c>
      <c r="B17" s="55" t="s">
        <v>7803</v>
      </c>
      <c r="C17" s="288" t="s">
        <v>7828</v>
      </c>
      <c r="D17" s="285" t="s">
        <v>7831</v>
      </c>
      <c r="E17" s="55" t="s">
        <v>7802</v>
      </c>
      <c r="F17" s="55"/>
      <c r="G17" s="55" t="s">
        <v>7804</v>
      </c>
      <c r="H17" s="286">
        <v>973</v>
      </c>
      <c r="I17" s="59">
        <v>0.25</v>
      </c>
      <c r="J17" s="448">
        <f t="shared" si="0"/>
        <v>729.75</v>
      </c>
    </row>
    <row r="18" spans="1:10" ht="128.25">
      <c r="A18" s="55">
        <v>14</v>
      </c>
      <c r="B18" s="55" t="s">
        <v>7803</v>
      </c>
      <c r="C18" s="288" t="s">
        <v>7829</v>
      </c>
      <c r="D18" s="285" t="s">
        <v>7832</v>
      </c>
      <c r="E18" s="55" t="s">
        <v>7802</v>
      </c>
      <c r="F18" s="55"/>
      <c r="G18" s="55" t="s">
        <v>7804</v>
      </c>
      <c r="H18" s="286">
        <v>1166</v>
      </c>
      <c r="I18" s="59">
        <v>0.25</v>
      </c>
      <c r="J18" s="448">
        <f t="shared" ref="J18:J81" si="1">H18*(1-I18)</f>
        <v>874.5</v>
      </c>
    </row>
    <row r="19" spans="1:10" ht="128.25">
      <c r="A19" s="55">
        <v>15</v>
      </c>
      <c r="B19" s="55" t="s">
        <v>7803</v>
      </c>
      <c r="C19" s="288" t="s">
        <v>7833</v>
      </c>
      <c r="D19" s="285" t="s">
        <v>7837</v>
      </c>
      <c r="E19" s="55" t="s">
        <v>7802</v>
      </c>
      <c r="F19" s="55"/>
      <c r="G19" s="55" t="s">
        <v>7804</v>
      </c>
      <c r="H19" s="286">
        <v>1065</v>
      </c>
      <c r="I19" s="59">
        <v>0.25</v>
      </c>
      <c r="J19" s="448">
        <f t="shared" si="1"/>
        <v>798.75</v>
      </c>
    </row>
    <row r="20" spans="1:10" ht="153.75">
      <c r="A20" s="55">
        <v>16</v>
      </c>
      <c r="B20" s="55" t="s">
        <v>7803</v>
      </c>
      <c r="C20" s="288" t="s">
        <v>7834</v>
      </c>
      <c r="D20" s="285" t="s">
        <v>7838</v>
      </c>
      <c r="E20" s="55" t="s">
        <v>7802</v>
      </c>
      <c r="F20" s="55"/>
      <c r="G20" s="55" t="s">
        <v>7804</v>
      </c>
      <c r="H20" s="286">
        <v>1086</v>
      </c>
      <c r="I20" s="59">
        <v>0.25</v>
      </c>
      <c r="J20" s="448">
        <f t="shared" si="1"/>
        <v>814.5</v>
      </c>
    </row>
    <row r="21" spans="1:10" ht="128.25">
      <c r="A21" s="55">
        <v>17</v>
      </c>
      <c r="B21" s="55" t="s">
        <v>7803</v>
      </c>
      <c r="C21" s="288" t="s">
        <v>7835</v>
      </c>
      <c r="D21" s="285" t="s">
        <v>7839</v>
      </c>
      <c r="E21" s="55" t="s">
        <v>7802</v>
      </c>
      <c r="F21" s="55"/>
      <c r="G21" s="55" t="s">
        <v>7804</v>
      </c>
      <c r="H21" s="286">
        <v>1315</v>
      </c>
      <c r="I21" s="59">
        <v>0.25</v>
      </c>
      <c r="J21" s="448">
        <f t="shared" si="1"/>
        <v>986.25</v>
      </c>
    </row>
    <row r="22" spans="1:10" ht="141">
      <c r="A22" s="55">
        <v>18</v>
      </c>
      <c r="B22" s="55" t="s">
        <v>7803</v>
      </c>
      <c r="C22" s="288" t="s">
        <v>7836</v>
      </c>
      <c r="D22" s="285" t="s">
        <v>7840</v>
      </c>
      <c r="E22" s="55" t="s">
        <v>7802</v>
      </c>
      <c r="F22" s="55"/>
      <c r="G22" s="55" t="s">
        <v>7804</v>
      </c>
      <c r="H22" s="286">
        <v>1327</v>
      </c>
      <c r="I22" s="59">
        <v>0.25</v>
      </c>
      <c r="J22" s="448">
        <f t="shared" si="1"/>
        <v>995.25</v>
      </c>
    </row>
    <row r="23" spans="1:10" ht="51.75">
      <c r="A23" s="55">
        <v>19</v>
      </c>
      <c r="B23" s="55" t="s">
        <v>7803</v>
      </c>
      <c r="C23" s="288" t="s">
        <v>7841</v>
      </c>
      <c r="D23" s="285" t="s">
        <v>7847</v>
      </c>
      <c r="E23" s="55" t="s">
        <v>7802</v>
      </c>
      <c r="F23" s="55"/>
      <c r="G23" s="55" t="s">
        <v>7804</v>
      </c>
      <c r="H23" s="286">
        <v>221</v>
      </c>
      <c r="I23" s="59">
        <v>0.25</v>
      </c>
      <c r="J23" s="448">
        <f t="shared" si="1"/>
        <v>165.75</v>
      </c>
    </row>
    <row r="24" spans="1:10" ht="51.75">
      <c r="A24" s="55">
        <v>20</v>
      </c>
      <c r="B24" s="55" t="s">
        <v>7803</v>
      </c>
      <c r="C24" s="288" t="s">
        <v>7842</v>
      </c>
      <c r="D24" s="285" t="s">
        <v>7848</v>
      </c>
      <c r="E24" s="55" t="s">
        <v>7802</v>
      </c>
      <c r="F24" s="55"/>
      <c r="G24" s="55" t="s">
        <v>7804</v>
      </c>
      <c r="H24" s="286">
        <v>294</v>
      </c>
      <c r="I24" s="59">
        <v>0.25</v>
      </c>
      <c r="J24" s="448">
        <f t="shared" si="1"/>
        <v>220.5</v>
      </c>
    </row>
    <row r="25" spans="1:10" ht="26.25">
      <c r="A25" s="55">
        <v>21</v>
      </c>
      <c r="B25" s="55" t="s">
        <v>7803</v>
      </c>
      <c r="C25" s="288" t="s">
        <v>7843</v>
      </c>
      <c r="D25" s="285" t="s">
        <v>7849</v>
      </c>
      <c r="E25" s="55" t="s">
        <v>7802</v>
      </c>
      <c r="F25" s="55"/>
      <c r="G25" s="55" t="s">
        <v>7804</v>
      </c>
      <c r="H25" s="286">
        <v>168</v>
      </c>
      <c r="I25" s="59">
        <v>0.25</v>
      </c>
      <c r="J25" s="448">
        <f t="shared" si="1"/>
        <v>126</v>
      </c>
    </row>
    <row r="26" spans="1:10" ht="26.25">
      <c r="A26" s="55">
        <v>22</v>
      </c>
      <c r="B26" s="55" t="s">
        <v>7803</v>
      </c>
      <c r="C26" s="288" t="s">
        <v>7844</v>
      </c>
      <c r="D26" s="285" t="s">
        <v>7850</v>
      </c>
      <c r="E26" s="55" t="s">
        <v>7802</v>
      </c>
      <c r="F26" s="55"/>
      <c r="G26" s="55" t="s">
        <v>7804</v>
      </c>
      <c r="H26" s="286">
        <v>134</v>
      </c>
      <c r="I26" s="59">
        <v>0.25</v>
      </c>
      <c r="J26" s="448">
        <f t="shared" si="1"/>
        <v>100.5</v>
      </c>
    </row>
    <row r="27" spans="1:10" ht="26.25">
      <c r="A27" s="55">
        <v>23</v>
      </c>
      <c r="B27" s="55" t="s">
        <v>7803</v>
      </c>
      <c r="C27" s="288" t="s">
        <v>7845</v>
      </c>
      <c r="D27" s="285" t="s">
        <v>7851</v>
      </c>
      <c r="E27" s="55" t="s">
        <v>7802</v>
      </c>
      <c r="F27" s="55"/>
      <c r="G27" s="55" t="s">
        <v>7804</v>
      </c>
      <c r="H27" s="286">
        <v>70</v>
      </c>
      <c r="I27" s="59">
        <v>0.25</v>
      </c>
      <c r="J27" s="448">
        <f t="shared" si="1"/>
        <v>52.5</v>
      </c>
    </row>
    <row r="28" spans="1:10" ht="26.25">
      <c r="A28" s="55">
        <v>24</v>
      </c>
      <c r="B28" s="55" t="s">
        <v>7803</v>
      </c>
      <c r="C28" s="288" t="s">
        <v>7846</v>
      </c>
      <c r="D28" s="285" t="s">
        <v>7852</v>
      </c>
      <c r="E28" s="55" t="s">
        <v>7802</v>
      </c>
      <c r="F28" s="55"/>
      <c r="G28" s="55" t="s">
        <v>7804</v>
      </c>
      <c r="H28" s="286">
        <v>60</v>
      </c>
      <c r="I28" s="59">
        <v>0.25</v>
      </c>
      <c r="J28" s="448">
        <f t="shared" si="1"/>
        <v>45</v>
      </c>
    </row>
    <row r="29" spans="1:10" ht="15.75">
      <c r="A29" s="55">
        <v>25</v>
      </c>
      <c r="B29" s="55" t="s">
        <v>7803</v>
      </c>
      <c r="C29" s="288" t="s">
        <v>7824</v>
      </c>
      <c r="D29" s="285" t="s">
        <v>7826</v>
      </c>
      <c r="E29" s="55" t="s">
        <v>7802</v>
      </c>
      <c r="F29" s="55"/>
      <c r="G29" s="55" t="s">
        <v>7804</v>
      </c>
      <c r="H29" s="286">
        <v>117</v>
      </c>
      <c r="I29" s="59">
        <v>0.25</v>
      </c>
      <c r="J29" s="448">
        <f t="shared" si="1"/>
        <v>87.75</v>
      </c>
    </row>
    <row r="30" spans="1:10" ht="102.75">
      <c r="A30" s="55">
        <v>26</v>
      </c>
      <c r="B30" s="55" t="s">
        <v>7803</v>
      </c>
      <c r="C30" s="288" t="s">
        <v>7853</v>
      </c>
      <c r="D30" s="285" t="s">
        <v>7854</v>
      </c>
      <c r="E30" s="55" t="s">
        <v>7802</v>
      </c>
      <c r="F30" s="55"/>
      <c r="G30" s="55" t="s">
        <v>7804</v>
      </c>
      <c r="H30" s="286">
        <v>1449</v>
      </c>
      <c r="I30" s="59">
        <v>0.25</v>
      </c>
      <c r="J30" s="448">
        <f t="shared" si="1"/>
        <v>1086.75</v>
      </c>
    </row>
    <row r="31" spans="1:10" ht="141">
      <c r="A31" s="55">
        <v>27</v>
      </c>
      <c r="B31" s="55" t="s">
        <v>7803</v>
      </c>
      <c r="C31" s="288" t="s">
        <v>7855</v>
      </c>
      <c r="D31" s="285" t="s">
        <v>7858</v>
      </c>
      <c r="E31" s="55" t="s">
        <v>7802</v>
      </c>
      <c r="F31" s="55"/>
      <c r="G31" s="55" t="s">
        <v>7804</v>
      </c>
      <c r="H31" s="286">
        <v>1096</v>
      </c>
      <c r="I31" s="59">
        <v>0.25</v>
      </c>
      <c r="J31" s="448">
        <f t="shared" si="1"/>
        <v>822</v>
      </c>
    </row>
    <row r="32" spans="1:10" ht="141">
      <c r="A32" s="55">
        <v>28</v>
      </c>
      <c r="B32" s="55" t="s">
        <v>7803</v>
      </c>
      <c r="C32" s="288" t="s">
        <v>7856</v>
      </c>
      <c r="D32" s="285" t="s">
        <v>7859</v>
      </c>
      <c r="E32" s="55" t="s">
        <v>7802</v>
      </c>
      <c r="F32" s="55"/>
      <c r="G32" s="55" t="s">
        <v>7804</v>
      </c>
      <c r="H32" s="286">
        <v>1344</v>
      </c>
      <c r="I32" s="59">
        <v>0.25</v>
      </c>
      <c r="J32" s="448">
        <f t="shared" si="1"/>
        <v>1008</v>
      </c>
    </row>
    <row r="33" spans="1:10" ht="128.25">
      <c r="A33" s="55">
        <v>29</v>
      </c>
      <c r="B33" s="55" t="s">
        <v>7803</v>
      </c>
      <c r="C33" s="284" t="s">
        <v>7857</v>
      </c>
      <c r="D33" s="285" t="s">
        <v>7860</v>
      </c>
      <c r="E33" s="55" t="s">
        <v>7802</v>
      </c>
      <c r="F33" s="55"/>
      <c r="G33" s="55" t="s">
        <v>7804</v>
      </c>
      <c r="H33" s="286">
        <v>1981</v>
      </c>
      <c r="I33" s="59">
        <v>0.25</v>
      </c>
      <c r="J33" s="448">
        <f t="shared" si="1"/>
        <v>1485.75</v>
      </c>
    </row>
    <row r="34" spans="1:10" ht="64.5">
      <c r="A34" s="55">
        <v>30</v>
      </c>
      <c r="B34" s="55" t="s">
        <v>7803</v>
      </c>
      <c r="C34" s="287" t="s">
        <v>7861</v>
      </c>
      <c r="D34" s="285" t="s">
        <v>7862</v>
      </c>
      <c r="E34" s="55" t="s">
        <v>7802</v>
      </c>
      <c r="F34" s="55"/>
      <c r="G34" s="55" t="s">
        <v>7804</v>
      </c>
      <c r="H34" s="286">
        <v>413</v>
      </c>
      <c r="I34" s="59">
        <v>0.25</v>
      </c>
      <c r="J34" s="448">
        <f t="shared" si="1"/>
        <v>309.75</v>
      </c>
    </row>
    <row r="35" spans="1:10" ht="26.25">
      <c r="A35" s="55">
        <v>31</v>
      </c>
      <c r="B35" s="55" t="s">
        <v>7803</v>
      </c>
      <c r="C35" s="287" t="s">
        <v>7843</v>
      </c>
      <c r="D35" s="285" t="s">
        <v>7849</v>
      </c>
      <c r="E35" s="55" t="s">
        <v>7802</v>
      </c>
      <c r="F35" s="55"/>
      <c r="G35" s="55" t="s">
        <v>7804</v>
      </c>
      <c r="H35" s="286">
        <v>168</v>
      </c>
      <c r="I35" s="59">
        <v>0.25</v>
      </c>
      <c r="J35" s="448">
        <f t="shared" si="1"/>
        <v>126</v>
      </c>
    </row>
    <row r="36" spans="1:10" ht="15.75">
      <c r="A36" s="55">
        <v>32</v>
      </c>
      <c r="B36" s="55" t="s">
        <v>7803</v>
      </c>
      <c r="C36" s="289" t="s">
        <v>7824</v>
      </c>
      <c r="D36" s="285" t="s">
        <v>7826</v>
      </c>
      <c r="E36" s="55" t="s">
        <v>7802</v>
      </c>
      <c r="F36" s="55"/>
      <c r="G36" s="55" t="s">
        <v>7804</v>
      </c>
      <c r="H36" s="286">
        <v>117</v>
      </c>
      <c r="I36" s="59">
        <v>0.25</v>
      </c>
      <c r="J36" s="448">
        <f t="shared" si="1"/>
        <v>87.75</v>
      </c>
    </row>
    <row r="37" spans="1:10" ht="15.75">
      <c r="A37" s="55">
        <v>33</v>
      </c>
      <c r="B37" s="55" t="s">
        <v>7803</v>
      </c>
      <c r="C37" s="290" t="s">
        <v>7863</v>
      </c>
      <c r="D37" s="285" t="s">
        <v>7866</v>
      </c>
      <c r="E37" s="55" t="s">
        <v>7802</v>
      </c>
      <c r="F37" s="55"/>
      <c r="G37" s="55" t="s">
        <v>7804</v>
      </c>
      <c r="H37" s="291">
        <v>674</v>
      </c>
      <c r="I37" s="59">
        <v>0.25</v>
      </c>
      <c r="J37" s="448">
        <f t="shared" si="1"/>
        <v>505.5</v>
      </c>
    </row>
    <row r="38" spans="1:10" ht="15.75">
      <c r="A38" s="55">
        <v>34</v>
      </c>
      <c r="B38" s="55" t="s">
        <v>7803</v>
      </c>
      <c r="C38" s="290" t="s">
        <v>7864</v>
      </c>
      <c r="D38" s="285" t="s">
        <v>7867</v>
      </c>
      <c r="E38" s="55" t="s">
        <v>7802</v>
      </c>
      <c r="F38" s="55"/>
      <c r="G38" s="55" t="s">
        <v>7804</v>
      </c>
      <c r="H38" s="291">
        <v>805</v>
      </c>
      <c r="I38" s="59">
        <v>0.25</v>
      </c>
      <c r="J38" s="448">
        <f t="shared" si="1"/>
        <v>603.75</v>
      </c>
    </row>
    <row r="39" spans="1:10" ht="15.75">
      <c r="A39" s="55">
        <v>35</v>
      </c>
      <c r="B39" s="55" t="s">
        <v>7803</v>
      </c>
      <c r="C39" s="290" t="s">
        <v>7865</v>
      </c>
      <c r="D39" s="285" t="s">
        <v>7868</v>
      </c>
      <c r="E39" s="55" t="s">
        <v>7802</v>
      </c>
      <c r="F39" s="55"/>
      <c r="G39" s="55" t="s">
        <v>7804</v>
      </c>
      <c r="H39" s="291">
        <v>829</v>
      </c>
      <c r="I39" s="59">
        <v>0.25</v>
      </c>
      <c r="J39" s="448">
        <f t="shared" si="1"/>
        <v>621.75</v>
      </c>
    </row>
    <row r="40" spans="1:10" ht="26.25">
      <c r="A40" s="55">
        <v>36</v>
      </c>
      <c r="B40" s="55" t="s">
        <v>7803</v>
      </c>
      <c r="C40" s="284" t="s">
        <v>7869</v>
      </c>
      <c r="D40" s="285" t="s">
        <v>7871</v>
      </c>
      <c r="E40" s="55" t="s">
        <v>7802</v>
      </c>
      <c r="F40" s="55"/>
      <c r="G40" s="55" t="s">
        <v>7804</v>
      </c>
      <c r="H40" s="286">
        <v>6</v>
      </c>
      <c r="I40" s="59">
        <v>0.25</v>
      </c>
      <c r="J40" s="448">
        <f t="shared" si="1"/>
        <v>4.5</v>
      </c>
    </row>
    <row r="41" spans="1:10" ht="26.25">
      <c r="A41" s="55">
        <v>37</v>
      </c>
      <c r="B41" s="55" t="s">
        <v>7803</v>
      </c>
      <c r="C41" s="292" t="s">
        <v>7870</v>
      </c>
      <c r="D41" s="285" t="s">
        <v>7872</v>
      </c>
      <c r="E41" s="55" t="s">
        <v>7802</v>
      </c>
      <c r="F41" s="55"/>
      <c r="G41" s="55" t="s">
        <v>7804</v>
      </c>
      <c r="H41" s="286">
        <v>24</v>
      </c>
      <c r="I41" s="59">
        <v>0.25</v>
      </c>
      <c r="J41" s="448">
        <f t="shared" si="1"/>
        <v>18</v>
      </c>
    </row>
    <row r="42" spans="1:10" ht="128.25">
      <c r="A42" s="55">
        <v>38</v>
      </c>
      <c r="B42" s="55" t="s">
        <v>7803</v>
      </c>
      <c r="C42" s="292" t="s">
        <v>7873</v>
      </c>
      <c r="D42" s="293" t="s">
        <v>7876</v>
      </c>
      <c r="E42" s="55" t="s">
        <v>7802</v>
      </c>
      <c r="F42" s="55"/>
      <c r="G42" s="55" t="s">
        <v>7804</v>
      </c>
      <c r="H42" s="286">
        <v>1348</v>
      </c>
      <c r="I42" s="59">
        <v>0.25</v>
      </c>
      <c r="J42" s="448">
        <f t="shared" si="1"/>
        <v>1011</v>
      </c>
    </row>
    <row r="43" spans="1:10" ht="153.75">
      <c r="A43" s="55">
        <v>39</v>
      </c>
      <c r="B43" s="55" t="s">
        <v>7803</v>
      </c>
      <c r="C43" s="294" t="s">
        <v>7874</v>
      </c>
      <c r="D43" s="293" t="s">
        <v>7877</v>
      </c>
      <c r="E43" s="55" t="s">
        <v>7802</v>
      </c>
      <c r="F43" s="55"/>
      <c r="G43" s="55" t="s">
        <v>7804</v>
      </c>
      <c r="H43" s="286">
        <v>1634</v>
      </c>
      <c r="I43" s="59">
        <v>0.25</v>
      </c>
      <c r="J43" s="448">
        <f t="shared" si="1"/>
        <v>1225.5</v>
      </c>
    </row>
    <row r="44" spans="1:10" ht="141">
      <c r="A44" s="55">
        <v>40</v>
      </c>
      <c r="B44" s="55" t="s">
        <v>7803</v>
      </c>
      <c r="C44" s="292" t="s">
        <v>7875</v>
      </c>
      <c r="D44" s="293" t="s">
        <v>7878</v>
      </c>
      <c r="E44" s="55" t="s">
        <v>7802</v>
      </c>
      <c r="F44" s="55"/>
      <c r="G44" s="55" t="s">
        <v>7804</v>
      </c>
      <c r="H44" s="286">
        <v>2457</v>
      </c>
      <c r="I44" s="59">
        <v>0.25</v>
      </c>
      <c r="J44" s="448">
        <f t="shared" si="1"/>
        <v>1842.75</v>
      </c>
    </row>
    <row r="45" spans="1:10" ht="15.75">
      <c r="A45" s="55">
        <v>41</v>
      </c>
      <c r="B45" s="55" t="s">
        <v>7803</v>
      </c>
      <c r="C45" s="288" t="s">
        <v>7879</v>
      </c>
      <c r="D45" s="293" t="s">
        <v>7881</v>
      </c>
      <c r="E45" s="55" t="s">
        <v>7802</v>
      </c>
      <c r="F45" s="55"/>
      <c r="G45" s="55" t="s">
        <v>7804</v>
      </c>
      <c r="H45" s="286">
        <v>866</v>
      </c>
      <c r="I45" s="59">
        <v>0.25</v>
      </c>
      <c r="J45" s="448">
        <f t="shared" si="1"/>
        <v>649.5</v>
      </c>
    </row>
    <row r="46" spans="1:10" ht="26.25">
      <c r="A46" s="55">
        <v>42</v>
      </c>
      <c r="B46" s="55" t="s">
        <v>7803</v>
      </c>
      <c r="C46" s="288" t="s">
        <v>7880</v>
      </c>
      <c r="D46" s="293" t="s">
        <v>7882</v>
      </c>
      <c r="E46" s="55" t="s">
        <v>7802</v>
      </c>
      <c r="F46" s="55"/>
      <c r="G46" s="55" t="s">
        <v>7804</v>
      </c>
      <c r="H46" s="286">
        <v>410</v>
      </c>
      <c r="I46" s="59">
        <v>0.25</v>
      </c>
      <c r="J46" s="448">
        <f t="shared" si="1"/>
        <v>307.5</v>
      </c>
    </row>
    <row r="47" spans="1:10" ht="26.25">
      <c r="A47" s="55">
        <v>43</v>
      </c>
      <c r="B47" s="55" t="s">
        <v>7803</v>
      </c>
      <c r="C47" s="288" t="s">
        <v>7843</v>
      </c>
      <c r="D47" s="293" t="s">
        <v>7849</v>
      </c>
      <c r="E47" s="55" t="s">
        <v>7802</v>
      </c>
      <c r="F47" s="55"/>
      <c r="G47" s="55" t="s">
        <v>7804</v>
      </c>
      <c r="H47" s="286">
        <v>168</v>
      </c>
      <c r="I47" s="59">
        <v>0.25</v>
      </c>
      <c r="J47" s="448">
        <f t="shared" si="1"/>
        <v>126</v>
      </c>
    </row>
    <row r="48" spans="1:10" ht="26.25">
      <c r="A48" s="55">
        <v>44</v>
      </c>
      <c r="B48" s="55" t="s">
        <v>7803</v>
      </c>
      <c r="C48" s="288" t="s">
        <v>7845</v>
      </c>
      <c r="D48" s="293" t="s">
        <v>7851</v>
      </c>
      <c r="E48" s="55" t="s">
        <v>7802</v>
      </c>
      <c r="F48" s="55"/>
      <c r="G48" s="55" t="s">
        <v>7804</v>
      </c>
      <c r="H48" s="286">
        <v>70</v>
      </c>
      <c r="I48" s="59">
        <v>0.25</v>
      </c>
      <c r="J48" s="448">
        <f t="shared" si="1"/>
        <v>52.5</v>
      </c>
    </row>
    <row r="49" spans="1:10" ht="15.75">
      <c r="A49" s="55">
        <v>45</v>
      </c>
      <c r="B49" s="55" t="s">
        <v>7803</v>
      </c>
      <c r="C49" s="288" t="s">
        <v>7883</v>
      </c>
      <c r="D49" s="293" t="s">
        <v>7884</v>
      </c>
      <c r="E49" s="55" t="s">
        <v>7802</v>
      </c>
      <c r="F49" s="55"/>
      <c r="G49" s="55" t="s">
        <v>7804</v>
      </c>
      <c r="H49" s="286">
        <v>544</v>
      </c>
      <c r="I49" s="59">
        <v>0.25</v>
      </c>
      <c r="J49" s="448">
        <f t="shared" si="1"/>
        <v>408</v>
      </c>
    </row>
    <row r="50" spans="1:10" ht="15.75">
      <c r="A50" s="55">
        <v>46</v>
      </c>
      <c r="B50" s="55" t="s">
        <v>7803</v>
      </c>
      <c r="C50" s="288" t="s">
        <v>7885</v>
      </c>
      <c r="D50" s="293" t="s">
        <v>7886</v>
      </c>
      <c r="E50" s="55" t="s">
        <v>7802</v>
      </c>
      <c r="F50" s="55"/>
      <c r="G50" s="55" t="s">
        <v>7804</v>
      </c>
      <c r="H50" s="286">
        <v>87</v>
      </c>
      <c r="I50" s="59">
        <v>0.25</v>
      </c>
      <c r="J50" s="448">
        <f t="shared" si="1"/>
        <v>65.25</v>
      </c>
    </row>
    <row r="51" spans="1:10" ht="51.75">
      <c r="A51" s="55">
        <v>47</v>
      </c>
      <c r="B51" s="55" t="s">
        <v>7803</v>
      </c>
      <c r="C51" s="288" t="s">
        <v>7887</v>
      </c>
      <c r="D51" s="293" t="s">
        <v>7888</v>
      </c>
      <c r="E51" s="55" t="s">
        <v>7802</v>
      </c>
      <c r="F51" s="55"/>
      <c r="G51" s="55" t="s">
        <v>7804</v>
      </c>
      <c r="H51" s="286">
        <v>206</v>
      </c>
      <c r="I51" s="59">
        <v>0.25</v>
      </c>
      <c r="J51" s="448">
        <f t="shared" si="1"/>
        <v>154.5</v>
      </c>
    </row>
    <row r="52" spans="1:10" ht="26.25">
      <c r="A52" s="55">
        <v>48</v>
      </c>
      <c r="B52" s="55" t="s">
        <v>7803</v>
      </c>
      <c r="C52" s="288" t="s">
        <v>7889</v>
      </c>
      <c r="D52" s="293" t="s">
        <v>7892</v>
      </c>
      <c r="E52" s="55" t="s">
        <v>7802</v>
      </c>
      <c r="F52" s="55"/>
      <c r="G52" s="55" t="s">
        <v>7804</v>
      </c>
      <c r="H52" s="286">
        <v>98</v>
      </c>
      <c r="I52" s="59">
        <v>0.25</v>
      </c>
      <c r="J52" s="448">
        <f t="shared" si="1"/>
        <v>73.5</v>
      </c>
    </row>
    <row r="53" spans="1:10" ht="26.25">
      <c r="A53" s="55">
        <v>49</v>
      </c>
      <c r="B53" s="55" t="s">
        <v>7803</v>
      </c>
      <c r="C53" s="288" t="s">
        <v>7890</v>
      </c>
      <c r="D53" s="293" t="s">
        <v>7893</v>
      </c>
      <c r="E53" s="55" t="s">
        <v>7802</v>
      </c>
      <c r="F53" s="55"/>
      <c r="G53" s="55" t="s">
        <v>7804</v>
      </c>
      <c r="H53" s="286">
        <v>125</v>
      </c>
      <c r="I53" s="59">
        <v>0.25</v>
      </c>
      <c r="J53" s="448">
        <f t="shared" si="1"/>
        <v>93.75</v>
      </c>
    </row>
    <row r="54" spans="1:10" ht="26.25">
      <c r="A54" s="55">
        <v>50</v>
      </c>
      <c r="B54" s="55" t="s">
        <v>7803</v>
      </c>
      <c r="C54" s="288" t="s">
        <v>7891</v>
      </c>
      <c r="D54" s="293" t="s">
        <v>7894</v>
      </c>
      <c r="E54" s="55" t="s">
        <v>7802</v>
      </c>
      <c r="F54" s="55"/>
      <c r="G54" s="55" t="s">
        <v>7804</v>
      </c>
      <c r="H54" s="286">
        <v>91</v>
      </c>
      <c r="I54" s="59">
        <v>0.25</v>
      </c>
      <c r="J54" s="448">
        <f t="shared" si="1"/>
        <v>68.25</v>
      </c>
    </row>
    <row r="55" spans="1:10" ht="26.25">
      <c r="A55" s="55">
        <v>51</v>
      </c>
      <c r="B55" s="55" t="s">
        <v>7803</v>
      </c>
      <c r="C55" s="288" t="s">
        <v>7895</v>
      </c>
      <c r="D55" s="293" t="s">
        <v>7900</v>
      </c>
      <c r="E55" s="55" t="s">
        <v>7802</v>
      </c>
      <c r="F55" s="55"/>
      <c r="G55" s="55" t="s">
        <v>7804</v>
      </c>
      <c r="H55" s="286">
        <v>16</v>
      </c>
      <c r="I55" s="59">
        <v>0.25</v>
      </c>
      <c r="J55" s="448">
        <f t="shared" si="1"/>
        <v>12</v>
      </c>
    </row>
    <row r="56" spans="1:10" ht="26.25">
      <c r="A56" s="55">
        <v>52</v>
      </c>
      <c r="B56" s="55" t="s">
        <v>7803</v>
      </c>
      <c r="C56" s="288" t="s">
        <v>7896</v>
      </c>
      <c r="D56" s="293" t="s">
        <v>7901</v>
      </c>
      <c r="E56" s="55" t="s">
        <v>7802</v>
      </c>
      <c r="F56" s="55"/>
      <c r="G56" s="55" t="s">
        <v>7804</v>
      </c>
      <c r="H56" s="286">
        <v>18</v>
      </c>
      <c r="I56" s="59">
        <v>0.25</v>
      </c>
      <c r="J56" s="448">
        <f t="shared" si="1"/>
        <v>13.5</v>
      </c>
    </row>
    <row r="57" spans="1:10" ht="39">
      <c r="A57" s="55">
        <v>53</v>
      </c>
      <c r="B57" s="55" t="s">
        <v>7803</v>
      </c>
      <c r="C57" s="288" t="s">
        <v>7897</v>
      </c>
      <c r="D57" s="293" t="s">
        <v>7902</v>
      </c>
      <c r="E57" s="55" t="s">
        <v>7802</v>
      </c>
      <c r="F57" s="55"/>
      <c r="G57" s="55" t="s">
        <v>7804</v>
      </c>
      <c r="H57" s="286">
        <v>41</v>
      </c>
      <c r="I57" s="59">
        <v>0.25</v>
      </c>
      <c r="J57" s="448">
        <f t="shared" si="1"/>
        <v>30.75</v>
      </c>
    </row>
    <row r="58" spans="1:10" ht="39">
      <c r="A58" s="55">
        <v>54</v>
      </c>
      <c r="B58" s="55" t="s">
        <v>7803</v>
      </c>
      <c r="C58" s="288" t="s">
        <v>7898</v>
      </c>
      <c r="D58" s="293" t="s">
        <v>7903</v>
      </c>
      <c r="E58" s="55" t="s">
        <v>7802</v>
      </c>
      <c r="F58" s="55"/>
      <c r="G58" s="55" t="s">
        <v>7804</v>
      </c>
      <c r="H58" s="286">
        <v>89</v>
      </c>
      <c r="I58" s="59">
        <v>0.25</v>
      </c>
      <c r="J58" s="448">
        <f t="shared" si="1"/>
        <v>66.75</v>
      </c>
    </row>
    <row r="59" spans="1:10" ht="26.25">
      <c r="A59" s="55">
        <v>55</v>
      </c>
      <c r="B59" s="55" t="s">
        <v>7803</v>
      </c>
      <c r="C59" s="288" t="s">
        <v>7899</v>
      </c>
      <c r="D59" s="293" t="s">
        <v>7904</v>
      </c>
      <c r="E59" s="55" t="s">
        <v>7802</v>
      </c>
      <c r="F59" s="55"/>
      <c r="G59" s="55" t="s">
        <v>7804</v>
      </c>
      <c r="H59" s="286">
        <v>26</v>
      </c>
      <c r="I59" s="59">
        <v>0.25</v>
      </c>
      <c r="J59" s="448">
        <f t="shared" si="1"/>
        <v>19.5</v>
      </c>
    </row>
    <row r="60" spans="1:10" ht="26.25">
      <c r="A60" s="55">
        <v>56</v>
      </c>
      <c r="B60" s="55" t="s">
        <v>7803</v>
      </c>
      <c r="C60" s="288" t="s">
        <v>7905</v>
      </c>
      <c r="D60" s="293" t="s">
        <v>7909</v>
      </c>
      <c r="E60" s="55" t="s">
        <v>7802</v>
      </c>
      <c r="F60" s="55"/>
      <c r="G60" s="55" t="s">
        <v>7804</v>
      </c>
      <c r="H60" s="286">
        <v>271</v>
      </c>
      <c r="I60" s="59">
        <v>0.25</v>
      </c>
      <c r="J60" s="448">
        <f t="shared" si="1"/>
        <v>203.25</v>
      </c>
    </row>
    <row r="61" spans="1:10" ht="26.25">
      <c r="A61" s="55">
        <v>57</v>
      </c>
      <c r="B61" s="55" t="s">
        <v>7803</v>
      </c>
      <c r="C61" s="288" t="s">
        <v>7906</v>
      </c>
      <c r="D61" s="293" t="s">
        <v>7910</v>
      </c>
      <c r="E61" s="55" t="s">
        <v>7802</v>
      </c>
      <c r="F61" s="55"/>
      <c r="G61" s="55" t="s">
        <v>7804</v>
      </c>
      <c r="H61" s="286">
        <v>313</v>
      </c>
      <c r="I61" s="59">
        <v>0.25</v>
      </c>
      <c r="J61" s="448">
        <f t="shared" si="1"/>
        <v>234.75</v>
      </c>
    </row>
    <row r="62" spans="1:10" ht="15.75">
      <c r="A62" s="55">
        <v>58</v>
      </c>
      <c r="B62" s="55" t="s">
        <v>7803</v>
      </c>
      <c r="C62" s="288" t="s">
        <v>7907</v>
      </c>
      <c r="D62" s="293" t="s">
        <v>7911</v>
      </c>
      <c r="E62" s="55" t="s">
        <v>7802</v>
      </c>
      <c r="F62" s="55"/>
      <c r="G62" s="55" t="s">
        <v>7804</v>
      </c>
      <c r="H62" s="286">
        <v>84</v>
      </c>
      <c r="I62" s="59">
        <v>0.25</v>
      </c>
      <c r="J62" s="448">
        <f t="shared" si="1"/>
        <v>63</v>
      </c>
    </row>
    <row r="63" spans="1:10" ht="15.75">
      <c r="A63" s="55">
        <v>59</v>
      </c>
      <c r="B63" s="55" t="s">
        <v>7803</v>
      </c>
      <c r="C63" s="288" t="s">
        <v>7908</v>
      </c>
      <c r="D63" s="293" t="s">
        <v>7912</v>
      </c>
      <c r="E63" s="55" t="s">
        <v>7802</v>
      </c>
      <c r="F63" s="55"/>
      <c r="G63" s="55" t="s">
        <v>7804</v>
      </c>
      <c r="H63" s="286">
        <v>25</v>
      </c>
      <c r="I63" s="59">
        <v>0.25</v>
      </c>
      <c r="J63" s="448">
        <f t="shared" si="1"/>
        <v>18.75</v>
      </c>
    </row>
    <row r="64" spans="1:10" ht="15.75">
      <c r="A64" s="55">
        <v>60</v>
      </c>
      <c r="B64" s="55" t="s">
        <v>7803</v>
      </c>
      <c r="C64" s="288" t="s">
        <v>7913</v>
      </c>
      <c r="D64" s="293" t="s">
        <v>7917</v>
      </c>
      <c r="E64" s="55" t="s">
        <v>7802</v>
      </c>
      <c r="F64" s="55"/>
      <c r="G64" s="55" t="s">
        <v>7804</v>
      </c>
      <c r="H64" s="286">
        <v>13</v>
      </c>
      <c r="I64" s="59">
        <v>0.25</v>
      </c>
      <c r="J64" s="448">
        <f t="shared" si="1"/>
        <v>9.75</v>
      </c>
    </row>
    <row r="65" spans="1:10" ht="15.75">
      <c r="A65" s="55">
        <v>61</v>
      </c>
      <c r="B65" s="55" t="s">
        <v>7803</v>
      </c>
      <c r="C65" s="288" t="s">
        <v>7914</v>
      </c>
      <c r="D65" s="293" t="s">
        <v>7918</v>
      </c>
      <c r="E65" s="55" t="s">
        <v>7802</v>
      </c>
      <c r="F65" s="55"/>
      <c r="G65" s="55" t="s">
        <v>7804</v>
      </c>
      <c r="H65" s="286">
        <v>15</v>
      </c>
      <c r="I65" s="59">
        <v>0.25</v>
      </c>
      <c r="J65" s="448">
        <f t="shared" si="1"/>
        <v>11.25</v>
      </c>
    </row>
    <row r="66" spans="1:10" ht="15.75">
      <c r="A66" s="55">
        <v>62</v>
      </c>
      <c r="B66" s="55" t="s">
        <v>7803</v>
      </c>
      <c r="C66" s="288" t="s">
        <v>7915</v>
      </c>
      <c r="D66" s="293" t="s">
        <v>7919</v>
      </c>
      <c r="E66" s="55" t="s">
        <v>7802</v>
      </c>
      <c r="F66" s="55"/>
      <c r="G66" s="55" t="s">
        <v>7804</v>
      </c>
      <c r="H66" s="286">
        <v>17</v>
      </c>
      <c r="I66" s="59">
        <v>0.25</v>
      </c>
      <c r="J66" s="448">
        <f t="shared" si="1"/>
        <v>12.75</v>
      </c>
    </row>
    <row r="67" spans="1:10" ht="15.75">
      <c r="A67" s="55">
        <v>63</v>
      </c>
      <c r="B67" s="55" t="s">
        <v>7803</v>
      </c>
      <c r="C67" s="288" t="s">
        <v>7916</v>
      </c>
      <c r="D67" s="293" t="s">
        <v>7920</v>
      </c>
      <c r="E67" s="55" t="s">
        <v>7802</v>
      </c>
      <c r="F67" s="55"/>
      <c r="G67" s="55" t="s">
        <v>7804</v>
      </c>
      <c r="H67" s="286">
        <v>34</v>
      </c>
      <c r="I67" s="59">
        <v>0.25</v>
      </c>
      <c r="J67" s="448">
        <f t="shared" si="1"/>
        <v>25.5</v>
      </c>
    </row>
    <row r="68" spans="1:10" ht="39">
      <c r="A68" s="55">
        <v>64</v>
      </c>
      <c r="B68" s="55" t="s">
        <v>7803</v>
      </c>
      <c r="C68" s="288" t="s">
        <v>7921</v>
      </c>
      <c r="D68" s="293" t="s">
        <v>7926</v>
      </c>
      <c r="E68" s="55" t="s">
        <v>7802</v>
      </c>
      <c r="F68" s="55"/>
      <c r="G68" s="55" t="s">
        <v>7804</v>
      </c>
      <c r="H68" s="286">
        <v>82</v>
      </c>
      <c r="I68" s="59">
        <v>0.25</v>
      </c>
      <c r="J68" s="448">
        <f t="shared" si="1"/>
        <v>61.5</v>
      </c>
    </row>
    <row r="69" spans="1:10" ht="51.75">
      <c r="A69" s="55">
        <v>65</v>
      </c>
      <c r="B69" s="55" t="s">
        <v>7803</v>
      </c>
      <c r="C69" s="288" t="s">
        <v>7922</v>
      </c>
      <c r="D69" s="293" t="s">
        <v>7927</v>
      </c>
      <c r="E69" s="55" t="s">
        <v>7802</v>
      </c>
      <c r="F69" s="55"/>
      <c r="G69" s="55" t="s">
        <v>7804</v>
      </c>
      <c r="H69" s="286">
        <v>92</v>
      </c>
      <c r="I69" s="59">
        <v>0.25</v>
      </c>
      <c r="J69" s="448">
        <f t="shared" si="1"/>
        <v>69</v>
      </c>
    </row>
    <row r="70" spans="1:10" ht="39">
      <c r="A70" s="55">
        <v>66</v>
      </c>
      <c r="B70" s="55" t="s">
        <v>7803</v>
      </c>
      <c r="C70" s="288" t="s">
        <v>7923</v>
      </c>
      <c r="D70" s="293" t="s">
        <v>7928</v>
      </c>
      <c r="E70" s="55" t="s">
        <v>7802</v>
      </c>
      <c r="F70" s="55"/>
      <c r="G70" s="55" t="s">
        <v>7804</v>
      </c>
      <c r="H70" s="286">
        <v>121</v>
      </c>
      <c r="I70" s="59">
        <v>0.25</v>
      </c>
      <c r="J70" s="448">
        <f t="shared" si="1"/>
        <v>90.75</v>
      </c>
    </row>
    <row r="71" spans="1:10" ht="26.25">
      <c r="A71" s="55">
        <v>67</v>
      </c>
      <c r="B71" s="55" t="s">
        <v>7803</v>
      </c>
      <c r="C71" s="288" t="s">
        <v>7924</v>
      </c>
      <c r="D71" s="293" t="s">
        <v>7929</v>
      </c>
      <c r="E71" s="55" t="s">
        <v>7802</v>
      </c>
      <c r="F71" s="55"/>
      <c r="G71" s="55" t="s">
        <v>7804</v>
      </c>
      <c r="H71" s="286">
        <v>121</v>
      </c>
      <c r="I71" s="59">
        <v>0.25</v>
      </c>
      <c r="J71" s="448">
        <f t="shared" si="1"/>
        <v>90.75</v>
      </c>
    </row>
    <row r="72" spans="1:10" ht="26.25">
      <c r="A72" s="55">
        <v>68</v>
      </c>
      <c r="B72" s="55" t="s">
        <v>7803</v>
      </c>
      <c r="C72" s="288" t="s">
        <v>7925</v>
      </c>
      <c r="D72" s="293" t="s">
        <v>7930</v>
      </c>
      <c r="E72" s="55" t="s">
        <v>7802</v>
      </c>
      <c r="F72" s="55"/>
      <c r="G72" s="55" t="s">
        <v>7804</v>
      </c>
      <c r="H72" s="286">
        <v>105</v>
      </c>
      <c r="I72" s="59">
        <v>0.25</v>
      </c>
      <c r="J72" s="448">
        <f t="shared" si="1"/>
        <v>78.75</v>
      </c>
    </row>
    <row r="73" spans="1:10" ht="26.25">
      <c r="A73" s="55">
        <v>69</v>
      </c>
      <c r="B73" s="55" t="s">
        <v>7803</v>
      </c>
      <c r="C73" s="288" t="s">
        <v>7931</v>
      </c>
      <c r="D73" s="293" t="s">
        <v>7934</v>
      </c>
      <c r="E73" s="55" t="s">
        <v>7802</v>
      </c>
      <c r="F73" s="55"/>
      <c r="G73" s="55" t="s">
        <v>7804</v>
      </c>
      <c r="H73" s="286">
        <v>129</v>
      </c>
      <c r="I73" s="59">
        <v>0.25</v>
      </c>
      <c r="J73" s="448">
        <f t="shared" si="1"/>
        <v>96.75</v>
      </c>
    </row>
    <row r="74" spans="1:10" ht="15.75">
      <c r="A74" s="55">
        <v>70</v>
      </c>
      <c r="B74" s="55" t="s">
        <v>7803</v>
      </c>
      <c r="C74" s="288" t="s">
        <v>7932</v>
      </c>
      <c r="D74" s="293" t="s">
        <v>7935</v>
      </c>
      <c r="E74" s="55" t="s">
        <v>7802</v>
      </c>
      <c r="F74" s="55"/>
      <c r="G74" s="55" t="s">
        <v>7804</v>
      </c>
      <c r="H74" s="286">
        <v>18</v>
      </c>
      <c r="I74" s="59">
        <v>0.25</v>
      </c>
      <c r="J74" s="448">
        <f t="shared" si="1"/>
        <v>13.5</v>
      </c>
    </row>
    <row r="75" spans="1:10" ht="15.75">
      <c r="A75" s="55">
        <v>71</v>
      </c>
      <c r="B75" s="55" t="s">
        <v>7803</v>
      </c>
      <c r="C75" s="288" t="s">
        <v>7933</v>
      </c>
      <c r="D75" s="293" t="s">
        <v>7936</v>
      </c>
      <c r="E75" s="55" t="s">
        <v>7802</v>
      </c>
      <c r="F75" s="55"/>
      <c r="G75" s="55" t="s">
        <v>7804</v>
      </c>
      <c r="H75" s="286">
        <v>56</v>
      </c>
      <c r="I75" s="59">
        <v>0.25</v>
      </c>
      <c r="J75" s="448">
        <f t="shared" si="1"/>
        <v>42</v>
      </c>
    </row>
    <row r="76" spans="1:10" ht="15.75">
      <c r="A76" s="55">
        <v>72</v>
      </c>
      <c r="B76" s="55" t="s">
        <v>7803</v>
      </c>
      <c r="C76" s="290" t="s">
        <v>7863</v>
      </c>
      <c r="D76" s="295" t="s">
        <v>7866</v>
      </c>
      <c r="E76" s="55" t="s">
        <v>7802</v>
      </c>
      <c r="F76" s="55"/>
      <c r="G76" s="55" t="s">
        <v>7804</v>
      </c>
      <c r="H76" s="291">
        <v>674</v>
      </c>
      <c r="I76" s="59">
        <v>0.25</v>
      </c>
      <c r="J76" s="448">
        <f t="shared" si="1"/>
        <v>505.5</v>
      </c>
    </row>
    <row r="77" spans="1:10" ht="15.75">
      <c r="A77" s="55">
        <v>73</v>
      </c>
      <c r="B77" s="55" t="s">
        <v>7803</v>
      </c>
      <c r="C77" s="290" t="s">
        <v>7864</v>
      </c>
      <c r="D77" s="295" t="s">
        <v>7867</v>
      </c>
      <c r="E77" s="55" t="s">
        <v>7802</v>
      </c>
      <c r="F77" s="55"/>
      <c r="G77" s="55" t="s">
        <v>7804</v>
      </c>
      <c r="H77" s="291">
        <v>805</v>
      </c>
      <c r="I77" s="59">
        <v>0.25</v>
      </c>
      <c r="J77" s="448">
        <f t="shared" si="1"/>
        <v>603.75</v>
      </c>
    </row>
    <row r="78" spans="1:10" ht="15.75">
      <c r="A78" s="55">
        <v>74</v>
      </c>
      <c r="B78" s="55" t="s">
        <v>7803</v>
      </c>
      <c r="C78" s="290" t="s">
        <v>7865</v>
      </c>
      <c r="D78" s="295" t="s">
        <v>7868</v>
      </c>
      <c r="E78" s="55" t="s">
        <v>7802</v>
      </c>
      <c r="F78" s="55"/>
      <c r="G78" s="55" t="s">
        <v>7804</v>
      </c>
      <c r="H78" s="291">
        <v>829</v>
      </c>
      <c r="I78" s="59">
        <v>0.25</v>
      </c>
      <c r="J78" s="448">
        <f t="shared" si="1"/>
        <v>621.75</v>
      </c>
    </row>
    <row r="79" spans="1:10" ht="153.75">
      <c r="A79" s="55">
        <v>75</v>
      </c>
      <c r="B79" s="55" t="s">
        <v>7803</v>
      </c>
      <c r="C79" s="288" t="s">
        <v>7937</v>
      </c>
      <c r="D79" s="296" t="s">
        <v>7938</v>
      </c>
      <c r="E79" s="55" t="s">
        <v>7802</v>
      </c>
      <c r="F79" s="55"/>
      <c r="G79" s="55" t="s">
        <v>7804</v>
      </c>
      <c r="H79" s="286">
        <v>1136</v>
      </c>
      <c r="I79" s="59">
        <v>0.25</v>
      </c>
      <c r="J79" s="448">
        <f t="shared" si="1"/>
        <v>852</v>
      </c>
    </row>
    <row r="80" spans="1:10" ht="51.75">
      <c r="A80" s="55">
        <v>76</v>
      </c>
      <c r="B80" s="55" t="s">
        <v>7803</v>
      </c>
      <c r="C80" s="288" t="s">
        <v>7841</v>
      </c>
      <c r="D80" s="293" t="s">
        <v>7847</v>
      </c>
      <c r="E80" s="55" t="s">
        <v>7802</v>
      </c>
      <c r="F80" s="55"/>
      <c r="G80" s="55" t="s">
        <v>7804</v>
      </c>
      <c r="H80" s="286">
        <v>221</v>
      </c>
      <c r="I80" s="59">
        <v>0.25</v>
      </c>
      <c r="J80" s="448">
        <f t="shared" si="1"/>
        <v>165.75</v>
      </c>
    </row>
    <row r="81" spans="1:10" ht="51.75">
      <c r="A81" s="55">
        <v>77</v>
      </c>
      <c r="B81" s="55" t="s">
        <v>7803</v>
      </c>
      <c r="C81" s="288" t="s">
        <v>7842</v>
      </c>
      <c r="D81" s="293" t="s">
        <v>7848</v>
      </c>
      <c r="E81" s="55" t="s">
        <v>7802</v>
      </c>
      <c r="F81" s="55"/>
      <c r="G81" s="55" t="s">
        <v>7804</v>
      </c>
      <c r="H81" s="286">
        <v>294</v>
      </c>
      <c r="I81" s="59">
        <v>0.25</v>
      </c>
      <c r="J81" s="448">
        <f t="shared" si="1"/>
        <v>220.5</v>
      </c>
    </row>
    <row r="82" spans="1:10" ht="26.25">
      <c r="A82" s="55">
        <v>78</v>
      </c>
      <c r="B82" s="55" t="s">
        <v>7803</v>
      </c>
      <c r="C82" s="288" t="s">
        <v>7843</v>
      </c>
      <c r="D82" s="293" t="s">
        <v>7849</v>
      </c>
      <c r="E82" s="55" t="s">
        <v>7802</v>
      </c>
      <c r="F82" s="55"/>
      <c r="G82" s="55" t="s">
        <v>7804</v>
      </c>
      <c r="H82" s="286">
        <v>168</v>
      </c>
      <c r="I82" s="59">
        <v>0.25</v>
      </c>
      <c r="J82" s="448">
        <f t="shared" ref="J82:J145" si="2">H82*(1-I82)</f>
        <v>126</v>
      </c>
    </row>
    <row r="83" spans="1:10" ht="26.25">
      <c r="A83" s="55">
        <v>79</v>
      </c>
      <c r="B83" s="55" t="s">
        <v>7803</v>
      </c>
      <c r="C83" s="288" t="s">
        <v>7844</v>
      </c>
      <c r="D83" s="293" t="s">
        <v>7850</v>
      </c>
      <c r="E83" s="55" t="s">
        <v>7802</v>
      </c>
      <c r="F83" s="55"/>
      <c r="G83" s="55" t="s">
        <v>7804</v>
      </c>
      <c r="H83" s="286">
        <v>134</v>
      </c>
      <c r="I83" s="59">
        <v>0.25</v>
      </c>
      <c r="J83" s="448">
        <f t="shared" si="2"/>
        <v>100.5</v>
      </c>
    </row>
    <row r="84" spans="1:10" ht="15.75">
      <c r="A84" s="55">
        <v>80</v>
      </c>
      <c r="B84" s="55" t="s">
        <v>7803</v>
      </c>
      <c r="C84" s="288" t="s">
        <v>7939</v>
      </c>
      <c r="D84" s="293" t="s">
        <v>7941</v>
      </c>
      <c r="E84" s="55" t="s">
        <v>7802</v>
      </c>
      <c r="F84" s="55"/>
      <c r="G84" s="55" t="s">
        <v>7804</v>
      </c>
      <c r="H84" s="286">
        <v>16</v>
      </c>
      <c r="I84" s="59">
        <v>0.25</v>
      </c>
      <c r="J84" s="448">
        <f t="shared" si="2"/>
        <v>12</v>
      </c>
    </row>
    <row r="85" spans="1:10" ht="15.75">
      <c r="A85" s="55">
        <v>81</v>
      </c>
      <c r="B85" s="55" t="s">
        <v>7803</v>
      </c>
      <c r="C85" s="288" t="s">
        <v>7940</v>
      </c>
      <c r="D85" s="293" t="s">
        <v>7942</v>
      </c>
      <c r="E85" s="55" t="s">
        <v>7802</v>
      </c>
      <c r="F85" s="55"/>
      <c r="G85" s="55" t="s">
        <v>7804</v>
      </c>
      <c r="H85" s="286">
        <v>22</v>
      </c>
      <c r="I85" s="59">
        <v>0.25</v>
      </c>
      <c r="J85" s="448">
        <f t="shared" si="2"/>
        <v>16.5</v>
      </c>
    </row>
    <row r="86" spans="1:10" ht="15.75">
      <c r="A86" s="55">
        <v>82</v>
      </c>
      <c r="B86" s="55" t="s">
        <v>7803</v>
      </c>
      <c r="C86" s="287" t="s">
        <v>7824</v>
      </c>
      <c r="D86" s="295" t="s">
        <v>7826</v>
      </c>
      <c r="E86" s="55" t="s">
        <v>7802</v>
      </c>
      <c r="F86" s="55"/>
      <c r="G86" s="55" t="s">
        <v>7804</v>
      </c>
      <c r="H86" s="286">
        <v>117</v>
      </c>
      <c r="I86" s="59">
        <v>0.25</v>
      </c>
      <c r="J86" s="448">
        <f t="shared" si="2"/>
        <v>87.75</v>
      </c>
    </row>
    <row r="87" spans="1:10" ht="77.25">
      <c r="A87" s="55">
        <v>83</v>
      </c>
      <c r="B87" s="55" t="s">
        <v>7803</v>
      </c>
      <c r="C87" s="288" t="s">
        <v>7943</v>
      </c>
      <c r="D87" s="293" t="s">
        <v>7944</v>
      </c>
      <c r="E87" s="55" t="s">
        <v>7802</v>
      </c>
      <c r="F87" s="55"/>
      <c r="G87" s="55" t="s">
        <v>7804</v>
      </c>
      <c r="H87" s="286">
        <v>519</v>
      </c>
      <c r="I87" s="59">
        <v>0.25</v>
      </c>
      <c r="J87" s="448">
        <f t="shared" si="2"/>
        <v>389.25</v>
      </c>
    </row>
    <row r="88" spans="1:10" ht="51.75">
      <c r="A88" s="55">
        <v>84</v>
      </c>
      <c r="B88" s="55" t="s">
        <v>7803</v>
      </c>
      <c r="C88" s="287" t="s">
        <v>7945</v>
      </c>
      <c r="D88" s="293" t="s">
        <v>7947</v>
      </c>
      <c r="E88" s="55" t="s">
        <v>7802</v>
      </c>
      <c r="F88" s="55"/>
      <c r="G88" s="55" t="s">
        <v>7804</v>
      </c>
      <c r="H88" s="286">
        <v>190</v>
      </c>
      <c r="I88" s="59">
        <v>0.25</v>
      </c>
      <c r="J88" s="448">
        <f t="shared" si="2"/>
        <v>142.5</v>
      </c>
    </row>
    <row r="89" spans="1:10" ht="51.75">
      <c r="A89" s="55">
        <v>85</v>
      </c>
      <c r="B89" s="55" t="s">
        <v>7803</v>
      </c>
      <c r="C89" s="287" t="s">
        <v>7946</v>
      </c>
      <c r="D89" s="293" t="s">
        <v>7948</v>
      </c>
      <c r="E89" s="55" t="s">
        <v>7802</v>
      </c>
      <c r="F89" s="55"/>
      <c r="G89" s="55" t="s">
        <v>7804</v>
      </c>
      <c r="H89" s="286">
        <v>190</v>
      </c>
      <c r="I89" s="59">
        <v>0.25</v>
      </c>
      <c r="J89" s="448">
        <f t="shared" si="2"/>
        <v>142.5</v>
      </c>
    </row>
    <row r="90" spans="1:10" ht="26.25">
      <c r="A90" s="55">
        <v>86</v>
      </c>
      <c r="B90" s="55" t="s">
        <v>7803</v>
      </c>
      <c r="C90" s="297" t="s">
        <v>7949</v>
      </c>
      <c r="D90" s="298" t="s">
        <v>7959</v>
      </c>
      <c r="E90" s="55" t="s">
        <v>7802</v>
      </c>
      <c r="F90" s="55"/>
      <c r="G90" s="55" t="s">
        <v>7804</v>
      </c>
      <c r="H90" s="299">
        <v>2888</v>
      </c>
      <c r="I90" s="59">
        <v>0.25</v>
      </c>
      <c r="J90" s="448">
        <f t="shared" si="2"/>
        <v>2166</v>
      </c>
    </row>
    <row r="91" spans="1:10" ht="26.25">
      <c r="A91" s="55">
        <v>87</v>
      </c>
      <c r="B91" s="55" t="s">
        <v>7803</v>
      </c>
      <c r="C91" s="300" t="s">
        <v>7950</v>
      </c>
      <c r="D91" s="298" t="s">
        <v>7960</v>
      </c>
      <c r="E91" s="55" t="s">
        <v>7802</v>
      </c>
      <c r="F91" s="55"/>
      <c r="G91" s="55" t="s">
        <v>7804</v>
      </c>
      <c r="H91" s="299">
        <v>2888</v>
      </c>
      <c r="I91" s="59">
        <v>0.25</v>
      </c>
      <c r="J91" s="448">
        <f t="shared" si="2"/>
        <v>2166</v>
      </c>
    </row>
    <row r="92" spans="1:10" ht="26.25">
      <c r="A92" s="55">
        <v>88</v>
      </c>
      <c r="B92" s="55" t="s">
        <v>7803</v>
      </c>
      <c r="C92" s="297" t="s">
        <v>7951</v>
      </c>
      <c r="D92" s="298" t="s">
        <v>7961</v>
      </c>
      <c r="E92" s="55" t="s">
        <v>7802</v>
      </c>
      <c r="F92" s="55"/>
      <c r="G92" s="55" t="s">
        <v>7804</v>
      </c>
      <c r="H92" s="299">
        <v>1418</v>
      </c>
      <c r="I92" s="59">
        <v>0.25</v>
      </c>
      <c r="J92" s="448">
        <f t="shared" si="2"/>
        <v>1063.5</v>
      </c>
    </row>
    <row r="93" spans="1:10" ht="26.25">
      <c r="A93" s="55">
        <v>89</v>
      </c>
      <c r="B93" s="55" t="s">
        <v>7803</v>
      </c>
      <c r="C93" s="300" t="s">
        <v>7952</v>
      </c>
      <c r="D93" s="298" t="s">
        <v>7962</v>
      </c>
      <c r="E93" s="55" t="s">
        <v>7802</v>
      </c>
      <c r="F93" s="55"/>
      <c r="G93" s="55" t="s">
        <v>7804</v>
      </c>
      <c r="H93" s="299">
        <v>1418</v>
      </c>
      <c r="I93" s="59">
        <v>0.25</v>
      </c>
      <c r="J93" s="448">
        <f t="shared" si="2"/>
        <v>1063.5</v>
      </c>
    </row>
    <row r="94" spans="1:10" ht="15.75">
      <c r="A94" s="55">
        <v>90</v>
      </c>
      <c r="B94" s="55" t="s">
        <v>7803</v>
      </c>
      <c r="C94" s="297" t="s">
        <v>7953</v>
      </c>
      <c r="D94" s="298" t="s">
        <v>7963</v>
      </c>
      <c r="E94" s="55" t="s">
        <v>7802</v>
      </c>
      <c r="F94" s="55"/>
      <c r="G94" s="55" t="s">
        <v>7804</v>
      </c>
      <c r="H94" s="299">
        <v>525</v>
      </c>
      <c r="I94" s="59">
        <v>0.25</v>
      </c>
      <c r="J94" s="448">
        <f t="shared" si="2"/>
        <v>393.75</v>
      </c>
    </row>
    <row r="95" spans="1:10" ht="15.75">
      <c r="A95" s="55">
        <v>91</v>
      </c>
      <c r="B95" s="55" t="s">
        <v>7803</v>
      </c>
      <c r="C95" s="297" t="s">
        <v>7954</v>
      </c>
      <c r="D95" s="298" t="s">
        <v>7964</v>
      </c>
      <c r="E95" s="55" t="s">
        <v>7802</v>
      </c>
      <c r="F95" s="55"/>
      <c r="G95" s="55" t="s">
        <v>7804</v>
      </c>
      <c r="H95" s="299">
        <v>788</v>
      </c>
      <c r="I95" s="59">
        <v>0.25</v>
      </c>
      <c r="J95" s="448">
        <f t="shared" si="2"/>
        <v>591</v>
      </c>
    </row>
    <row r="96" spans="1:10" ht="15.75">
      <c r="A96" s="55">
        <v>92</v>
      </c>
      <c r="B96" s="55" t="s">
        <v>7803</v>
      </c>
      <c r="C96" s="300" t="s">
        <v>7955</v>
      </c>
      <c r="D96" s="298" t="s">
        <v>7965</v>
      </c>
      <c r="E96" s="55" t="s">
        <v>7802</v>
      </c>
      <c r="F96" s="55"/>
      <c r="G96" s="55" t="s">
        <v>7804</v>
      </c>
      <c r="H96" s="299">
        <v>788</v>
      </c>
      <c r="I96" s="59">
        <v>0.25</v>
      </c>
      <c r="J96" s="448">
        <f t="shared" si="2"/>
        <v>591</v>
      </c>
    </row>
    <row r="97" spans="1:10" ht="26.25">
      <c r="A97" s="55">
        <v>93</v>
      </c>
      <c r="B97" s="55" t="s">
        <v>7803</v>
      </c>
      <c r="C97" s="297" t="s">
        <v>7956</v>
      </c>
      <c r="D97" s="298" t="s">
        <v>7966</v>
      </c>
      <c r="E97" s="55" t="s">
        <v>7802</v>
      </c>
      <c r="F97" s="55"/>
      <c r="G97" s="55" t="s">
        <v>7804</v>
      </c>
      <c r="H97" s="299">
        <v>1418</v>
      </c>
      <c r="I97" s="59">
        <v>0.25</v>
      </c>
      <c r="J97" s="448">
        <f t="shared" si="2"/>
        <v>1063.5</v>
      </c>
    </row>
    <row r="98" spans="1:10" ht="26.25">
      <c r="A98" s="55">
        <v>94</v>
      </c>
      <c r="B98" s="55" t="s">
        <v>7803</v>
      </c>
      <c r="C98" s="300" t="s">
        <v>7957</v>
      </c>
      <c r="D98" s="298" t="s">
        <v>7967</v>
      </c>
      <c r="E98" s="55" t="s">
        <v>7802</v>
      </c>
      <c r="F98" s="55"/>
      <c r="G98" s="55" t="s">
        <v>7804</v>
      </c>
      <c r="H98" s="299">
        <v>1418</v>
      </c>
      <c r="I98" s="59">
        <v>0.25</v>
      </c>
      <c r="J98" s="448">
        <f t="shared" si="2"/>
        <v>1063.5</v>
      </c>
    </row>
    <row r="99" spans="1:10" ht="15.75">
      <c r="A99" s="55">
        <v>95</v>
      </c>
      <c r="B99" s="55" t="s">
        <v>7803</v>
      </c>
      <c r="C99" s="297" t="s">
        <v>7958</v>
      </c>
      <c r="D99" s="298" t="s">
        <v>7968</v>
      </c>
      <c r="E99" s="55" t="s">
        <v>7802</v>
      </c>
      <c r="F99" s="55"/>
      <c r="G99" s="55" t="s">
        <v>7804</v>
      </c>
      <c r="H99" s="299">
        <v>590</v>
      </c>
      <c r="I99" s="59">
        <v>0.25</v>
      </c>
      <c r="J99" s="448">
        <f t="shared" si="2"/>
        <v>442.5</v>
      </c>
    </row>
    <row r="100" spans="1:10" ht="15.75">
      <c r="A100" s="55">
        <v>96</v>
      </c>
      <c r="B100" s="55" t="s">
        <v>7803</v>
      </c>
      <c r="C100" s="292" t="s">
        <v>7969</v>
      </c>
      <c r="D100" s="285" t="s">
        <v>7971</v>
      </c>
      <c r="E100" s="55" t="s">
        <v>7802</v>
      </c>
      <c r="F100" s="55"/>
      <c r="G100" s="55" t="s">
        <v>7804</v>
      </c>
      <c r="H100" s="299">
        <v>1208</v>
      </c>
      <c r="I100" s="59">
        <v>0.25</v>
      </c>
      <c r="J100" s="448">
        <f t="shared" si="2"/>
        <v>906</v>
      </c>
    </row>
    <row r="101" spans="1:10" ht="15.75">
      <c r="A101" s="55">
        <v>97</v>
      </c>
      <c r="B101" s="55" t="s">
        <v>7803</v>
      </c>
      <c r="C101" s="292" t="s">
        <v>7970</v>
      </c>
      <c r="D101" s="285" t="s">
        <v>7972</v>
      </c>
      <c r="E101" s="55" t="s">
        <v>7802</v>
      </c>
      <c r="F101" s="55"/>
      <c r="G101" s="55" t="s">
        <v>7804</v>
      </c>
      <c r="H101" s="299">
        <v>630</v>
      </c>
      <c r="I101" s="59">
        <v>0.25</v>
      </c>
      <c r="J101" s="448">
        <f t="shared" si="2"/>
        <v>472.5</v>
      </c>
    </row>
    <row r="102" spans="1:10" ht="102.75">
      <c r="A102" s="55">
        <v>98</v>
      </c>
      <c r="B102" s="55" t="s">
        <v>7803</v>
      </c>
      <c r="C102" s="300" t="s">
        <v>7973</v>
      </c>
      <c r="D102" s="295" t="s">
        <v>7974</v>
      </c>
      <c r="E102" s="55" t="s">
        <v>7802</v>
      </c>
      <c r="F102" s="55"/>
      <c r="G102" s="55" t="s">
        <v>7804</v>
      </c>
      <c r="H102" s="291">
        <v>1029</v>
      </c>
      <c r="I102" s="59">
        <v>0.25</v>
      </c>
      <c r="J102" s="448">
        <f t="shared" si="2"/>
        <v>771.75</v>
      </c>
    </row>
    <row r="103" spans="1:10" ht="15.75">
      <c r="A103" s="55">
        <v>99</v>
      </c>
      <c r="B103" s="55" t="s">
        <v>7803</v>
      </c>
      <c r="C103" s="287" t="s">
        <v>7975</v>
      </c>
      <c r="D103" s="301" t="s">
        <v>7988</v>
      </c>
      <c r="E103" s="55" t="s">
        <v>7802</v>
      </c>
      <c r="F103" s="55"/>
      <c r="G103" s="55" t="s">
        <v>7804</v>
      </c>
      <c r="H103" s="291">
        <v>13</v>
      </c>
      <c r="I103" s="59">
        <v>0.25</v>
      </c>
      <c r="J103" s="448">
        <f t="shared" si="2"/>
        <v>9.75</v>
      </c>
    </row>
    <row r="104" spans="1:10" ht="15.75">
      <c r="A104" s="55">
        <v>100</v>
      </c>
      <c r="B104" s="55" t="s">
        <v>7803</v>
      </c>
      <c r="C104" s="287" t="s">
        <v>7976</v>
      </c>
      <c r="D104" s="301" t="s">
        <v>7989</v>
      </c>
      <c r="E104" s="55" t="s">
        <v>7802</v>
      </c>
      <c r="F104" s="55"/>
      <c r="G104" s="55" t="s">
        <v>7804</v>
      </c>
      <c r="H104" s="291">
        <v>16</v>
      </c>
      <c r="I104" s="59">
        <v>0.25</v>
      </c>
      <c r="J104" s="448">
        <f t="shared" si="2"/>
        <v>12</v>
      </c>
    </row>
    <row r="105" spans="1:10" ht="15.75">
      <c r="A105" s="55">
        <v>101</v>
      </c>
      <c r="B105" s="55" t="s">
        <v>7803</v>
      </c>
      <c r="C105" s="287" t="s">
        <v>7977</v>
      </c>
      <c r="D105" s="301" t="s">
        <v>7990</v>
      </c>
      <c r="E105" s="55" t="s">
        <v>7802</v>
      </c>
      <c r="F105" s="55"/>
      <c r="G105" s="55" t="s">
        <v>7804</v>
      </c>
      <c r="H105" s="291">
        <v>25</v>
      </c>
      <c r="I105" s="59">
        <v>0.25</v>
      </c>
      <c r="J105" s="448">
        <f t="shared" si="2"/>
        <v>18.75</v>
      </c>
    </row>
    <row r="106" spans="1:10" ht="15.75">
      <c r="A106" s="55">
        <v>102</v>
      </c>
      <c r="B106" s="55" t="s">
        <v>7803</v>
      </c>
      <c r="C106" s="287" t="s">
        <v>7978</v>
      </c>
      <c r="D106" s="301" t="s">
        <v>7991</v>
      </c>
      <c r="E106" s="55" t="s">
        <v>7802</v>
      </c>
      <c r="F106" s="55"/>
      <c r="G106" s="55" t="s">
        <v>7804</v>
      </c>
      <c r="H106" s="291">
        <v>24</v>
      </c>
      <c r="I106" s="59">
        <v>0.25</v>
      </c>
      <c r="J106" s="448">
        <f t="shared" si="2"/>
        <v>18</v>
      </c>
    </row>
    <row r="107" spans="1:10" ht="15.75">
      <c r="A107" s="55">
        <v>103</v>
      </c>
      <c r="B107" s="55" t="s">
        <v>7803</v>
      </c>
      <c r="C107" s="287" t="s">
        <v>7979</v>
      </c>
      <c r="D107" s="301" t="s">
        <v>7992</v>
      </c>
      <c r="E107" s="55" t="s">
        <v>7802</v>
      </c>
      <c r="F107" s="55"/>
      <c r="G107" s="55" t="s">
        <v>7804</v>
      </c>
      <c r="H107" s="291">
        <v>30</v>
      </c>
      <c r="I107" s="59">
        <v>0.25</v>
      </c>
      <c r="J107" s="448">
        <f t="shared" si="2"/>
        <v>22.5</v>
      </c>
    </row>
    <row r="108" spans="1:10" ht="15.75">
      <c r="A108" s="55">
        <v>104</v>
      </c>
      <c r="B108" s="55" t="s">
        <v>7803</v>
      </c>
      <c r="C108" s="287" t="s">
        <v>7980</v>
      </c>
      <c r="D108" s="301" t="s">
        <v>7993</v>
      </c>
      <c r="E108" s="55" t="s">
        <v>7802</v>
      </c>
      <c r="F108" s="55"/>
      <c r="G108" s="55" t="s">
        <v>7804</v>
      </c>
      <c r="H108" s="291">
        <v>50</v>
      </c>
      <c r="I108" s="59">
        <v>0.25</v>
      </c>
      <c r="J108" s="448">
        <f t="shared" si="2"/>
        <v>37.5</v>
      </c>
    </row>
    <row r="109" spans="1:10" ht="15.75">
      <c r="A109" s="55">
        <v>105</v>
      </c>
      <c r="B109" s="55" t="s">
        <v>7803</v>
      </c>
      <c r="C109" s="287" t="s">
        <v>7981</v>
      </c>
      <c r="D109" s="301" t="s">
        <v>7994</v>
      </c>
      <c r="E109" s="55" t="s">
        <v>7802</v>
      </c>
      <c r="F109" s="55"/>
      <c r="G109" s="55" t="s">
        <v>7804</v>
      </c>
      <c r="H109" s="291">
        <v>79</v>
      </c>
      <c r="I109" s="59">
        <v>0.25</v>
      </c>
      <c r="J109" s="448">
        <f t="shared" si="2"/>
        <v>59.25</v>
      </c>
    </row>
    <row r="110" spans="1:10" ht="15.75">
      <c r="A110" s="55">
        <v>106</v>
      </c>
      <c r="B110" s="55" t="s">
        <v>7803</v>
      </c>
      <c r="C110" s="287" t="s">
        <v>7982</v>
      </c>
      <c r="D110" s="301" t="s">
        <v>7995</v>
      </c>
      <c r="E110" s="55" t="s">
        <v>7802</v>
      </c>
      <c r="F110" s="55"/>
      <c r="G110" s="55" t="s">
        <v>7804</v>
      </c>
      <c r="H110" s="291">
        <v>120</v>
      </c>
      <c r="I110" s="59">
        <v>0.25</v>
      </c>
      <c r="J110" s="448">
        <f t="shared" si="2"/>
        <v>90</v>
      </c>
    </row>
    <row r="111" spans="1:10" ht="15.75">
      <c r="A111" s="55">
        <v>107</v>
      </c>
      <c r="B111" s="55" t="s">
        <v>7803</v>
      </c>
      <c r="C111" s="287" t="s">
        <v>7983</v>
      </c>
      <c r="D111" s="301" t="s">
        <v>7996</v>
      </c>
      <c r="E111" s="55" t="s">
        <v>7802</v>
      </c>
      <c r="F111" s="55"/>
      <c r="G111" s="55" t="s">
        <v>7804</v>
      </c>
      <c r="H111" s="291">
        <v>154</v>
      </c>
      <c r="I111" s="59">
        <v>0.25</v>
      </c>
      <c r="J111" s="448">
        <f t="shared" si="2"/>
        <v>115.5</v>
      </c>
    </row>
    <row r="112" spans="1:10" ht="15.75">
      <c r="A112" s="55">
        <v>108</v>
      </c>
      <c r="B112" s="55" t="s">
        <v>7803</v>
      </c>
      <c r="C112" s="287" t="s">
        <v>7984</v>
      </c>
      <c r="D112" s="301" t="s">
        <v>7997</v>
      </c>
      <c r="E112" s="55" t="s">
        <v>7802</v>
      </c>
      <c r="F112" s="55"/>
      <c r="G112" s="55" t="s">
        <v>7804</v>
      </c>
      <c r="H112" s="291">
        <v>165</v>
      </c>
      <c r="I112" s="59">
        <v>0.25</v>
      </c>
      <c r="J112" s="448">
        <f t="shared" si="2"/>
        <v>123.75</v>
      </c>
    </row>
    <row r="113" spans="1:10" ht="15.75">
      <c r="A113" s="55">
        <v>109</v>
      </c>
      <c r="B113" s="55" t="s">
        <v>7803</v>
      </c>
      <c r="C113" s="287" t="s">
        <v>7985</v>
      </c>
      <c r="D113" s="301" t="s">
        <v>7998</v>
      </c>
      <c r="E113" s="55" t="s">
        <v>7802</v>
      </c>
      <c r="F113" s="55"/>
      <c r="G113" s="55" t="s">
        <v>7804</v>
      </c>
      <c r="H113" s="291">
        <v>182</v>
      </c>
      <c r="I113" s="59">
        <v>0.25</v>
      </c>
      <c r="J113" s="448">
        <f t="shared" si="2"/>
        <v>136.5</v>
      </c>
    </row>
    <row r="114" spans="1:10" ht="15.75">
      <c r="A114" s="55">
        <v>110</v>
      </c>
      <c r="B114" s="55" t="s">
        <v>7803</v>
      </c>
      <c r="C114" s="287" t="s">
        <v>7986</v>
      </c>
      <c r="D114" s="301" t="s">
        <v>7999</v>
      </c>
      <c r="E114" s="55" t="s">
        <v>7802</v>
      </c>
      <c r="F114" s="55"/>
      <c r="G114" s="55" t="s">
        <v>7804</v>
      </c>
      <c r="H114" s="291">
        <v>250</v>
      </c>
      <c r="I114" s="59">
        <v>0.25</v>
      </c>
      <c r="J114" s="448">
        <f t="shared" si="2"/>
        <v>187.5</v>
      </c>
    </row>
    <row r="115" spans="1:10" ht="15.75">
      <c r="A115" s="55">
        <v>111</v>
      </c>
      <c r="B115" s="55" t="s">
        <v>7803</v>
      </c>
      <c r="C115" s="287" t="s">
        <v>7987</v>
      </c>
      <c r="D115" s="301" t="s">
        <v>8000</v>
      </c>
      <c r="E115" s="55" t="s">
        <v>7802</v>
      </c>
      <c r="F115" s="55"/>
      <c r="G115" s="55" t="s">
        <v>7804</v>
      </c>
      <c r="H115" s="291">
        <v>285</v>
      </c>
      <c r="I115" s="59">
        <v>0.25</v>
      </c>
      <c r="J115" s="448">
        <f t="shared" si="2"/>
        <v>213.75</v>
      </c>
    </row>
    <row r="116" spans="1:10" ht="15.75">
      <c r="A116" s="55">
        <v>112</v>
      </c>
      <c r="B116" s="55" t="s">
        <v>7803</v>
      </c>
      <c r="C116" s="292" t="s">
        <v>8001</v>
      </c>
      <c r="D116" s="293" t="s">
        <v>8002</v>
      </c>
      <c r="E116" s="55" t="s">
        <v>7802</v>
      </c>
      <c r="F116" s="55"/>
      <c r="G116" s="55" t="s">
        <v>7804</v>
      </c>
      <c r="H116" s="291">
        <v>256</v>
      </c>
      <c r="I116" s="59">
        <v>0.25</v>
      </c>
      <c r="J116" s="448">
        <f t="shared" si="2"/>
        <v>192</v>
      </c>
    </row>
    <row r="117" spans="1:10" ht="64.5">
      <c r="A117" s="55">
        <v>113</v>
      </c>
      <c r="B117" s="55" t="s">
        <v>7803</v>
      </c>
      <c r="C117" s="297" t="s">
        <v>8003</v>
      </c>
      <c r="D117" s="302" t="s">
        <v>8005</v>
      </c>
      <c r="E117" s="55" t="s">
        <v>7802</v>
      </c>
      <c r="F117" s="55"/>
      <c r="G117" s="55" t="s">
        <v>7804</v>
      </c>
      <c r="H117" s="286">
        <v>561</v>
      </c>
      <c r="I117" s="59">
        <v>0.25</v>
      </c>
      <c r="J117" s="448">
        <f t="shared" si="2"/>
        <v>420.75</v>
      </c>
    </row>
    <row r="118" spans="1:10" ht="51.75">
      <c r="A118" s="55">
        <v>114</v>
      </c>
      <c r="B118" s="55" t="s">
        <v>7803</v>
      </c>
      <c r="C118" s="297" t="s">
        <v>8004</v>
      </c>
      <c r="D118" s="302" t="s">
        <v>8006</v>
      </c>
      <c r="E118" s="55" t="s">
        <v>7802</v>
      </c>
      <c r="F118" s="55"/>
      <c r="G118" s="55" t="s">
        <v>7804</v>
      </c>
      <c r="H118" s="286">
        <v>522</v>
      </c>
      <c r="I118" s="59">
        <v>0.25</v>
      </c>
      <c r="J118" s="448">
        <f t="shared" si="2"/>
        <v>391.5</v>
      </c>
    </row>
    <row r="119" spans="1:10" ht="115.5">
      <c r="A119" s="55">
        <v>115</v>
      </c>
      <c r="B119" s="55" t="s">
        <v>7803</v>
      </c>
      <c r="C119" s="288" t="s">
        <v>8007</v>
      </c>
      <c r="D119" s="302" t="s">
        <v>8009</v>
      </c>
      <c r="E119" s="55" t="s">
        <v>7802</v>
      </c>
      <c r="F119" s="55"/>
      <c r="G119" s="55" t="s">
        <v>7804</v>
      </c>
      <c r="H119" s="286">
        <v>250</v>
      </c>
      <c r="I119" s="59">
        <v>0.25</v>
      </c>
      <c r="J119" s="448">
        <f t="shared" si="2"/>
        <v>187.5</v>
      </c>
    </row>
    <row r="120" spans="1:10" ht="115.5">
      <c r="A120" s="55">
        <v>116</v>
      </c>
      <c r="B120" s="55" t="s">
        <v>7803</v>
      </c>
      <c r="C120" s="288" t="s">
        <v>8008</v>
      </c>
      <c r="D120" s="302" t="s">
        <v>8010</v>
      </c>
      <c r="E120" s="55" t="s">
        <v>7802</v>
      </c>
      <c r="F120" s="55"/>
      <c r="G120" s="55" t="s">
        <v>7804</v>
      </c>
      <c r="H120" s="286">
        <v>321</v>
      </c>
      <c r="I120" s="59">
        <v>0.25</v>
      </c>
      <c r="J120" s="448">
        <f t="shared" si="2"/>
        <v>240.75</v>
      </c>
    </row>
    <row r="121" spans="1:10" ht="115.5">
      <c r="A121" s="55">
        <v>117</v>
      </c>
      <c r="B121" s="55" t="s">
        <v>7803</v>
      </c>
      <c r="C121" s="288" t="s">
        <v>8011</v>
      </c>
      <c r="D121" s="302" t="s">
        <v>8015</v>
      </c>
      <c r="E121" s="55" t="s">
        <v>7802</v>
      </c>
      <c r="F121" s="55"/>
      <c r="G121" s="55" t="s">
        <v>7804</v>
      </c>
      <c r="H121" s="286">
        <v>491</v>
      </c>
      <c r="I121" s="59">
        <v>0.25</v>
      </c>
      <c r="J121" s="448">
        <f t="shared" si="2"/>
        <v>368.25</v>
      </c>
    </row>
    <row r="122" spans="1:10" ht="128.25">
      <c r="A122" s="55">
        <v>118</v>
      </c>
      <c r="B122" s="55" t="s">
        <v>7803</v>
      </c>
      <c r="C122" s="297" t="s">
        <v>8012</v>
      </c>
      <c r="D122" s="302" t="s">
        <v>8016</v>
      </c>
      <c r="E122" s="55" t="s">
        <v>7802</v>
      </c>
      <c r="F122" s="55"/>
      <c r="G122" s="55" t="s">
        <v>7804</v>
      </c>
      <c r="H122" s="286">
        <v>566</v>
      </c>
      <c r="I122" s="59">
        <v>0.25</v>
      </c>
      <c r="J122" s="448">
        <f t="shared" si="2"/>
        <v>424.5</v>
      </c>
    </row>
    <row r="123" spans="1:10" ht="39">
      <c r="A123" s="55">
        <v>119</v>
      </c>
      <c r="B123" s="55" t="s">
        <v>7803</v>
      </c>
      <c r="C123" s="288" t="s">
        <v>8013</v>
      </c>
      <c r="D123" s="302" t="s">
        <v>8017</v>
      </c>
      <c r="E123" s="55" t="s">
        <v>7802</v>
      </c>
      <c r="F123" s="55"/>
      <c r="G123" s="55" t="s">
        <v>7804</v>
      </c>
      <c r="H123" s="286">
        <v>486</v>
      </c>
      <c r="I123" s="59">
        <v>0.25</v>
      </c>
      <c r="J123" s="448">
        <f t="shared" si="2"/>
        <v>364.5</v>
      </c>
    </row>
    <row r="124" spans="1:10" ht="90">
      <c r="A124" s="55">
        <v>120</v>
      </c>
      <c r="B124" s="55" t="s">
        <v>7803</v>
      </c>
      <c r="C124" s="284" t="s">
        <v>8014</v>
      </c>
      <c r="D124" s="302" t="s">
        <v>8018</v>
      </c>
      <c r="E124" s="55" t="s">
        <v>7802</v>
      </c>
      <c r="F124" s="55"/>
      <c r="G124" s="55" t="s">
        <v>7804</v>
      </c>
      <c r="H124" s="286">
        <v>439</v>
      </c>
      <c r="I124" s="59">
        <v>0.25</v>
      </c>
      <c r="J124" s="448">
        <f t="shared" si="2"/>
        <v>329.25</v>
      </c>
    </row>
    <row r="125" spans="1:10" ht="15.75">
      <c r="A125" s="55">
        <v>121</v>
      </c>
      <c r="B125" s="55" t="s">
        <v>7803</v>
      </c>
      <c r="C125" s="292" t="s">
        <v>7883</v>
      </c>
      <c r="D125" s="302" t="s">
        <v>7884</v>
      </c>
      <c r="E125" s="55" t="s">
        <v>7802</v>
      </c>
      <c r="F125" s="55"/>
      <c r="G125" s="55" t="s">
        <v>7804</v>
      </c>
      <c r="H125" s="286">
        <v>544</v>
      </c>
      <c r="I125" s="59">
        <v>0.25</v>
      </c>
      <c r="J125" s="448">
        <f t="shared" si="2"/>
        <v>408</v>
      </c>
    </row>
    <row r="126" spans="1:10" ht="15.75">
      <c r="A126" s="55">
        <v>122</v>
      </c>
      <c r="B126" s="55" t="s">
        <v>7803</v>
      </c>
      <c r="C126" s="292" t="s">
        <v>8019</v>
      </c>
      <c r="D126" s="302" t="s">
        <v>8020</v>
      </c>
      <c r="E126" s="55" t="s">
        <v>7802</v>
      </c>
      <c r="F126" s="55"/>
      <c r="G126" s="55" t="s">
        <v>7804</v>
      </c>
      <c r="H126" s="286">
        <v>544</v>
      </c>
      <c r="I126" s="59">
        <v>0.25</v>
      </c>
      <c r="J126" s="448">
        <f t="shared" si="2"/>
        <v>408</v>
      </c>
    </row>
    <row r="127" spans="1:10" ht="77.25">
      <c r="A127" s="55">
        <v>123</v>
      </c>
      <c r="B127" s="55" t="s">
        <v>7803</v>
      </c>
      <c r="C127" s="292" t="s">
        <v>7943</v>
      </c>
      <c r="D127" s="302" t="s">
        <v>7944</v>
      </c>
      <c r="E127" s="55" t="s">
        <v>7802</v>
      </c>
      <c r="F127" s="55"/>
      <c r="G127" s="55" t="s">
        <v>7804</v>
      </c>
      <c r="H127" s="286">
        <v>519</v>
      </c>
      <c r="I127" s="59">
        <v>0.25</v>
      </c>
      <c r="J127" s="448">
        <f t="shared" si="2"/>
        <v>389.25</v>
      </c>
    </row>
    <row r="128" spans="1:10" ht="15.75">
      <c r="A128" s="55">
        <v>124</v>
      </c>
      <c r="B128" s="55" t="s">
        <v>7803</v>
      </c>
      <c r="C128" s="292" t="s">
        <v>7885</v>
      </c>
      <c r="D128" s="302" t="s">
        <v>7886</v>
      </c>
      <c r="E128" s="55" t="s">
        <v>7802</v>
      </c>
      <c r="F128" s="55"/>
      <c r="G128" s="55" t="s">
        <v>7804</v>
      </c>
      <c r="H128" s="286">
        <v>87</v>
      </c>
      <c r="I128" s="59">
        <v>0.25</v>
      </c>
      <c r="J128" s="448">
        <f t="shared" si="2"/>
        <v>65.25</v>
      </c>
    </row>
    <row r="129" spans="1:10" ht="39">
      <c r="A129" s="55">
        <v>125</v>
      </c>
      <c r="B129" s="55" t="s">
        <v>7803</v>
      </c>
      <c r="C129" s="288" t="s">
        <v>8021</v>
      </c>
      <c r="D129" s="302" t="s">
        <v>8032</v>
      </c>
      <c r="E129" s="55" t="s">
        <v>7802</v>
      </c>
      <c r="F129" s="55"/>
      <c r="G129" s="55" t="s">
        <v>7804</v>
      </c>
      <c r="H129" s="286">
        <v>191</v>
      </c>
      <c r="I129" s="59">
        <v>0.25</v>
      </c>
      <c r="J129" s="448">
        <f t="shared" si="2"/>
        <v>143.25</v>
      </c>
    </row>
    <row r="130" spans="1:10" ht="39">
      <c r="A130" s="55">
        <v>126</v>
      </c>
      <c r="B130" s="55" t="s">
        <v>7803</v>
      </c>
      <c r="C130" s="288" t="s">
        <v>8022</v>
      </c>
      <c r="D130" s="302" t="s">
        <v>8033</v>
      </c>
      <c r="E130" s="55" t="s">
        <v>7802</v>
      </c>
      <c r="F130" s="55"/>
      <c r="G130" s="55" t="s">
        <v>7804</v>
      </c>
      <c r="H130" s="286">
        <v>191</v>
      </c>
      <c r="I130" s="59">
        <v>0.25</v>
      </c>
      <c r="J130" s="448">
        <f t="shared" si="2"/>
        <v>143.25</v>
      </c>
    </row>
    <row r="131" spans="1:10" ht="39">
      <c r="A131" s="55">
        <v>127</v>
      </c>
      <c r="B131" s="55" t="s">
        <v>7803</v>
      </c>
      <c r="C131" s="288" t="s">
        <v>8023</v>
      </c>
      <c r="D131" s="302" t="s">
        <v>8034</v>
      </c>
      <c r="E131" s="55" t="s">
        <v>7802</v>
      </c>
      <c r="F131" s="55"/>
      <c r="G131" s="55" t="s">
        <v>7804</v>
      </c>
      <c r="H131" s="286">
        <v>315</v>
      </c>
      <c r="I131" s="59">
        <v>0.25</v>
      </c>
      <c r="J131" s="448">
        <f t="shared" si="2"/>
        <v>236.25</v>
      </c>
    </row>
    <row r="132" spans="1:10" ht="39">
      <c r="A132" s="55">
        <v>128</v>
      </c>
      <c r="B132" s="55" t="s">
        <v>7803</v>
      </c>
      <c r="C132" s="288" t="s">
        <v>8024</v>
      </c>
      <c r="D132" s="302" t="s">
        <v>8035</v>
      </c>
      <c r="E132" s="55" t="s">
        <v>7802</v>
      </c>
      <c r="F132" s="55"/>
      <c r="G132" s="55" t="s">
        <v>7804</v>
      </c>
      <c r="H132" s="286">
        <v>259</v>
      </c>
      <c r="I132" s="59">
        <v>0.25</v>
      </c>
      <c r="J132" s="448">
        <f t="shared" si="2"/>
        <v>194.25</v>
      </c>
    </row>
    <row r="133" spans="1:10" ht="39">
      <c r="A133" s="55">
        <v>129</v>
      </c>
      <c r="B133" s="55" t="s">
        <v>7803</v>
      </c>
      <c r="C133" s="288" t="s">
        <v>8025</v>
      </c>
      <c r="D133" s="302" t="s">
        <v>8036</v>
      </c>
      <c r="E133" s="55" t="s">
        <v>7802</v>
      </c>
      <c r="F133" s="55"/>
      <c r="G133" s="55" t="s">
        <v>7804</v>
      </c>
      <c r="H133" s="286">
        <v>259</v>
      </c>
      <c r="I133" s="59">
        <v>0.25</v>
      </c>
      <c r="J133" s="448">
        <f t="shared" si="2"/>
        <v>194.25</v>
      </c>
    </row>
    <row r="134" spans="1:10" ht="39">
      <c r="A134" s="55">
        <v>130</v>
      </c>
      <c r="B134" s="55" t="s">
        <v>7803</v>
      </c>
      <c r="C134" s="287" t="s">
        <v>8026</v>
      </c>
      <c r="D134" s="302" t="s">
        <v>8037</v>
      </c>
      <c r="E134" s="55" t="s">
        <v>7802</v>
      </c>
      <c r="F134" s="55"/>
      <c r="G134" s="55" t="s">
        <v>7804</v>
      </c>
      <c r="H134" s="286">
        <v>393</v>
      </c>
      <c r="I134" s="59">
        <v>0.25</v>
      </c>
      <c r="J134" s="448">
        <f t="shared" si="2"/>
        <v>294.75</v>
      </c>
    </row>
    <row r="135" spans="1:10" ht="39">
      <c r="A135" s="55">
        <v>131</v>
      </c>
      <c r="B135" s="55" t="s">
        <v>7803</v>
      </c>
      <c r="C135" s="287" t="s">
        <v>8027</v>
      </c>
      <c r="D135" s="302" t="s">
        <v>8038</v>
      </c>
      <c r="E135" s="55" t="s">
        <v>7802</v>
      </c>
      <c r="F135" s="55"/>
      <c r="G135" s="55" t="s">
        <v>7804</v>
      </c>
      <c r="H135" s="286">
        <v>374</v>
      </c>
      <c r="I135" s="59">
        <v>0.25</v>
      </c>
      <c r="J135" s="448">
        <f t="shared" si="2"/>
        <v>280.5</v>
      </c>
    </row>
    <row r="136" spans="1:10" ht="39">
      <c r="A136" s="55">
        <v>132</v>
      </c>
      <c r="B136" s="55" t="s">
        <v>7803</v>
      </c>
      <c r="C136" s="287" t="s">
        <v>8028</v>
      </c>
      <c r="D136" s="302" t="s">
        <v>8039</v>
      </c>
      <c r="E136" s="55" t="s">
        <v>7802</v>
      </c>
      <c r="F136" s="55"/>
      <c r="G136" s="55" t="s">
        <v>7804</v>
      </c>
      <c r="H136" s="286">
        <v>374</v>
      </c>
      <c r="I136" s="59">
        <v>0.25</v>
      </c>
      <c r="J136" s="448">
        <f t="shared" si="2"/>
        <v>280.5</v>
      </c>
    </row>
    <row r="137" spans="1:10" ht="39">
      <c r="A137" s="55">
        <v>133</v>
      </c>
      <c r="B137" s="55" t="s">
        <v>7803</v>
      </c>
      <c r="C137" s="288" t="s">
        <v>8029</v>
      </c>
      <c r="D137" s="302" t="s">
        <v>8040</v>
      </c>
      <c r="E137" s="55" t="s">
        <v>7802</v>
      </c>
      <c r="F137" s="55"/>
      <c r="G137" s="55" t="s">
        <v>7804</v>
      </c>
      <c r="H137" s="286">
        <v>446</v>
      </c>
      <c r="I137" s="59">
        <v>0.25</v>
      </c>
      <c r="J137" s="448">
        <f t="shared" si="2"/>
        <v>334.5</v>
      </c>
    </row>
    <row r="138" spans="1:10" ht="39">
      <c r="A138" s="55">
        <v>134</v>
      </c>
      <c r="B138" s="55" t="s">
        <v>7803</v>
      </c>
      <c r="C138" s="288" t="s">
        <v>8030</v>
      </c>
      <c r="D138" s="302" t="s">
        <v>8041</v>
      </c>
      <c r="E138" s="55" t="s">
        <v>7802</v>
      </c>
      <c r="F138" s="55"/>
      <c r="G138" s="55" t="s">
        <v>7804</v>
      </c>
      <c r="H138" s="286">
        <v>875</v>
      </c>
      <c r="I138" s="59">
        <v>0.25</v>
      </c>
      <c r="J138" s="448">
        <f t="shared" si="2"/>
        <v>656.25</v>
      </c>
    </row>
    <row r="139" spans="1:10" ht="39">
      <c r="A139" s="55">
        <v>135</v>
      </c>
      <c r="B139" s="55" t="s">
        <v>7803</v>
      </c>
      <c r="C139" s="287" t="s">
        <v>8031</v>
      </c>
      <c r="D139" s="302" t="s">
        <v>8042</v>
      </c>
      <c r="E139" s="55" t="s">
        <v>7802</v>
      </c>
      <c r="F139" s="55"/>
      <c r="G139" s="55" t="s">
        <v>7804</v>
      </c>
      <c r="H139" s="286">
        <v>875</v>
      </c>
      <c r="I139" s="59">
        <v>0.25</v>
      </c>
      <c r="J139" s="448">
        <f t="shared" si="2"/>
        <v>656.25</v>
      </c>
    </row>
    <row r="140" spans="1:10" ht="51.75">
      <c r="A140" s="55">
        <v>136</v>
      </c>
      <c r="B140" s="55" t="s">
        <v>7803</v>
      </c>
      <c r="C140" s="284" t="s">
        <v>8043</v>
      </c>
      <c r="D140" s="302" t="s">
        <v>8049</v>
      </c>
      <c r="E140" s="55" t="s">
        <v>7802</v>
      </c>
      <c r="F140" s="55"/>
      <c r="G140" s="55" t="s">
        <v>7804</v>
      </c>
      <c r="H140" s="286">
        <v>420</v>
      </c>
      <c r="I140" s="59">
        <v>0.25</v>
      </c>
      <c r="J140" s="448">
        <f t="shared" si="2"/>
        <v>315</v>
      </c>
    </row>
    <row r="141" spans="1:10" ht="51.75">
      <c r="A141" s="55">
        <v>137</v>
      </c>
      <c r="B141" s="55" t="s">
        <v>7803</v>
      </c>
      <c r="C141" s="284" t="s">
        <v>8044</v>
      </c>
      <c r="D141" s="302" t="s">
        <v>8050</v>
      </c>
      <c r="E141" s="55" t="s">
        <v>7802</v>
      </c>
      <c r="F141" s="55"/>
      <c r="G141" s="55" t="s">
        <v>7804</v>
      </c>
      <c r="H141" s="286">
        <v>416</v>
      </c>
      <c r="I141" s="59">
        <v>0.25</v>
      </c>
      <c r="J141" s="448">
        <f t="shared" si="2"/>
        <v>312</v>
      </c>
    </row>
    <row r="142" spans="1:10" ht="51.75">
      <c r="A142" s="55">
        <v>138</v>
      </c>
      <c r="B142" s="55" t="s">
        <v>7803</v>
      </c>
      <c r="C142" s="284" t="s">
        <v>8045</v>
      </c>
      <c r="D142" s="302" t="s">
        <v>8051</v>
      </c>
      <c r="E142" s="55" t="s">
        <v>7802</v>
      </c>
      <c r="F142" s="55"/>
      <c r="G142" s="55" t="s">
        <v>7804</v>
      </c>
      <c r="H142" s="286">
        <v>542</v>
      </c>
      <c r="I142" s="59">
        <v>0.25</v>
      </c>
      <c r="J142" s="448">
        <f t="shared" si="2"/>
        <v>406.5</v>
      </c>
    </row>
    <row r="143" spans="1:10" ht="51.75">
      <c r="A143" s="55">
        <v>139</v>
      </c>
      <c r="B143" s="55" t="s">
        <v>7803</v>
      </c>
      <c r="C143" s="284" t="s">
        <v>8046</v>
      </c>
      <c r="D143" s="302" t="s">
        <v>8052</v>
      </c>
      <c r="E143" s="55" t="s">
        <v>7802</v>
      </c>
      <c r="F143" s="55"/>
      <c r="G143" s="55" t="s">
        <v>7804</v>
      </c>
      <c r="H143" s="286">
        <v>647</v>
      </c>
      <c r="I143" s="59">
        <v>0.25</v>
      </c>
      <c r="J143" s="448">
        <f t="shared" si="2"/>
        <v>485.25</v>
      </c>
    </row>
    <row r="144" spans="1:10" ht="26.25">
      <c r="A144" s="55">
        <v>140</v>
      </c>
      <c r="B144" s="55" t="s">
        <v>7803</v>
      </c>
      <c r="C144" s="284" t="s">
        <v>8047</v>
      </c>
      <c r="D144" s="302" t="s">
        <v>8053</v>
      </c>
      <c r="E144" s="55" t="s">
        <v>7802</v>
      </c>
      <c r="F144" s="55"/>
      <c r="G144" s="55" t="s">
        <v>7804</v>
      </c>
      <c r="H144" s="286">
        <v>147</v>
      </c>
      <c r="I144" s="59">
        <v>0.25</v>
      </c>
      <c r="J144" s="448">
        <f t="shared" si="2"/>
        <v>110.25</v>
      </c>
    </row>
    <row r="145" spans="1:10" ht="15.75">
      <c r="A145" s="55">
        <v>141</v>
      </c>
      <c r="B145" s="55" t="s">
        <v>7803</v>
      </c>
      <c r="C145" s="288" t="s">
        <v>8048</v>
      </c>
      <c r="D145" s="302" t="s">
        <v>8054</v>
      </c>
      <c r="E145" s="55" t="s">
        <v>7802</v>
      </c>
      <c r="F145" s="55"/>
      <c r="G145" s="55" t="s">
        <v>7804</v>
      </c>
      <c r="H145" s="286">
        <v>37</v>
      </c>
      <c r="I145" s="59">
        <v>0.25</v>
      </c>
      <c r="J145" s="448">
        <f t="shared" si="2"/>
        <v>27.75</v>
      </c>
    </row>
    <row r="146" spans="1:10" ht="15.75">
      <c r="A146" s="55">
        <v>142</v>
      </c>
      <c r="B146" s="55" t="s">
        <v>7803</v>
      </c>
      <c r="C146" s="297" t="s">
        <v>8055</v>
      </c>
      <c r="D146" s="302" t="s">
        <v>8056</v>
      </c>
      <c r="E146" s="55" t="s">
        <v>7802</v>
      </c>
      <c r="F146" s="55"/>
      <c r="G146" s="55" t="s">
        <v>7804</v>
      </c>
      <c r="H146" s="286">
        <v>26</v>
      </c>
      <c r="I146" s="59">
        <v>0.25</v>
      </c>
      <c r="J146" s="448">
        <f t="shared" ref="J146:J209" si="3">H146*(1-I146)</f>
        <v>19.5</v>
      </c>
    </row>
    <row r="147" spans="1:10" ht="15.75">
      <c r="A147" s="55">
        <v>143</v>
      </c>
      <c r="B147" s="55" t="s">
        <v>7803</v>
      </c>
      <c r="C147" s="303" t="s">
        <v>8057</v>
      </c>
      <c r="D147" s="304" t="s">
        <v>8059</v>
      </c>
      <c r="E147" s="55" t="s">
        <v>7802</v>
      </c>
      <c r="F147" s="55"/>
      <c r="G147" s="55" t="s">
        <v>7804</v>
      </c>
      <c r="H147" s="291">
        <v>38</v>
      </c>
      <c r="I147" s="59">
        <v>0.25</v>
      </c>
      <c r="J147" s="448">
        <f t="shared" si="3"/>
        <v>28.5</v>
      </c>
    </row>
    <row r="148" spans="1:10" ht="15.75">
      <c r="A148" s="55">
        <v>144</v>
      </c>
      <c r="B148" s="55" t="s">
        <v>7803</v>
      </c>
      <c r="C148" s="303" t="s">
        <v>8058</v>
      </c>
      <c r="D148" s="304" t="s">
        <v>8060</v>
      </c>
      <c r="E148" s="55" t="s">
        <v>7802</v>
      </c>
      <c r="F148" s="55"/>
      <c r="G148" s="55" t="s">
        <v>7804</v>
      </c>
      <c r="H148" s="291">
        <v>38</v>
      </c>
      <c r="I148" s="59">
        <v>0.25</v>
      </c>
      <c r="J148" s="448">
        <f t="shared" si="3"/>
        <v>28.5</v>
      </c>
    </row>
    <row r="149" spans="1:10" ht="15.75">
      <c r="A149" s="55">
        <v>145</v>
      </c>
      <c r="B149" s="55" t="s">
        <v>7803</v>
      </c>
      <c r="C149" s="303" t="s">
        <v>8061</v>
      </c>
      <c r="D149" s="304" t="s">
        <v>8065</v>
      </c>
      <c r="E149" s="55" t="s">
        <v>7802</v>
      </c>
      <c r="F149" s="55"/>
      <c r="G149" s="55" t="s">
        <v>7804</v>
      </c>
      <c r="H149" s="291">
        <v>58</v>
      </c>
      <c r="I149" s="59">
        <v>0.25</v>
      </c>
      <c r="J149" s="448">
        <f t="shared" si="3"/>
        <v>43.5</v>
      </c>
    </row>
    <row r="150" spans="1:10" ht="15.75">
      <c r="A150" s="55">
        <v>146</v>
      </c>
      <c r="B150" s="55" t="s">
        <v>7803</v>
      </c>
      <c r="C150" s="305" t="s">
        <v>8062</v>
      </c>
      <c r="D150" s="304" t="s">
        <v>8066</v>
      </c>
      <c r="E150" s="55" t="s">
        <v>7802</v>
      </c>
      <c r="F150" s="55"/>
      <c r="G150" s="55" t="s">
        <v>7804</v>
      </c>
      <c r="H150" s="291">
        <v>58</v>
      </c>
      <c r="I150" s="59">
        <v>0.25</v>
      </c>
      <c r="J150" s="448">
        <f t="shared" si="3"/>
        <v>43.5</v>
      </c>
    </row>
    <row r="151" spans="1:10" ht="15.75">
      <c r="A151" s="55">
        <v>147</v>
      </c>
      <c r="B151" s="55" t="s">
        <v>7803</v>
      </c>
      <c r="C151" s="305" t="s">
        <v>8063</v>
      </c>
      <c r="D151" s="305" t="s">
        <v>8067</v>
      </c>
      <c r="E151" s="55" t="s">
        <v>7802</v>
      </c>
      <c r="F151" s="55"/>
      <c r="G151" s="55" t="s">
        <v>7804</v>
      </c>
      <c r="H151" s="291">
        <v>58</v>
      </c>
      <c r="I151" s="59">
        <v>0.25</v>
      </c>
      <c r="J151" s="448">
        <f t="shared" si="3"/>
        <v>43.5</v>
      </c>
    </row>
    <row r="152" spans="1:10" ht="15.75">
      <c r="A152" s="55">
        <v>148</v>
      </c>
      <c r="B152" s="55" t="s">
        <v>7803</v>
      </c>
      <c r="C152" s="305" t="s">
        <v>8064</v>
      </c>
      <c r="D152" s="305" t="s">
        <v>8068</v>
      </c>
      <c r="E152" s="55" t="s">
        <v>7802</v>
      </c>
      <c r="F152" s="55"/>
      <c r="G152" s="55" t="s">
        <v>7804</v>
      </c>
      <c r="H152" s="291">
        <v>58</v>
      </c>
      <c r="I152" s="59">
        <v>0.25</v>
      </c>
      <c r="J152" s="448">
        <f t="shared" si="3"/>
        <v>43.5</v>
      </c>
    </row>
    <row r="153" spans="1:10" ht="15.75">
      <c r="A153" s="55">
        <v>149</v>
      </c>
      <c r="B153" s="55" t="s">
        <v>7803</v>
      </c>
      <c r="C153" s="303" t="s">
        <v>8069</v>
      </c>
      <c r="D153" s="304" t="s">
        <v>8073</v>
      </c>
      <c r="E153" s="55" t="s">
        <v>7802</v>
      </c>
      <c r="F153" s="55"/>
      <c r="G153" s="55" t="s">
        <v>7804</v>
      </c>
      <c r="H153" s="291">
        <v>75</v>
      </c>
      <c r="I153" s="59">
        <v>0.25</v>
      </c>
      <c r="J153" s="448">
        <f t="shared" si="3"/>
        <v>56.25</v>
      </c>
    </row>
    <row r="154" spans="1:10" ht="15.75">
      <c r="A154" s="55">
        <v>150</v>
      </c>
      <c r="B154" s="55" t="s">
        <v>7803</v>
      </c>
      <c r="C154" s="303" t="s">
        <v>8070</v>
      </c>
      <c r="D154" s="304" t="s">
        <v>8074</v>
      </c>
      <c r="E154" s="55" t="s">
        <v>7802</v>
      </c>
      <c r="F154" s="55"/>
      <c r="G154" s="55" t="s">
        <v>7804</v>
      </c>
      <c r="H154" s="291">
        <v>75</v>
      </c>
      <c r="I154" s="59">
        <v>0.25</v>
      </c>
      <c r="J154" s="448">
        <f t="shared" si="3"/>
        <v>56.25</v>
      </c>
    </row>
    <row r="155" spans="1:10" ht="15.75">
      <c r="A155" s="55">
        <v>151</v>
      </c>
      <c r="B155" s="55" t="s">
        <v>7803</v>
      </c>
      <c r="C155" s="305" t="s">
        <v>8071</v>
      </c>
      <c r="D155" s="304" t="s">
        <v>8075</v>
      </c>
      <c r="E155" s="55" t="s">
        <v>7802</v>
      </c>
      <c r="F155" s="55"/>
      <c r="G155" s="55" t="s">
        <v>7804</v>
      </c>
      <c r="H155" s="291">
        <v>75</v>
      </c>
      <c r="I155" s="59">
        <v>0.25</v>
      </c>
      <c r="J155" s="448">
        <f t="shared" si="3"/>
        <v>56.25</v>
      </c>
    </row>
    <row r="156" spans="1:10" ht="15.75">
      <c r="A156" s="55">
        <v>152</v>
      </c>
      <c r="B156" s="55" t="s">
        <v>7803</v>
      </c>
      <c r="C156" s="305" t="s">
        <v>8072</v>
      </c>
      <c r="D156" s="304" t="s">
        <v>8076</v>
      </c>
      <c r="E156" s="55" t="s">
        <v>7802</v>
      </c>
      <c r="F156" s="55"/>
      <c r="G156" s="55" t="s">
        <v>7804</v>
      </c>
      <c r="H156" s="291">
        <v>75</v>
      </c>
      <c r="I156" s="59">
        <v>0.25</v>
      </c>
      <c r="J156" s="448">
        <f t="shared" si="3"/>
        <v>56.25</v>
      </c>
    </row>
    <row r="157" spans="1:10" ht="15.75">
      <c r="A157" s="55">
        <v>153</v>
      </c>
      <c r="B157" s="55" t="s">
        <v>7803</v>
      </c>
      <c r="C157" s="297" t="s">
        <v>8077</v>
      </c>
      <c r="D157" s="297" t="s">
        <v>8079</v>
      </c>
      <c r="E157" s="55" t="s">
        <v>7802</v>
      </c>
      <c r="F157" s="55"/>
      <c r="G157" s="55" t="s">
        <v>7804</v>
      </c>
      <c r="H157" s="291">
        <v>19</v>
      </c>
      <c r="I157" s="59">
        <v>0.25</v>
      </c>
      <c r="J157" s="448">
        <f t="shared" si="3"/>
        <v>14.25</v>
      </c>
    </row>
    <row r="158" spans="1:10" ht="15.75">
      <c r="A158" s="55">
        <v>154</v>
      </c>
      <c r="B158" s="55" t="s">
        <v>7803</v>
      </c>
      <c r="C158" s="297" t="s">
        <v>8078</v>
      </c>
      <c r="D158" s="297" t="s">
        <v>8080</v>
      </c>
      <c r="E158" s="55" t="s">
        <v>7802</v>
      </c>
      <c r="F158" s="55"/>
      <c r="G158" s="55" t="s">
        <v>7804</v>
      </c>
      <c r="H158" s="291">
        <v>19</v>
      </c>
      <c r="I158" s="59">
        <v>0.25</v>
      </c>
      <c r="J158" s="448">
        <f t="shared" si="3"/>
        <v>14.25</v>
      </c>
    </row>
    <row r="159" spans="1:10" ht="64.5">
      <c r="A159" s="55">
        <v>155</v>
      </c>
      <c r="B159" s="55" t="s">
        <v>7803</v>
      </c>
      <c r="C159" s="284" t="s">
        <v>8081</v>
      </c>
      <c r="D159" s="300" t="s">
        <v>8083</v>
      </c>
      <c r="E159" s="55" t="s">
        <v>7802</v>
      </c>
      <c r="F159" s="55"/>
      <c r="G159" s="55" t="s">
        <v>7804</v>
      </c>
      <c r="H159" s="291">
        <v>44</v>
      </c>
      <c r="I159" s="59">
        <v>0.25</v>
      </c>
      <c r="J159" s="448">
        <f t="shared" si="3"/>
        <v>33</v>
      </c>
    </row>
    <row r="160" spans="1:10" ht="64.5">
      <c r="A160" s="55">
        <v>156</v>
      </c>
      <c r="B160" s="55" t="s">
        <v>7803</v>
      </c>
      <c r="C160" s="284" t="s">
        <v>8082</v>
      </c>
      <c r="D160" s="300" t="s">
        <v>8084</v>
      </c>
      <c r="E160" s="55" t="s">
        <v>7802</v>
      </c>
      <c r="F160" s="55"/>
      <c r="G160" s="55" t="s">
        <v>7804</v>
      </c>
      <c r="H160" s="291">
        <v>44</v>
      </c>
      <c r="I160" s="59">
        <v>0.25</v>
      </c>
      <c r="J160" s="448">
        <f t="shared" si="3"/>
        <v>33</v>
      </c>
    </row>
    <row r="161" spans="1:10" ht="90">
      <c r="A161" s="55">
        <v>157</v>
      </c>
      <c r="B161" s="55" t="s">
        <v>7803</v>
      </c>
      <c r="C161" s="284" t="s">
        <v>8085</v>
      </c>
      <c r="D161" s="300" t="s">
        <v>8087</v>
      </c>
      <c r="E161" s="55" t="s">
        <v>7802</v>
      </c>
      <c r="F161" s="55"/>
      <c r="G161" s="55" t="s">
        <v>7804</v>
      </c>
      <c r="H161" s="291">
        <v>85</v>
      </c>
      <c r="I161" s="59">
        <v>0.25</v>
      </c>
      <c r="J161" s="448">
        <f t="shared" si="3"/>
        <v>63.75</v>
      </c>
    </row>
    <row r="162" spans="1:10" ht="90">
      <c r="A162" s="55">
        <v>158</v>
      </c>
      <c r="B162" s="55" t="s">
        <v>7803</v>
      </c>
      <c r="C162" s="284" t="s">
        <v>8086</v>
      </c>
      <c r="D162" s="300" t="s">
        <v>8088</v>
      </c>
      <c r="E162" s="55" t="s">
        <v>7802</v>
      </c>
      <c r="F162" s="55"/>
      <c r="G162" s="55" t="s">
        <v>7804</v>
      </c>
      <c r="H162" s="291">
        <v>85</v>
      </c>
      <c r="I162" s="59">
        <v>0.25</v>
      </c>
      <c r="J162" s="448">
        <f t="shared" si="3"/>
        <v>63.75</v>
      </c>
    </row>
    <row r="163" spans="1:10" ht="102.75">
      <c r="A163" s="55">
        <v>159</v>
      </c>
      <c r="B163" s="55" t="s">
        <v>7803</v>
      </c>
      <c r="C163" s="284" t="s">
        <v>8089</v>
      </c>
      <c r="D163" s="300" t="s">
        <v>8091</v>
      </c>
      <c r="E163" s="55" t="s">
        <v>7802</v>
      </c>
      <c r="F163" s="55"/>
      <c r="G163" s="55" t="s">
        <v>7804</v>
      </c>
      <c r="H163" s="291">
        <v>100</v>
      </c>
      <c r="I163" s="59">
        <v>0.25</v>
      </c>
      <c r="J163" s="448">
        <f t="shared" si="3"/>
        <v>75</v>
      </c>
    </row>
    <row r="164" spans="1:10" ht="102.75">
      <c r="A164" s="55">
        <v>160</v>
      </c>
      <c r="B164" s="55" t="s">
        <v>7803</v>
      </c>
      <c r="C164" s="284" t="s">
        <v>8090</v>
      </c>
      <c r="D164" s="300" t="s">
        <v>8092</v>
      </c>
      <c r="E164" s="55" t="s">
        <v>7802</v>
      </c>
      <c r="F164" s="55"/>
      <c r="G164" s="55" t="s">
        <v>7804</v>
      </c>
      <c r="H164" s="291">
        <v>100</v>
      </c>
      <c r="I164" s="59">
        <v>0.25</v>
      </c>
      <c r="J164" s="448">
        <f t="shared" si="3"/>
        <v>75</v>
      </c>
    </row>
    <row r="165" spans="1:10" ht="115.5">
      <c r="A165" s="55">
        <v>161</v>
      </c>
      <c r="B165" s="55" t="s">
        <v>7803</v>
      </c>
      <c r="C165" s="284" t="s">
        <v>8093</v>
      </c>
      <c r="D165" s="300" t="s">
        <v>8094</v>
      </c>
      <c r="E165" s="55" t="s">
        <v>7802</v>
      </c>
      <c r="F165" s="55"/>
      <c r="G165" s="55" t="s">
        <v>7804</v>
      </c>
      <c r="H165" s="291">
        <v>131</v>
      </c>
      <c r="I165" s="59">
        <v>0.25</v>
      </c>
      <c r="J165" s="448">
        <f t="shared" si="3"/>
        <v>98.25</v>
      </c>
    </row>
    <row r="166" spans="1:10" ht="15.75">
      <c r="A166" s="55">
        <v>162</v>
      </c>
      <c r="B166" s="55" t="s">
        <v>7803</v>
      </c>
      <c r="C166" s="284" t="s">
        <v>8095</v>
      </c>
      <c r="D166" s="300" t="s">
        <v>8096</v>
      </c>
      <c r="E166" s="55" t="s">
        <v>7802</v>
      </c>
      <c r="F166" s="55"/>
      <c r="G166" s="55" t="s">
        <v>7804</v>
      </c>
      <c r="H166" s="291">
        <v>35</v>
      </c>
      <c r="I166" s="59">
        <v>0.25</v>
      </c>
      <c r="J166" s="448">
        <f t="shared" si="3"/>
        <v>26.25</v>
      </c>
    </row>
    <row r="167" spans="1:10" ht="15.75">
      <c r="A167" s="55">
        <v>163</v>
      </c>
      <c r="B167" s="55" t="s">
        <v>7803</v>
      </c>
      <c r="C167" s="284" t="s">
        <v>8097</v>
      </c>
      <c r="D167" s="300" t="s">
        <v>8098</v>
      </c>
      <c r="E167" s="55" t="s">
        <v>7802</v>
      </c>
      <c r="F167" s="55"/>
      <c r="G167" s="55" t="s">
        <v>7804</v>
      </c>
      <c r="H167" s="291">
        <v>147</v>
      </c>
      <c r="I167" s="59">
        <v>0.25</v>
      </c>
      <c r="J167" s="448">
        <f t="shared" si="3"/>
        <v>110.25</v>
      </c>
    </row>
    <row r="168" spans="1:10" ht="26.25">
      <c r="A168" s="55">
        <v>164</v>
      </c>
      <c r="B168" s="55" t="s">
        <v>7803</v>
      </c>
      <c r="C168" s="288" t="s">
        <v>8099</v>
      </c>
      <c r="D168" s="300" t="s">
        <v>8103</v>
      </c>
      <c r="E168" s="55" t="s">
        <v>7802</v>
      </c>
      <c r="F168" s="55"/>
      <c r="G168" s="55" t="s">
        <v>7804</v>
      </c>
      <c r="H168" s="291">
        <v>13</v>
      </c>
      <c r="I168" s="59">
        <v>0.25</v>
      </c>
      <c r="J168" s="448">
        <f t="shared" si="3"/>
        <v>9.75</v>
      </c>
    </row>
    <row r="169" spans="1:10" ht="26.25">
      <c r="A169" s="55">
        <v>165</v>
      </c>
      <c r="B169" s="55" t="s">
        <v>7803</v>
      </c>
      <c r="C169" s="288" t="s">
        <v>8100</v>
      </c>
      <c r="D169" s="300" t="s">
        <v>8104</v>
      </c>
      <c r="E169" s="55" t="s">
        <v>7802</v>
      </c>
      <c r="F169" s="55"/>
      <c r="G169" s="55" t="s">
        <v>7804</v>
      </c>
      <c r="H169" s="291">
        <v>13</v>
      </c>
      <c r="I169" s="59">
        <v>0.25</v>
      </c>
      <c r="J169" s="448">
        <f t="shared" si="3"/>
        <v>9.75</v>
      </c>
    </row>
    <row r="170" spans="1:10" ht="15.75">
      <c r="A170" s="55">
        <v>166</v>
      </c>
      <c r="B170" s="55" t="s">
        <v>7803</v>
      </c>
      <c r="C170" s="288" t="s">
        <v>8101</v>
      </c>
      <c r="D170" s="300" t="s">
        <v>8105</v>
      </c>
      <c r="E170" s="55" t="s">
        <v>7802</v>
      </c>
      <c r="F170" s="55"/>
      <c r="G170" s="55" t="s">
        <v>7804</v>
      </c>
      <c r="H170" s="291">
        <v>19</v>
      </c>
      <c r="I170" s="59">
        <v>0.25</v>
      </c>
      <c r="J170" s="448">
        <f t="shared" si="3"/>
        <v>14.25</v>
      </c>
    </row>
    <row r="171" spans="1:10" ht="15.75">
      <c r="A171" s="55">
        <v>167</v>
      </c>
      <c r="B171" s="55" t="s">
        <v>7803</v>
      </c>
      <c r="C171" s="288" t="s">
        <v>8102</v>
      </c>
      <c r="D171" s="300" t="s">
        <v>8106</v>
      </c>
      <c r="E171" s="55" t="s">
        <v>7802</v>
      </c>
      <c r="F171" s="55"/>
      <c r="G171" s="55" t="s">
        <v>7804</v>
      </c>
      <c r="H171" s="291">
        <v>15</v>
      </c>
      <c r="I171" s="59">
        <v>0.25</v>
      </c>
      <c r="J171" s="448">
        <f t="shared" si="3"/>
        <v>11.25</v>
      </c>
    </row>
    <row r="172" spans="1:10" ht="64.5">
      <c r="A172" s="55">
        <v>168</v>
      </c>
      <c r="B172" s="55" t="s">
        <v>7803</v>
      </c>
      <c r="C172" s="288" t="s">
        <v>8107</v>
      </c>
      <c r="D172" s="300" t="s">
        <v>8110</v>
      </c>
      <c r="E172" s="55" t="s">
        <v>7802</v>
      </c>
      <c r="F172" s="55"/>
      <c r="G172" s="55" t="s">
        <v>7804</v>
      </c>
      <c r="H172" s="291">
        <v>37</v>
      </c>
      <c r="I172" s="59">
        <v>0.25</v>
      </c>
      <c r="J172" s="448">
        <f t="shared" si="3"/>
        <v>27.75</v>
      </c>
    </row>
    <row r="173" spans="1:10" ht="64.5">
      <c r="A173" s="55">
        <v>169</v>
      </c>
      <c r="B173" s="55" t="s">
        <v>7803</v>
      </c>
      <c r="C173" s="288" t="s">
        <v>8108</v>
      </c>
      <c r="D173" s="300" t="s">
        <v>8111</v>
      </c>
      <c r="E173" s="55" t="s">
        <v>7802</v>
      </c>
      <c r="F173" s="55"/>
      <c r="G173" s="55" t="s">
        <v>7804</v>
      </c>
      <c r="H173" s="291">
        <v>44</v>
      </c>
      <c r="I173" s="59">
        <v>0.25</v>
      </c>
      <c r="J173" s="448">
        <f t="shared" si="3"/>
        <v>33</v>
      </c>
    </row>
    <row r="174" spans="1:10" ht="26.25">
      <c r="A174" s="55">
        <v>170</v>
      </c>
      <c r="B174" s="55" t="s">
        <v>7803</v>
      </c>
      <c r="C174" s="284" t="s">
        <v>8109</v>
      </c>
      <c r="D174" s="300" t="s">
        <v>8112</v>
      </c>
      <c r="E174" s="55" t="s">
        <v>7802</v>
      </c>
      <c r="F174" s="55"/>
      <c r="G174" s="55" t="s">
        <v>7804</v>
      </c>
      <c r="H174" s="291">
        <v>25</v>
      </c>
      <c r="I174" s="59">
        <v>0.25</v>
      </c>
      <c r="J174" s="448">
        <f t="shared" si="3"/>
        <v>18.75</v>
      </c>
    </row>
    <row r="175" spans="1:10" ht="26.25">
      <c r="A175" s="55">
        <v>171</v>
      </c>
      <c r="B175" s="55" t="s">
        <v>7803</v>
      </c>
      <c r="C175" s="284" t="s">
        <v>8113</v>
      </c>
      <c r="D175" s="300" t="s">
        <v>8115</v>
      </c>
      <c r="E175" s="55" t="s">
        <v>7802</v>
      </c>
      <c r="F175" s="55"/>
      <c r="G175" s="55" t="s">
        <v>7804</v>
      </c>
      <c r="H175" s="291">
        <v>8</v>
      </c>
      <c r="I175" s="59">
        <v>0.25</v>
      </c>
      <c r="J175" s="448">
        <f t="shared" si="3"/>
        <v>6</v>
      </c>
    </row>
    <row r="176" spans="1:10" ht="26.25">
      <c r="A176" s="55">
        <v>172</v>
      </c>
      <c r="B176" s="55" t="s">
        <v>7803</v>
      </c>
      <c r="C176" s="288" t="s">
        <v>8114</v>
      </c>
      <c r="D176" s="300" t="s">
        <v>8116</v>
      </c>
      <c r="E176" s="55" t="s">
        <v>7802</v>
      </c>
      <c r="F176" s="55"/>
      <c r="G176" s="55" t="s">
        <v>7804</v>
      </c>
      <c r="H176" s="291">
        <v>92</v>
      </c>
      <c r="I176" s="59">
        <v>0.25</v>
      </c>
      <c r="J176" s="448">
        <f t="shared" si="3"/>
        <v>69</v>
      </c>
    </row>
    <row r="177" spans="1:10" ht="15.75">
      <c r="A177" s="55">
        <v>173</v>
      </c>
      <c r="B177" s="55" t="s">
        <v>7803</v>
      </c>
      <c r="C177" s="290" t="s">
        <v>8117</v>
      </c>
      <c r="D177" s="285" t="s">
        <v>8120</v>
      </c>
      <c r="E177" s="55" t="s">
        <v>7802</v>
      </c>
      <c r="F177" s="55"/>
      <c r="G177" s="55" t="s">
        <v>7804</v>
      </c>
      <c r="H177" s="286">
        <v>30</v>
      </c>
      <c r="I177" s="59">
        <v>0.25</v>
      </c>
      <c r="J177" s="448">
        <f t="shared" si="3"/>
        <v>22.5</v>
      </c>
    </row>
    <row r="178" spans="1:10" ht="15.75">
      <c r="A178" s="55">
        <v>174</v>
      </c>
      <c r="B178" s="55" t="s">
        <v>7803</v>
      </c>
      <c r="C178" s="290" t="s">
        <v>8118</v>
      </c>
      <c r="D178" s="285" t="s">
        <v>8121</v>
      </c>
      <c r="E178" s="55" t="s">
        <v>7802</v>
      </c>
      <c r="F178" s="55"/>
      <c r="G178" s="55" t="s">
        <v>7804</v>
      </c>
      <c r="H178" s="286">
        <v>21</v>
      </c>
      <c r="I178" s="59">
        <v>0.25</v>
      </c>
      <c r="J178" s="448">
        <f t="shared" si="3"/>
        <v>15.75</v>
      </c>
    </row>
    <row r="179" spans="1:10" ht="15.75">
      <c r="A179" s="55">
        <v>175</v>
      </c>
      <c r="B179" s="55" t="s">
        <v>7803</v>
      </c>
      <c r="C179" s="290" t="s">
        <v>8119</v>
      </c>
      <c r="D179" s="285" t="s">
        <v>8122</v>
      </c>
      <c r="E179" s="55" t="s">
        <v>7802</v>
      </c>
      <c r="F179" s="55"/>
      <c r="G179" s="55" t="s">
        <v>7804</v>
      </c>
      <c r="H179" s="286">
        <v>16</v>
      </c>
      <c r="I179" s="59">
        <v>0.25</v>
      </c>
      <c r="J179" s="448">
        <f t="shared" si="3"/>
        <v>12</v>
      </c>
    </row>
    <row r="180" spans="1:10" ht="15.75">
      <c r="A180" s="55">
        <v>176</v>
      </c>
      <c r="B180" s="55" t="s">
        <v>7803</v>
      </c>
      <c r="C180" s="290" t="s">
        <v>8101</v>
      </c>
      <c r="D180" s="285" t="s">
        <v>8105</v>
      </c>
      <c r="E180" s="55" t="s">
        <v>7802</v>
      </c>
      <c r="F180" s="55"/>
      <c r="G180" s="55" t="s">
        <v>7804</v>
      </c>
      <c r="H180" s="286">
        <v>20</v>
      </c>
      <c r="I180" s="59">
        <v>0.25</v>
      </c>
      <c r="J180" s="448">
        <f t="shared" si="3"/>
        <v>15</v>
      </c>
    </row>
    <row r="181" spans="1:10" ht="26.25">
      <c r="A181" s="55">
        <v>177</v>
      </c>
      <c r="B181" s="55" t="s">
        <v>7803</v>
      </c>
      <c r="C181" s="290" t="s">
        <v>8123</v>
      </c>
      <c r="D181" s="285" t="s">
        <v>8125</v>
      </c>
      <c r="E181" s="55" t="s">
        <v>7802</v>
      </c>
      <c r="F181" s="55"/>
      <c r="G181" s="55" t="s">
        <v>7804</v>
      </c>
      <c r="H181" s="286">
        <v>48</v>
      </c>
      <c r="I181" s="59">
        <v>0.25</v>
      </c>
      <c r="J181" s="448">
        <f t="shared" si="3"/>
        <v>36</v>
      </c>
    </row>
    <row r="182" spans="1:10" ht="15.75">
      <c r="A182" s="55">
        <v>178</v>
      </c>
      <c r="B182" s="55" t="s">
        <v>7803</v>
      </c>
      <c r="C182" s="290" t="s">
        <v>7932</v>
      </c>
      <c r="D182" s="285" t="s">
        <v>7935</v>
      </c>
      <c r="E182" s="55" t="s">
        <v>7802</v>
      </c>
      <c r="F182" s="55"/>
      <c r="G182" s="55" t="s">
        <v>7804</v>
      </c>
      <c r="H182" s="286">
        <v>18</v>
      </c>
      <c r="I182" s="59">
        <v>0.25</v>
      </c>
      <c r="J182" s="448">
        <f t="shared" si="3"/>
        <v>13.5</v>
      </c>
    </row>
    <row r="183" spans="1:10" ht="15.75">
      <c r="A183" s="55">
        <v>179</v>
      </c>
      <c r="B183" s="55" t="s">
        <v>7803</v>
      </c>
      <c r="C183" s="290" t="s">
        <v>7933</v>
      </c>
      <c r="D183" s="285" t="s">
        <v>7936</v>
      </c>
      <c r="E183" s="55" t="s">
        <v>7802</v>
      </c>
      <c r="F183" s="55"/>
      <c r="G183" s="55" t="s">
        <v>7804</v>
      </c>
      <c r="H183" s="286">
        <v>55</v>
      </c>
      <c r="I183" s="59">
        <v>0.25</v>
      </c>
      <c r="J183" s="448">
        <f t="shared" si="3"/>
        <v>41.25</v>
      </c>
    </row>
    <row r="184" spans="1:10" ht="15.75">
      <c r="A184" s="55">
        <v>180</v>
      </c>
      <c r="B184" s="55" t="s">
        <v>7803</v>
      </c>
      <c r="C184" s="290" t="s">
        <v>8124</v>
      </c>
      <c r="D184" s="285" t="s">
        <v>8126</v>
      </c>
      <c r="E184" s="55" t="s">
        <v>7802</v>
      </c>
      <c r="F184" s="55"/>
      <c r="G184" s="55" t="s">
        <v>7804</v>
      </c>
      <c r="H184" s="286">
        <v>20</v>
      </c>
      <c r="I184" s="59">
        <v>0.25</v>
      </c>
      <c r="J184" s="448">
        <f t="shared" si="3"/>
        <v>15</v>
      </c>
    </row>
    <row r="185" spans="1:10" ht="15.75">
      <c r="A185" s="55">
        <v>181</v>
      </c>
      <c r="B185" s="55" t="s">
        <v>7803</v>
      </c>
      <c r="C185" s="290" t="s">
        <v>8127</v>
      </c>
      <c r="D185" s="285" t="s">
        <v>8129</v>
      </c>
      <c r="E185" s="55" t="s">
        <v>7802</v>
      </c>
      <c r="F185" s="55"/>
      <c r="G185" s="55" t="s">
        <v>7804</v>
      </c>
      <c r="H185" s="286">
        <v>87</v>
      </c>
      <c r="I185" s="59">
        <v>0.25</v>
      </c>
      <c r="J185" s="448">
        <f t="shared" si="3"/>
        <v>65.25</v>
      </c>
    </row>
    <row r="186" spans="1:10" ht="15.75">
      <c r="A186" s="55">
        <v>182</v>
      </c>
      <c r="B186" s="55" t="s">
        <v>7803</v>
      </c>
      <c r="C186" s="290" t="s">
        <v>8128</v>
      </c>
      <c r="D186" s="285" t="s">
        <v>8130</v>
      </c>
      <c r="E186" s="55" t="s">
        <v>7802</v>
      </c>
      <c r="F186" s="55"/>
      <c r="G186" s="55" t="s">
        <v>7804</v>
      </c>
      <c r="H186" s="286">
        <v>87</v>
      </c>
      <c r="I186" s="59">
        <v>0.25</v>
      </c>
      <c r="J186" s="448">
        <f t="shared" si="3"/>
        <v>65.25</v>
      </c>
    </row>
    <row r="187" spans="1:10" ht="15.75">
      <c r="A187" s="55">
        <v>183</v>
      </c>
      <c r="B187" s="55" t="s">
        <v>7803</v>
      </c>
      <c r="C187" s="300" t="s">
        <v>8124</v>
      </c>
      <c r="D187" s="285" t="s">
        <v>8126</v>
      </c>
      <c r="E187" s="55" t="s">
        <v>7802</v>
      </c>
      <c r="F187" s="55"/>
      <c r="G187" s="55" t="s">
        <v>7804</v>
      </c>
      <c r="H187" s="286">
        <v>20</v>
      </c>
      <c r="I187" s="59">
        <v>0.25</v>
      </c>
      <c r="J187" s="448">
        <f t="shared" si="3"/>
        <v>15</v>
      </c>
    </row>
    <row r="188" spans="1:10" ht="15.75">
      <c r="A188" s="55">
        <v>184</v>
      </c>
      <c r="B188" s="55" t="s">
        <v>7803</v>
      </c>
      <c r="C188" s="300" t="s">
        <v>7932</v>
      </c>
      <c r="D188" s="285" t="s">
        <v>7935</v>
      </c>
      <c r="E188" s="55" t="s">
        <v>7802</v>
      </c>
      <c r="F188" s="55"/>
      <c r="G188" s="55" t="s">
        <v>7804</v>
      </c>
      <c r="H188" s="286">
        <v>18</v>
      </c>
      <c r="I188" s="59">
        <v>0.25</v>
      </c>
      <c r="J188" s="448">
        <f t="shared" si="3"/>
        <v>13.5</v>
      </c>
    </row>
    <row r="189" spans="1:10" ht="15.75">
      <c r="A189" s="55">
        <v>185</v>
      </c>
      <c r="B189" s="55" t="s">
        <v>7803</v>
      </c>
      <c r="C189" s="300" t="s">
        <v>7933</v>
      </c>
      <c r="D189" s="285" t="s">
        <v>7936</v>
      </c>
      <c r="E189" s="55" t="s">
        <v>7802</v>
      </c>
      <c r="F189" s="55"/>
      <c r="G189" s="55" t="s">
        <v>7804</v>
      </c>
      <c r="H189" s="286">
        <v>55</v>
      </c>
      <c r="I189" s="59">
        <v>0.25</v>
      </c>
      <c r="J189" s="448">
        <f t="shared" si="3"/>
        <v>41.25</v>
      </c>
    </row>
    <row r="190" spans="1:10" ht="26.25">
      <c r="A190" s="55">
        <v>186</v>
      </c>
      <c r="B190" s="55" t="s">
        <v>7803</v>
      </c>
      <c r="C190" s="290" t="s">
        <v>8131</v>
      </c>
      <c r="D190" s="285" t="s">
        <v>8133</v>
      </c>
      <c r="E190" s="55" t="s">
        <v>7802</v>
      </c>
      <c r="F190" s="55"/>
      <c r="G190" s="55" t="s">
        <v>7804</v>
      </c>
      <c r="H190" s="286">
        <v>56</v>
      </c>
      <c r="I190" s="59">
        <v>0.25</v>
      </c>
      <c r="J190" s="448">
        <f t="shared" si="3"/>
        <v>42</v>
      </c>
    </row>
    <row r="191" spans="1:10" ht="26.25">
      <c r="A191" s="55">
        <v>187</v>
      </c>
      <c r="B191" s="55" t="s">
        <v>7803</v>
      </c>
      <c r="C191" s="290" t="s">
        <v>8132</v>
      </c>
      <c r="D191" s="285" t="s">
        <v>8134</v>
      </c>
      <c r="E191" s="55" t="s">
        <v>7802</v>
      </c>
      <c r="F191" s="55"/>
      <c r="G191" s="55" t="s">
        <v>7804</v>
      </c>
      <c r="H191" s="286">
        <v>72</v>
      </c>
      <c r="I191" s="59">
        <v>0.25</v>
      </c>
      <c r="J191" s="448">
        <f t="shared" si="3"/>
        <v>54</v>
      </c>
    </row>
    <row r="192" spans="1:10" ht="26.25">
      <c r="A192" s="55">
        <v>188</v>
      </c>
      <c r="B192" s="55" t="s">
        <v>7803</v>
      </c>
      <c r="C192" s="290" t="s">
        <v>8135</v>
      </c>
      <c r="D192" s="285" t="s">
        <v>8137</v>
      </c>
      <c r="E192" s="55" t="s">
        <v>7802</v>
      </c>
      <c r="F192" s="55"/>
      <c r="G192" s="55" t="s">
        <v>7804</v>
      </c>
      <c r="H192" s="286">
        <v>59</v>
      </c>
      <c r="I192" s="59">
        <v>0.25</v>
      </c>
      <c r="J192" s="448">
        <f t="shared" si="3"/>
        <v>44.25</v>
      </c>
    </row>
    <row r="193" spans="1:10" ht="26.25">
      <c r="A193" s="55">
        <v>189</v>
      </c>
      <c r="B193" s="55" t="s">
        <v>7803</v>
      </c>
      <c r="C193" s="290" t="s">
        <v>8136</v>
      </c>
      <c r="D193" s="285" t="s">
        <v>8138</v>
      </c>
      <c r="E193" s="55" t="s">
        <v>7802</v>
      </c>
      <c r="F193" s="55"/>
      <c r="G193" s="55" t="s">
        <v>7804</v>
      </c>
      <c r="H193" s="286">
        <v>72</v>
      </c>
      <c r="I193" s="59">
        <v>0.25</v>
      </c>
      <c r="J193" s="448">
        <f t="shared" si="3"/>
        <v>54</v>
      </c>
    </row>
    <row r="194" spans="1:10" ht="26.25">
      <c r="A194" s="55">
        <v>190</v>
      </c>
      <c r="B194" s="55" t="s">
        <v>7803</v>
      </c>
      <c r="C194" s="290" t="s">
        <v>8139</v>
      </c>
      <c r="D194" s="285" t="s">
        <v>8141</v>
      </c>
      <c r="E194" s="55" t="s">
        <v>7802</v>
      </c>
      <c r="F194" s="55"/>
      <c r="G194" s="55" t="s">
        <v>7804</v>
      </c>
      <c r="H194" s="286">
        <v>92</v>
      </c>
      <c r="I194" s="59">
        <v>0.25</v>
      </c>
      <c r="J194" s="448">
        <f t="shared" si="3"/>
        <v>69</v>
      </c>
    </row>
    <row r="195" spans="1:10" ht="26.25">
      <c r="A195" s="55">
        <v>191</v>
      </c>
      <c r="B195" s="55" t="s">
        <v>7803</v>
      </c>
      <c r="C195" s="290" t="s">
        <v>8140</v>
      </c>
      <c r="D195" s="285" t="s">
        <v>8142</v>
      </c>
      <c r="E195" s="55" t="s">
        <v>7802</v>
      </c>
      <c r="F195" s="55"/>
      <c r="G195" s="55" t="s">
        <v>7804</v>
      </c>
      <c r="H195" s="286">
        <v>101</v>
      </c>
      <c r="I195" s="59">
        <v>0.25</v>
      </c>
      <c r="J195" s="448">
        <f t="shared" si="3"/>
        <v>75.75</v>
      </c>
    </row>
    <row r="196" spans="1:10" ht="26.25">
      <c r="A196" s="55">
        <v>192</v>
      </c>
      <c r="B196" s="55" t="s">
        <v>7803</v>
      </c>
      <c r="C196" s="290" t="s">
        <v>8143</v>
      </c>
      <c r="D196" s="285" t="s">
        <v>8145</v>
      </c>
      <c r="E196" s="55" t="s">
        <v>7802</v>
      </c>
      <c r="F196" s="55"/>
      <c r="G196" s="55" t="s">
        <v>7804</v>
      </c>
      <c r="H196" s="286">
        <v>49</v>
      </c>
      <c r="I196" s="59">
        <v>0.25</v>
      </c>
      <c r="J196" s="448">
        <f t="shared" si="3"/>
        <v>36.75</v>
      </c>
    </row>
    <row r="197" spans="1:10" ht="26.25">
      <c r="A197" s="55">
        <v>193</v>
      </c>
      <c r="B197" s="55" t="s">
        <v>7803</v>
      </c>
      <c r="C197" s="290" t="s">
        <v>8144</v>
      </c>
      <c r="D197" s="285" t="s">
        <v>8146</v>
      </c>
      <c r="E197" s="55" t="s">
        <v>7802</v>
      </c>
      <c r="F197" s="55"/>
      <c r="G197" s="55" t="s">
        <v>7804</v>
      </c>
      <c r="H197" s="286">
        <v>49</v>
      </c>
      <c r="I197" s="59">
        <v>0.25</v>
      </c>
      <c r="J197" s="448">
        <f t="shared" si="3"/>
        <v>36.75</v>
      </c>
    </row>
    <row r="198" spans="1:10" ht="15.75">
      <c r="A198" s="55">
        <v>194</v>
      </c>
      <c r="B198" s="55" t="s">
        <v>7803</v>
      </c>
      <c r="C198" s="290" t="s">
        <v>8147</v>
      </c>
      <c r="D198" s="285" t="s">
        <v>8148</v>
      </c>
      <c r="E198" s="55" t="s">
        <v>7802</v>
      </c>
      <c r="F198" s="55"/>
      <c r="G198" s="55" t="s">
        <v>7804</v>
      </c>
      <c r="H198" s="286">
        <v>18</v>
      </c>
      <c r="I198" s="59">
        <v>0.25</v>
      </c>
      <c r="J198" s="448">
        <f t="shared" si="3"/>
        <v>13.5</v>
      </c>
    </row>
    <row r="199" spans="1:10" ht="15.75">
      <c r="A199" s="55">
        <v>195</v>
      </c>
      <c r="B199" s="55" t="s">
        <v>7803</v>
      </c>
      <c r="C199" s="290" t="s">
        <v>8149</v>
      </c>
      <c r="D199" s="285" t="s">
        <v>8151</v>
      </c>
      <c r="E199" s="55" t="s">
        <v>7802</v>
      </c>
      <c r="F199" s="55"/>
      <c r="G199" s="55" t="s">
        <v>7804</v>
      </c>
      <c r="H199" s="286">
        <v>30</v>
      </c>
      <c r="I199" s="59">
        <v>0.25</v>
      </c>
      <c r="J199" s="448">
        <f t="shared" si="3"/>
        <v>22.5</v>
      </c>
    </row>
    <row r="200" spans="1:10" ht="15.75">
      <c r="A200" s="55">
        <v>196</v>
      </c>
      <c r="B200" s="55" t="s">
        <v>7803</v>
      </c>
      <c r="C200" s="290" t="s">
        <v>8150</v>
      </c>
      <c r="D200" s="285" t="s">
        <v>8152</v>
      </c>
      <c r="E200" s="55" t="s">
        <v>7802</v>
      </c>
      <c r="F200" s="55"/>
      <c r="G200" s="55" t="s">
        <v>7804</v>
      </c>
      <c r="H200" s="286">
        <v>34</v>
      </c>
      <c r="I200" s="59">
        <v>0.25</v>
      </c>
      <c r="J200" s="448">
        <f t="shared" si="3"/>
        <v>25.5</v>
      </c>
    </row>
    <row r="201" spans="1:10" ht="26.25">
      <c r="A201" s="55">
        <v>197</v>
      </c>
      <c r="B201" s="55" t="s">
        <v>7803</v>
      </c>
      <c r="C201" s="306" t="s">
        <v>8153</v>
      </c>
      <c r="D201" s="306" t="s">
        <v>8157</v>
      </c>
      <c r="E201" s="55" t="s">
        <v>7802</v>
      </c>
      <c r="F201" s="55"/>
      <c r="G201" s="55" t="s">
        <v>7804</v>
      </c>
      <c r="H201" s="323">
        <v>593</v>
      </c>
      <c r="I201" s="59">
        <v>0.25</v>
      </c>
      <c r="J201" s="448">
        <f t="shared" si="3"/>
        <v>444.75</v>
      </c>
    </row>
    <row r="202" spans="1:10" ht="26.25">
      <c r="A202" s="55">
        <v>198</v>
      </c>
      <c r="B202" s="55" t="s">
        <v>7803</v>
      </c>
      <c r="C202" s="307" t="s">
        <v>8154</v>
      </c>
      <c r="D202" s="306" t="s">
        <v>8158</v>
      </c>
      <c r="E202" s="55" t="s">
        <v>7802</v>
      </c>
      <c r="F202" s="55"/>
      <c r="G202" s="55" t="s">
        <v>7804</v>
      </c>
      <c r="H202" s="323">
        <v>511</v>
      </c>
      <c r="I202" s="59">
        <v>0.25</v>
      </c>
      <c r="J202" s="448">
        <f t="shared" si="3"/>
        <v>383.25</v>
      </c>
    </row>
    <row r="203" spans="1:10" ht="39">
      <c r="A203" s="55">
        <v>199</v>
      </c>
      <c r="B203" s="55" t="s">
        <v>7803</v>
      </c>
      <c r="C203" s="306" t="s">
        <v>8155</v>
      </c>
      <c r="D203" s="306" t="s">
        <v>8159</v>
      </c>
      <c r="E203" s="55" t="s">
        <v>7802</v>
      </c>
      <c r="F203" s="55"/>
      <c r="G203" s="55" t="s">
        <v>7804</v>
      </c>
      <c r="H203" s="323">
        <v>2322</v>
      </c>
      <c r="I203" s="59">
        <v>0.25</v>
      </c>
      <c r="J203" s="448">
        <f t="shared" si="3"/>
        <v>1741.5</v>
      </c>
    </row>
    <row r="204" spans="1:10" ht="26.25">
      <c r="A204" s="55">
        <v>200</v>
      </c>
      <c r="B204" s="55" t="s">
        <v>7803</v>
      </c>
      <c r="C204" s="306" t="s">
        <v>8156</v>
      </c>
      <c r="D204" s="306" t="s">
        <v>8160</v>
      </c>
      <c r="E204" s="55" t="s">
        <v>7802</v>
      </c>
      <c r="F204" s="55"/>
      <c r="G204" s="55" t="s">
        <v>7804</v>
      </c>
      <c r="H204" s="323">
        <v>460</v>
      </c>
      <c r="I204" s="59">
        <v>0.25</v>
      </c>
      <c r="J204" s="448">
        <f t="shared" si="3"/>
        <v>345</v>
      </c>
    </row>
    <row r="205" spans="1:10" ht="26.25">
      <c r="A205" s="55">
        <v>201</v>
      </c>
      <c r="B205" s="55" t="s">
        <v>7803</v>
      </c>
      <c r="C205" s="306" t="s">
        <v>8161</v>
      </c>
      <c r="D205" s="306" t="s">
        <v>8165</v>
      </c>
      <c r="E205" s="55" t="s">
        <v>7802</v>
      </c>
      <c r="F205" s="55"/>
      <c r="G205" s="55" t="s">
        <v>7804</v>
      </c>
      <c r="H205" s="323">
        <v>629</v>
      </c>
      <c r="I205" s="59">
        <v>0.25</v>
      </c>
      <c r="J205" s="448">
        <f t="shared" si="3"/>
        <v>471.75</v>
      </c>
    </row>
    <row r="206" spans="1:10" ht="26.25">
      <c r="A206" s="55">
        <v>202</v>
      </c>
      <c r="B206" s="55" t="s">
        <v>7803</v>
      </c>
      <c r="C206" s="306" t="s">
        <v>8162</v>
      </c>
      <c r="D206" s="306" t="s">
        <v>8166</v>
      </c>
      <c r="E206" s="55" t="s">
        <v>7802</v>
      </c>
      <c r="F206" s="55"/>
      <c r="G206" s="55" t="s">
        <v>7804</v>
      </c>
      <c r="H206" s="323">
        <v>536</v>
      </c>
      <c r="I206" s="59">
        <v>0.25</v>
      </c>
      <c r="J206" s="448">
        <f t="shared" si="3"/>
        <v>402</v>
      </c>
    </row>
    <row r="207" spans="1:10" ht="39">
      <c r="A207" s="55">
        <v>203</v>
      </c>
      <c r="B207" s="55" t="s">
        <v>7803</v>
      </c>
      <c r="C207" s="306" t="s">
        <v>8163</v>
      </c>
      <c r="D207" s="306" t="s">
        <v>8167</v>
      </c>
      <c r="E207" s="55" t="s">
        <v>7802</v>
      </c>
      <c r="F207" s="55"/>
      <c r="G207" s="55" t="s">
        <v>7804</v>
      </c>
      <c r="H207" s="323">
        <v>2322</v>
      </c>
      <c r="I207" s="59">
        <v>0.25</v>
      </c>
      <c r="J207" s="448">
        <f t="shared" si="3"/>
        <v>1741.5</v>
      </c>
    </row>
    <row r="208" spans="1:10" ht="26.25">
      <c r="A208" s="55">
        <v>204</v>
      </c>
      <c r="B208" s="55" t="s">
        <v>7803</v>
      </c>
      <c r="C208" s="306" t="s">
        <v>8164</v>
      </c>
      <c r="D208" s="306" t="s">
        <v>8168</v>
      </c>
      <c r="E208" s="55" t="s">
        <v>7802</v>
      </c>
      <c r="F208" s="55"/>
      <c r="G208" s="55" t="s">
        <v>7804</v>
      </c>
      <c r="H208" s="323">
        <v>536</v>
      </c>
      <c r="I208" s="59">
        <v>0.25</v>
      </c>
      <c r="J208" s="448">
        <f t="shared" si="3"/>
        <v>402</v>
      </c>
    </row>
    <row r="209" spans="1:10" ht="15.75">
      <c r="A209" s="55">
        <v>205</v>
      </c>
      <c r="B209" s="55" t="s">
        <v>7803</v>
      </c>
      <c r="C209" s="308" t="s">
        <v>8169</v>
      </c>
      <c r="D209" s="307" t="s">
        <v>8170</v>
      </c>
      <c r="E209" s="55" t="s">
        <v>7802</v>
      </c>
      <c r="F209" s="55"/>
      <c r="G209" s="55" t="s">
        <v>7804</v>
      </c>
      <c r="H209" s="458">
        <v>1215</v>
      </c>
      <c r="I209" s="59">
        <v>0.25</v>
      </c>
      <c r="J209" s="448">
        <f t="shared" si="3"/>
        <v>911.25</v>
      </c>
    </row>
    <row r="210" spans="1:10" ht="15.75">
      <c r="A210" s="55">
        <v>206</v>
      </c>
      <c r="B210" s="55" t="s">
        <v>7803</v>
      </c>
      <c r="C210" s="309" t="s">
        <v>8171</v>
      </c>
      <c r="D210" s="306" t="s">
        <v>8178</v>
      </c>
      <c r="E210" s="55" t="s">
        <v>7802</v>
      </c>
      <c r="F210" s="55"/>
      <c r="G210" s="55" t="s">
        <v>7804</v>
      </c>
      <c r="H210" s="323">
        <v>1121</v>
      </c>
      <c r="I210" s="59">
        <v>0.25</v>
      </c>
      <c r="J210" s="448">
        <f t="shared" ref="J210:J273" si="4">H210*(1-I210)</f>
        <v>840.75</v>
      </c>
    </row>
    <row r="211" spans="1:10" ht="15.75">
      <c r="A211" s="55">
        <v>207</v>
      </c>
      <c r="B211" s="55" t="s">
        <v>7803</v>
      </c>
      <c r="C211" s="309" t="s">
        <v>8172</v>
      </c>
      <c r="D211" s="306" t="s">
        <v>8179</v>
      </c>
      <c r="E211" s="55" t="s">
        <v>7802</v>
      </c>
      <c r="F211" s="55"/>
      <c r="G211" s="55" t="s">
        <v>7804</v>
      </c>
      <c r="H211" s="323">
        <v>1121</v>
      </c>
      <c r="I211" s="59">
        <v>0.25</v>
      </c>
      <c r="J211" s="448">
        <f t="shared" si="4"/>
        <v>840.75</v>
      </c>
    </row>
    <row r="212" spans="1:10" ht="26.25">
      <c r="A212" s="55">
        <v>208</v>
      </c>
      <c r="B212" s="55" t="s">
        <v>7803</v>
      </c>
      <c r="C212" s="309" t="s">
        <v>8173</v>
      </c>
      <c r="D212" s="306" t="s">
        <v>8180</v>
      </c>
      <c r="E212" s="55" t="s">
        <v>7802</v>
      </c>
      <c r="F212" s="55"/>
      <c r="G212" s="55" t="s">
        <v>7804</v>
      </c>
      <c r="H212" s="323">
        <v>918</v>
      </c>
      <c r="I212" s="59">
        <v>0.25</v>
      </c>
      <c r="J212" s="448">
        <f t="shared" si="4"/>
        <v>688.5</v>
      </c>
    </row>
    <row r="213" spans="1:10" ht="15.75">
      <c r="A213" s="55">
        <v>209</v>
      </c>
      <c r="B213" s="55" t="s">
        <v>7803</v>
      </c>
      <c r="C213" s="309" t="s">
        <v>8174</v>
      </c>
      <c r="D213" s="306" t="s">
        <v>8181</v>
      </c>
      <c r="E213" s="55" t="s">
        <v>7802</v>
      </c>
      <c r="F213" s="55"/>
      <c r="G213" s="55" t="s">
        <v>7804</v>
      </c>
      <c r="H213" s="323">
        <v>466</v>
      </c>
      <c r="I213" s="59">
        <v>0.25</v>
      </c>
      <c r="J213" s="448">
        <f t="shared" si="4"/>
        <v>349.5</v>
      </c>
    </row>
    <row r="214" spans="1:10" ht="15.75">
      <c r="A214" s="55">
        <v>210</v>
      </c>
      <c r="B214" s="55" t="s">
        <v>7803</v>
      </c>
      <c r="C214" s="309" t="s">
        <v>8175</v>
      </c>
      <c r="D214" s="306" t="s">
        <v>8182</v>
      </c>
      <c r="E214" s="55" t="s">
        <v>7802</v>
      </c>
      <c r="F214" s="55"/>
      <c r="G214" s="55" t="s">
        <v>7804</v>
      </c>
      <c r="H214" s="323">
        <v>108</v>
      </c>
      <c r="I214" s="59">
        <v>0.25</v>
      </c>
      <c r="J214" s="448">
        <f t="shared" si="4"/>
        <v>81</v>
      </c>
    </row>
    <row r="215" spans="1:10" ht="15.75">
      <c r="A215" s="55">
        <v>211</v>
      </c>
      <c r="B215" s="55" t="s">
        <v>7803</v>
      </c>
      <c r="C215" s="308" t="s">
        <v>8176</v>
      </c>
      <c r="D215" s="307" t="s">
        <v>8183</v>
      </c>
      <c r="E215" s="55" t="s">
        <v>7802</v>
      </c>
      <c r="F215" s="55"/>
      <c r="G215" s="55" t="s">
        <v>7804</v>
      </c>
      <c r="H215" s="320">
        <v>145</v>
      </c>
      <c r="I215" s="59">
        <v>0.25</v>
      </c>
      <c r="J215" s="448">
        <f t="shared" si="4"/>
        <v>108.75</v>
      </c>
    </row>
    <row r="216" spans="1:10" ht="15.75">
      <c r="A216" s="55">
        <v>212</v>
      </c>
      <c r="B216" s="55" t="s">
        <v>7803</v>
      </c>
      <c r="C216" s="310" t="s">
        <v>8177</v>
      </c>
      <c r="D216" s="306" t="s">
        <v>8184</v>
      </c>
      <c r="E216" s="55" t="s">
        <v>7802</v>
      </c>
      <c r="F216" s="55"/>
      <c r="G216" s="55" t="s">
        <v>7804</v>
      </c>
      <c r="H216" s="323">
        <v>84</v>
      </c>
      <c r="I216" s="59">
        <v>0.25</v>
      </c>
      <c r="J216" s="448">
        <f t="shared" si="4"/>
        <v>63</v>
      </c>
    </row>
    <row r="217" spans="1:10" ht="15.75">
      <c r="A217" s="55">
        <v>213</v>
      </c>
      <c r="B217" s="55" t="s">
        <v>7803</v>
      </c>
      <c r="C217" s="288" t="s">
        <v>8185</v>
      </c>
      <c r="D217" s="311" t="s">
        <v>8187</v>
      </c>
      <c r="E217" s="55" t="s">
        <v>7802</v>
      </c>
      <c r="F217" s="55"/>
      <c r="G217" s="55" t="s">
        <v>7804</v>
      </c>
      <c r="H217" s="291">
        <v>146</v>
      </c>
      <c r="I217" s="59">
        <v>0.25</v>
      </c>
      <c r="J217" s="448">
        <f t="shared" si="4"/>
        <v>109.5</v>
      </c>
    </row>
    <row r="218" spans="1:10" ht="15.75">
      <c r="A218" s="55">
        <v>214</v>
      </c>
      <c r="B218" s="55" t="s">
        <v>7803</v>
      </c>
      <c r="C218" s="288" t="s">
        <v>8186</v>
      </c>
      <c r="D218" s="311" t="s">
        <v>8188</v>
      </c>
      <c r="E218" s="55" t="s">
        <v>7802</v>
      </c>
      <c r="F218" s="55"/>
      <c r="G218" s="55" t="s">
        <v>7804</v>
      </c>
      <c r="H218" s="291">
        <v>117</v>
      </c>
      <c r="I218" s="59">
        <v>0.25</v>
      </c>
      <c r="J218" s="448">
        <f t="shared" si="4"/>
        <v>87.75</v>
      </c>
    </row>
    <row r="219" spans="1:10" ht="15.75">
      <c r="A219" s="55">
        <v>215</v>
      </c>
      <c r="B219" s="55" t="s">
        <v>7803</v>
      </c>
      <c r="C219" s="288" t="s">
        <v>8189</v>
      </c>
      <c r="D219" s="311" t="s">
        <v>8194</v>
      </c>
      <c r="E219" s="55" t="s">
        <v>7802</v>
      </c>
      <c r="F219" s="55"/>
      <c r="G219" s="55" t="s">
        <v>7804</v>
      </c>
      <c r="H219" s="291">
        <v>170</v>
      </c>
      <c r="I219" s="59">
        <v>0.25</v>
      </c>
      <c r="J219" s="448">
        <f t="shared" si="4"/>
        <v>127.5</v>
      </c>
    </row>
    <row r="220" spans="1:10" ht="15.75">
      <c r="A220" s="55">
        <v>216</v>
      </c>
      <c r="B220" s="55" t="s">
        <v>7803</v>
      </c>
      <c r="C220" s="288" t="s">
        <v>8190</v>
      </c>
      <c r="D220" s="311" t="s">
        <v>8195</v>
      </c>
      <c r="E220" s="55" t="s">
        <v>7802</v>
      </c>
      <c r="F220" s="55"/>
      <c r="G220" s="55" t="s">
        <v>7804</v>
      </c>
      <c r="H220" s="291">
        <v>172</v>
      </c>
      <c r="I220" s="59">
        <v>0.25</v>
      </c>
      <c r="J220" s="448">
        <f t="shared" si="4"/>
        <v>129</v>
      </c>
    </row>
    <row r="221" spans="1:10" ht="15.75">
      <c r="A221" s="55">
        <v>217</v>
      </c>
      <c r="B221" s="55" t="s">
        <v>7803</v>
      </c>
      <c r="C221" s="288" t="s">
        <v>8191</v>
      </c>
      <c r="D221" s="311" t="s">
        <v>8196</v>
      </c>
      <c r="E221" s="55" t="s">
        <v>7802</v>
      </c>
      <c r="F221" s="55"/>
      <c r="G221" s="55" t="s">
        <v>7804</v>
      </c>
      <c r="H221" s="291">
        <v>172</v>
      </c>
      <c r="I221" s="59">
        <v>0.25</v>
      </c>
      <c r="J221" s="448">
        <f t="shared" si="4"/>
        <v>129</v>
      </c>
    </row>
    <row r="222" spans="1:10" ht="51.75">
      <c r="A222" s="55">
        <v>218</v>
      </c>
      <c r="B222" s="55" t="s">
        <v>7803</v>
      </c>
      <c r="C222" s="288" t="s">
        <v>8192</v>
      </c>
      <c r="D222" s="311" t="s">
        <v>8197</v>
      </c>
      <c r="E222" s="55" t="s">
        <v>7802</v>
      </c>
      <c r="F222" s="55"/>
      <c r="G222" s="55" t="s">
        <v>7804</v>
      </c>
      <c r="H222" s="291">
        <v>341</v>
      </c>
      <c r="I222" s="59">
        <v>0.25</v>
      </c>
      <c r="J222" s="448">
        <f t="shared" si="4"/>
        <v>255.75</v>
      </c>
    </row>
    <row r="223" spans="1:10" ht="26.25">
      <c r="A223" s="55">
        <v>219</v>
      </c>
      <c r="B223" s="55" t="s">
        <v>7803</v>
      </c>
      <c r="C223" s="288" t="s">
        <v>8193</v>
      </c>
      <c r="D223" s="311" t="s">
        <v>8198</v>
      </c>
      <c r="E223" s="55" t="s">
        <v>7802</v>
      </c>
      <c r="F223" s="55"/>
      <c r="G223" s="55" t="s">
        <v>7804</v>
      </c>
      <c r="H223" s="291">
        <v>174</v>
      </c>
      <c r="I223" s="59">
        <v>0.25</v>
      </c>
      <c r="J223" s="448">
        <f t="shared" si="4"/>
        <v>130.5</v>
      </c>
    </row>
    <row r="224" spans="1:10" ht="15.75">
      <c r="A224" s="55">
        <v>220</v>
      </c>
      <c r="B224" s="55" t="s">
        <v>7803</v>
      </c>
      <c r="C224" s="288" t="s">
        <v>8185</v>
      </c>
      <c r="D224" s="311" t="s">
        <v>8187</v>
      </c>
      <c r="E224" s="55" t="s">
        <v>7802</v>
      </c>
      <c r="F224" s="55"/>
      <c r="G224" s="55" t="s">
        <v>7804</v>
      </c>
      <c r="H224" s="291">
        <v>146</v>
      </c>
      <c r="I224" s="59">
        <v>0.25</v>
      </c>
      <c r="J224" s="448">
        <f t="shared" si="4"/>
        <v>109.5</v>
      </c>
    </row>
    <row r="225" spans="1:10" ht="15.75">
      <c r="A225" s="55">
        <v>221</v>
      </c>
      <c r="B225" s="55" t="s">
        <v>7803</v>
      </c>
      <c r="C225" s="288" t="s">
        <v>8186</v>
      </c>
      <c r="D225" s="311" t="s">
        <v>8188</v>
      </c>
      <c r="E225" s="55" t="s">
        <v>7802</v>
      </c>
      <c r="F225" s="55"/>
      <c r="G225" s="55" t="s">
        <v>7804</v>
      </c>
      <c r="H225" s="291">
        <v>117</v>
      </c>
      <c r="I225" s="59">
        <v>0.25</v>
      </c>
      <c r="J225" s="448">
        <f t="shared" si="4"/>
        <v>87.75</v>
      </c>
    </row>
    <row r="226" spans="1:10" ht="15.75">
      <c r="A226" s="55">
        <v>222</v>
      </c>
      <c r="B226" s="55" t="s">
        <v>7803</v>
      </c>
      <c r="C226" s="292" t="s">
        <v>8199</v>
      </c>
      <c r="D226" s="312" t="s">
        <v>8203</v>
      </c>
      <c r="E226" s="55" t="s">
        <v>7802</v>
      </c>
      <c r="F226" s="55"/>
      <c r="G226" s="55" t="s">
        <v>7804</v>
      </c>
      <c r="H226" s="286">
        <v>254</v>
      </c>
      <c r="I226" s="59">
        <v>0.25</v>
      </c>
      <c r="J226" s="448">
        <f t="shared" si="4"/>
        <v>190.5</v>
      </c>
    </row>
    <row r="227" spans="1:10" ht="15.75">
      <c r="A227" s="55">
        <v>223</v>
      </c>
      <c r="B227" s="55" t="s">
        <v>7803</v>
      </c>
      <c r="C227" s="292" t="s">
        <v>8200</v>
      </c>
      <c r="D227" s="312" t="s">
        <v>8204</v>
      </c>
      <c r="E227" s="55" t="s">
        <v>7802</v>
      </c>
      <c r="F227" s="55"/>
      <c r="G227" s="55" t="s">
        <v>7804</v>
      </c>
      <c r="H227" s="286">
        <v>498</v>
      </c>
      <c r="I227" s="59">
        <v>0.25</v>
      </c>
      <c r="J227" s="448">
        <f t="shared" si="4"/>
        <v>373.5</v>
      </c>
    </row>
    <row r="228" spans="1:10" ht="15.75">
      <c r="A228" s="55">
        <v>224</v>
      </c>
      <c r="B228" s="55" t="s">
        <v>7803</v>
      </c>
      <c r="C228" s="292" t="s">
        <v>8201</v>
      </c>
      <c r="D228" s="312" t="s">
        <v>8205</v>
      </c>
      <c r="E228" s="55" t="s">
        <v>7802</v>
      </c>
      <c r="F228" s="55"/>
      <c r="G228" s="55" t="s">
        <v>7804</v>
      </c>
      <c r="H228" s="286">
        <v>259</v>
      </c>
      <c r="I228" s="59">
        <v>0.25</v>
      </c>
      <c r="J228" s="448">
        <f t="shared" si="4"/>
        <v>194.25</v>
      </c>
    </row>
    <row r="229" spans="1:10" ht="15.75">
      <c r="A229" s="55">
        <v>225</v>
      </c>
      <c r="B229" s="55" t="s">
        <v>7803</v>
      </c>
      <c r="C229" s="292" t="s">
        <v>8202</v>
      </c>
      <c r="D229" s="312" t="s">
        <v>8206</v>
      </c>
      <c r="E229" s="55" t="s">
        <v>7802</v>
      </c>
      <c r="F229" s="55"/>
      <c r="G229" s="55" t="s">
        <v>7804</v>
      </c>
      <c r="H229" s="286">
        <v>566</v>
      </c>
      <c r="I229" s="59">
        <v>0.25</v>
      </c>
      <c r="J229" s="448">
        <f t="shared" si="4"/>
        <v>424.5</v>
      </c>
    </row>
    <row r="230" spans="1:10" ht="15.75">
      <c r="A230" s="55">
        <v>226</v>
      </c>
      <c r="B230" s="55" t="s">
        <v>7803</v>
      </c>
      <c r="C230" s="292" t="s">
        <v>8207</v>
      </c>
      <c r="D230" s="312" t="s">
        <v>8217</v>
      </c>
      <c r="E230" s="55" t="s">
        <v>7802</v>
      </c>
      <c r="F230" s="55"/>
      <c r="G230" s="55" t="s">
        <v>7804</v>
      </c>
      <c r="H230" s="286">
        <v>733</v>
      </c>
      <c r="I230" s="59">
        <v>0.25</v>
      </c>
      <c r="J230" s="448">
        <f t="shared" si="4"/>
        <v>549.75</v>
      </c>
    </row>
    <row r="231" spans="1:10" ht="15.75">
      <c r="A231" s="55">
        <v>227</v>
      </c>
      <c r="B231" s="55" t="s">
        <v>7803</v>
      </c>
      <c r="C231" s="292" t="s">
        <v>8208</v>
      </c>
      <c r="D231" s="312" t="s">
        <v>8218</v>
      </c>
      <c r="E231" s="55" t="s">
        <v>7802</v>
      </c>
      <c r="F231" s="55"/>
      <c r="G231" s="55" t="s">
        <v>7804</v>
      </c>
      <c r="H231" s="286">
        <v>762</v>
      </c>
      <c r="I231" s="59">
        <v>0.25</v>
      </c>
      <c r="J231" s="448">
        <f t="shared" si="4"/>
        <v>571.5</v>
      </c>
    </row>
    <row r="232" spans="1:10" ht="15.75">
      <c r="A232" s="55">
        <v>228</v>
      </c>
      <c r="B232" s="55" t="s">
        <v>7803</v>
      </c>
      <c r="C232" s="292" t="s">
        <v>8209</v>
      </c>
      <c r="D232" s="312" t="s">
        <v>8219</v>
      </c>
      <c r="E232" s="55" t="s">
        <v>7802</v>
      </c>
      <c r="F232" s="55"/>
      <c r="G232" s="55" t="s">
        <v>7804</v>
      </c>
      <c r="H232" s="286">
        <v>895</v>
      </c>
      <c r="I232" s="59">
        <v>0.25</v>
      </c>
      <c r="J232" s="448">
        <f t="shared" si="4"/>
        <v>671.25</v>
      </c>
    </row>
    <row r="233" spans="1:10" ht="15.75">
      <c r="A233" s="55">
        <v>229</v>
      </c>
      <c r="B233" s="55" t="s">
        <v>7803</v>
      </c>
      <c r="C233" s="292" t="s">
        <v>8210</v>
      </c>
      <c r="D233" s="312" t="s">
        <v>8220</v>
      </c>
      <c r="E233" s="55" t="s">
        <v>7802</v>
      </c>
      <c r="F233" s="55"/>
      <c r="G233" s="55" t="s">
        <v>7804</v>
      </c>
      <c r="H233" s="286">
        <v>895</v>
      </c>
      <c r="I233" s="59">
        <v>0.25</v>
      </c>
      <c r="J233" s="448">
        <f t="shared" si="4"/>
        <v>671.25</v>
      </c>
    </row>
    <row r="234" spans="1:10" ht="15.75">
      <c r="A234" s="55">
        <v>230</v>
      </c>
      <c r="B234" s="55" t="s">
        <v>7803</v>
      </c>
      <c r="C234" s="292" t="s">
        <v>8211</v>
      </c>
      <c r="D234" s="312" t="s">
        <v>8221</v>
      </c>
      <c r="E234" s="55" t="s">
        <v>7802</v>
      </c>
      <c r="F234" s="55"/>
      <c r="G234" s="55" t="s">
        <v>7804</v>
      </c>
      <c r="H234" s="286">
        <v>1033</v>
      </c>
      <c r="I234" s="59">
        <v>0.25</v>
      </c>
      <c r="J234" s="448">
        <f t="shared" si="4"/>
        <v>774.75</v>
      </c>
    </row>
    <row r="235" spans="1:10" ht="15.75">
      <c r="A235" s="55">
        <v>231</v>
      </c>
      <c r="B235" s="55" t="s">
        <v>7803</v>
      </c>
      <c r="C235" s="292" t="s">
        <v>8212</v>
      </c>
      <c r="D235" s="312" t="s">
        <v>8222</v>
      </c>
      <c r="E235" s="55" t="s">
        <v>7802</v>
      </c>
      <c r="F235" s="55"/>
      <c r="G235" s="55" t="s">
        <v>7804</v>
      </c>
      <c r="H235" s="286">
        <v>1033</v>
      </c>
      <c r="I235" s="59">
        <v>0.25</v>
      </c>
      <c r="J235" s="448">
        <f t="shared" si="4"/>
        <v>774.75</v>
      </c>
    </row>
    <row r="236" spans="1:10" ht="15.75">
      <c r="A236" s="55">
        <v>232</v>
      </c>
      <c r="B236" s="55" t="s">
        <v>7803</v>
      </c>
      <c r="C236" s="292" t="s">
        <v>8213</v>
      </c>
      <c r="D236" s="312" t="s">
        <v>8223</v>
      </c>
      <c r="E236" s="55" t="s">
        <v>7802</v>
      </c>
      <c r="F236" s="55"/>
      <c r="G236" s="55" t="s">
        <v>7804</v>
      </c>
      <c r="H236" s="286">
        <v>227</v>
      </c>
      <c r="I236" s="59">
        <v>0.25</v>
      </c>
      <c r="J236" s="448">
        <f t="shared" si="4"/>
        <v>170.25</v>
      </c>
    </row>
    <row r="237" spans="1:10" ht="15.75">
      <c r="A237" s="55">
        <v>233</v>
      </c>
      <c r="B237" s="55" t="s">
        <v>7803</v>
      </c>
      <c r="C237" s="292" t="s">
        <v>8214</v>
      </c>
      <c r="D237" s="312" t="s">
        <v>8224</v>
      </c>
      <c r="E237" s="55" t="s">
        <v>7802</v>
      </c>
      <c r="F237" s="55"/>
      <c r="G237" s="55" t="s">
        <v>7804</v>
      </c>
      <c r="H237" s="286">
        <v>336</v>
      </c>
      <c r="I237" s="59">
        <v>0.25</v>
      </c>
      <c r="J237" s="448">
        <f t="shared" si="4"/>
        <v>252</v>
      </c>
    </row>
    <row r="238" spans="1:10" ht="15.75">
      <c r="A238" s="55">
        <v>234</v>
      </c>
      <c r="B238" s="55" t="s">
        <v>7803</v>
      </c>
      <c r="C238" s="292" t="s">
        <v>8215</v>
      </c>
      <c r="D238" s="312" t="s">
        <v>8225</v>
      </c>
      <c r="E238" s="55" t="s">
        <v>7802</v>
      </c>
      <c r="F238" s="55"/>
      <c r="G238" s="55" t="s">
        <v>7804</v>
      </c>
      <c r="H238" s="286">
        <v>191</v>
      </c>
      <c r="I238" s="59">
        <v>0.25</v>
      </c>
      <c r="J238" s="448">
        <f t="shared" si="4"/>
        <v>143.25</v>
      </c>
    </row>
    <row r="239" spans="1:10" ht="26.25">
      <c r="A239" s="55">
        <v>235</v>
      </c>
      <c r="B239" s="55" t="s">
        <v>7803</v>
      </c>
      <c r="C239" s="292" t="s">
        <v>8216</v>
      </c>
      <c r="D239" s="312" t="s">
        <v>8226</v>
      </c>
      <c r="E239" s="55" t="s">
        <v>7802</v>
      </c>
      <c r="F239" s="55"/>
      <c r="G239" s="55" t="s">
        <v>7804</v>
      </c>
      <c r="H239" s="286">
        <v>203</v>
      </c>
      <c r="I239" s="59">
        <v>0.25</v>
      </c>
      <c r="J239" s="448">
        <f t="shared" si="4"/>
        <v>152.25</v>
      </c>
    </row>
    <row r="240" spans="1:10" ht="15.75">
      <c r="A240" s="55">
        <v>236</v>
      </c>
      <c r="B240" s="55" t="s">
        <v>7803</v>
      </c>
      <c r="C240" s="292" t="s">
        <v>8227</v>
      </c>
      <c r="D240" s="312" t="s">
        <v>8228</v>
      </c>
      <c r="E240" s="55" t="s">
        <v>7802</v>
      </c>
      <c r="F240" s="55"/>
      <c r="G240" s="55" t="s">
        <v>7804</v>
      </c>
      <c r="H240" s="286">
        <v>929</v>
      </c>
      <c r="I240" s="59">
        <v>0.25</v>
      </c>
      <c r="J240" s="448">
        <f t="shared" si="4"/>
        <v>696.75</v>
      </c>
    </row>
    <row r="241" spans="1:10" ht="15.75">
      <c r="A241" s="55">
        <v>237</v>
      </c>
      <c r="B241" s="55" t="s">
        <v>7803</v>
      </c>
      <c r="C241" s="292" t="s">
        <v>8213</v>
      </c>
      <c r="D241" s="312" t="s">
        <v>8223</v>
      </c>
      <c r="E241" s="55" t="s">
        <v>7802</v>
      </c>
      <c r="F241" s="55"/>
      <c r="G241" s="55" t="s">
        <v>7804</v>
      </c>
      <c r="H241" s="286">
        <v>227</v>
      </c>
      <c r="I241" s="59">
        <v>0.25</v>
      </c>
      <c r="J241" s="448">
        <f t="shared" si="4"/>
        <v>170.25</v>
      </c>
    </row>
    <row r="242" spans="1:10" ht="15.75">
      <c r="A242" s="55">
        <v>238</v>
      </c>
      <c r="B242" s="55" t="s">
        <v>7803</v>
      </c>
      <c r="C242" s="292" t="s">
        <v>8229</v>
      </c>
      <c r="D242" s="312" t="s">
        <v>8231</v>
      </c>
      <c r="E242" s="55" t="s">
        <v>7802</v>
      </c>
      <c r="F242" s="55"/>
      <c r="G242" s="55" t="s">
        <v>7804</v>
      </c>
      <c r="H242" s="286">
        <v>1074</v>
      </c>
      <c r="I242" s="59">
        <v>0.25</v>
      </c>
      <c r="J242" s="448">
        <f t="shared" si="4"/>
        <v>805.5</v>
      </c>
    </row>
    <row r="243" spans="1:10" ht="15.75">
      <c r="A243" s="55">
        <v>239</v>
      </c>
      <c r="B243" s="55" t="s">
        <v>7803</v>
      </c>
      <c r="C243" s="292" t="s">
        <v>8213</v>
      </c>
      <c r="D243" s="312" t="s">
        <v>8223</v>
      </c>
      <c r="E243" s="55" t="s">
        <v>7802</v>
      </c>
      <c r="F243" s="55"/>
      <c r="G243" s="55" t="s">
        <v>7804</v>
      </c>
      <c r="H243" s="286">
        <v>227</v>
      </c>
      <c r="I243" s="59">
        <v>0.25</v>
      </c>
      <c r="J243" s="448">
        <f t="shared" si="4"/>
        <v>170.25</v>
      </c>
    </row>
    <row r="244" spans="1:10" ht="15.75">
      <c r="A244" s="55">
        <v>240</v>
      </c>
      <c r="B244" s="55" t="s">
        <v>7803</v>
      </c>
      <c r="C244" s="292" t="s">
        <v>8230</v>
      </c>
      <c r="D244" s="312" t="s">
        <v>8232</v>
      </c>
      <c r="E244" s="55" t="s">
        <v>7802</v>
      </c>
      <c r="F244" s="55"/>
      <c r="G244" s="55" t="s">
        <v>7804</v>
      </c>
      <c r="H244" s="286">
        <v>203</v>
      </c>
      <c r="I244" s="59">
        <v>0.25</v>
      </c>
      <c r="J244" s="448">
        <f t="shared" si="4"/>
        <v>152.25</v>
      </c>
    </row>
    <row r="245" spans="1:10" ht="15.75">
      <c r="A245" s="55">
        <v>241</v>
      </c>
      <c r="B245" s="55" t="s">
        <v>7803</v>
      </c>
      <c r="C245" s="292" t="s">
        <v>8233</v>
      </c>
      <c r="D245" s="312" t="s">
        <v>8235</v>
      </c>
      <c r="E245" s="55" t="s">
        <v>7802</v>
      </c>
      <c r="F245" s="55"/>
      <c r="G245" s="55" t="s">
        <v>7804</v>
      </c>
      <c r="H245" s="286">
        <v>970</v>
      </c>
      <c r="I245" s="59">
        <v>0.25</v>
      </c>
      <c r="J245" s="448">
        <f t="shared" si="4"/>
        <v>727.5</v>
      </c>
    </row>
    <row r="246" spans="1:10" ht="15.75">
      <c r="A246" s="55">
        <v>242</v>
      </c>
      <c r="B246" s="55" t="s">
        <v>7803</v>
      </c>
      <c r="C246" s="292" t="s">
        <v>8234</v>
      </c>
      <c r="D246" s="312" t="s">
        <v>8236</v>
      </c>
      <c r="E246" s="55" t="s">
        <v>7802</v>
      </c>
      <c r="F246" s="55"/>
      <c r="G246" s="55" t="s">
        <v>7804</v>
      </c>
      <c r="H246" s="286">
        <v>520</v>
      </c>
      <c r="I246" s="59">
        <v>0.25</v>
      </c>
      <c r="J246" s="448">
        <f t="shared" si="4"/>
        <v>390</v>
      </c>
    </row>
    <row r="247" spans="1:10" ht="15.75">
      <c r="A247" s="55">
        <v>243</v>
      </c>
      <c r="B247" s="55" t="s">
        <v>7803</v>
      </c>
      <c r="C247" s="292" t="s">
        <v>8237</v>
      </c>
      <c r="D247" s="312" t="s">
        <v>8240</v>
      </c>
      <c r="E247" s="55" t="s">
        <v>7802</v>
      </c>
      <c r="F247" s="55"/>
      <c r="G247" s="55" t="s">
        <v>7804</v>
      </c>
      <c r="H247" s="286">
        <v>24</v>
      </c>
      <c r="I247" s="59">
        <v>0.25</v>
      </c>
      <c r="J247" s="448">
        <f t="shared" si="4"/>
        <v>18</v>
      </c>
    </row>
    <row r="248" spans="1:10" ht="15.75">
      <c r="A248" s="55">
        <v>244</v>
      </c>
      <c r="B248" s="55" t="s">
        <v>7803</v>
      </c>
      <c r="C248" s="292" t="s">
        <v>8238</v>
      </c>
      <c r="D248" s="312" t="s">
        <v>8241</v>
      </c>
      <c r="E248" s="55" t="s">
        <v>7802</v>
      </c>
      <c r="F248" s="55"/>
      <c r="G248" s="55" t="s">
        <v>7804</v>
      </c>
      <c r="H248" s="286">
        <v>19</v>
      </c>
      <c r="I248" s="59">
        <v>0.25</v>
      </c>
      <c r="J248" s="448">
        <f t="shared" si="4"/>
        <v>14.25</v>
      </c>
    </row>
    <row r="249" spans="1:10" ht="15.75">
      <c r="A249" s="55">
        <v>245</v>
      </c>
      <c r="B249" s="55" t="s">
        <v>7803</v>
      </c>
      <c r="C249" s="292" t="s">
        <v>8239</v>
      </c>
      <c r="D249" s="312" t="s">
        <v>8242</v>
      </c>
      <c r="E249" s="55" t="s">
        <v>7802</v>
      </c>
      <c r="F249" s="55"/>
      <c r="G249" s="55" t="s">
        <v>7804</v>
      </c>
      <c r="H249" s="286">
        <v>24</v>
      </c>
      <c r="I249" s="59">
        <v>0.25</v>
      </c>
      <c r="J249" s="448">
        <f t="shared" si="4"/>
        <v>18</v>
      </c>
    </row>
    <row r="250" spans="1:10" ht="15.75">
      <c r="A250" s="55">
        <v>246</v>
      </c>
      <c r="B250" s="55" t="s">
        <v>7803</v>
      </c>
      <c r="C250" s="284" t="s">
        <v>8243</v>
      </c>
      <c r="D250" s="312" t="s">
        <v>8245</v>
      </c>
      <c r="E250" s="55" t="s">
        <v>7802</v>
      </c>
      <c r="F250" s="55"/>
      <c r="G250" s="55" t="s">
        <v>7804</v>
      </c>
      <c r="H250" s="286">
        <v>163</v>
      </c>
      <c r="I250" s="59">
        <v>0.25</v>
      </c>
      <c r="J250" s="448">
        <f t="shared" si="4"/>
        <v>122.25</v>
      </c>
    </row>
    <row r="251" spans="1:10" ht="15.75">
      <c r="A251" s="55">
        <v>247</v>
      </c>
      <c r="B251" s="55" t="s">
        <v>7803</v>
      </c>
      <c r="C251" s="288" t="s">
        <v>8244</v>
      </c>
      <c r="D251" s="313" t="s">
        <v>8246</v>
      </c>
      <c r="E251" s="55" t="s">
        <v>7802</v>
      </c>
      <c r="F251" s="55"/>
      <c r="G251" s="55" t="s">
        <v>7804</v>
      </c>
      <c r="H251" s="291">
        <v>259</v>
      </c>
      <c r="I251" s="59">
        <v>0.25</v>
      </c>
      <c r="J251" s="448">
        <f t="shared" si="4"/>
        <v>194.25</v>
      </c>
    </row>
    <row r="252" spans="1:10" ht="15.75">
      <c r="A252" s="55">
        <v>248</v>
      </c>
      <c r="B252" s="55" t="s">
        <v>7803</v>
      </c>
      <c r="C252" s="287" t="s">
        <v>8247</v>
      </c>
      <c r="D252" s="314" t="s">
        <v>8249</v>
      </c>
      <c r="E252" s="55" t="s">
        <v>7802</v>
      </c>
      <c r="F252" s="55"/>
      <c r="G252" s="55" t="s">
        <v>7804</v>
      </c>
      <c r="H252" s="286">
        <v>128</v>
      </c>
      <c r="I252" s="59">
        <v>0.25</v>
      </c>
      <c r="J252" s="448">
        <f t="shared" si="4"/>
        <v>96</v>
      </c>
    </row>
    <row r="253" spans="1:10" ht="15.75">
      <c r="A253" s="55">
        <v>249</v>
      </c>
      <c r="B253" s="55" t="s">
        <v>7803</v>
      </c>
      <c r="C253" s="287" t="s">
        <v>8248</v>
      </c>
      <c r="D253" s="314" t="s">
        <v>8250</v>
      </c>
      <c r="E253" s="55" t="s">
        <v>7802</v>
      </c>
      <c r="F253" s="55"/>
      <c r="G253" s="55" t="s">
        <v>7804</v>
      </c>
      <c r="H253" s="286">
        <v>128</v>
      </c>
      <c r="I253" s="59">
        <v>0.25</v>
      </c>
      <c r="J253" s="448">
        <f t="shared" si="4"/>
        <v>96</v>
      </c>
    </row>
    <row r="254" spans="1:10" ht="243">
      <c r="A254" s="55">
        <v>250</v>
      </c>
      <c r="B254" s="55" t="s">
        <v>7803</v>
      </c>
      <c r="C254" s="287" t="s">
        <v>8251</v>
      </c>
      <c r="D254" s="315" t="s">
        <v>8252</v>
      </c>
      <c r="E254" s="55" t="s">
        <v>7802</v>
      </c>
      <c r="F254" s="55"/>
      <c r="G254" s="55" t="s">
        <v>7804</v>
      </c>
      <c r="H254" s="291">
        <v>2513</v>
      </c>
      <c r="I254" s="59">
        <v>0.25</v>
      </c>
      <c r="J254" s="448">
        <f t="shared" si="4"/>
        <v>1884.75</v>
      </c>
    </row>
    <row r="255" spans="1:10" ht="243">
      <c r="A255" s="55">
        <v>251</v>
      </c>
      <c r="B255" s="55" t="s">
        <v>7803</v>
      </c>
      <c r="C255" s="287" t="s">
        <v>8253</v>
      </c>
      <c r="D255" s="315" t="s">
        <v>8255</v>
      </c>
      <c r="E255" s="55" t="s">
        <v>7802</v>
      </c>
      <c r="F255" s="55"/>
      <c r="G255" s="55" t="s">
        <v>7804</v>
      </c>
      <c r="H255" s="291">
        <v>3197</v>
      </c>
      <c r="I255" s="59">
        <v>0.25</v>
      </c>
      <c r="J255" s="448">
        <f t="shared" si="4"/>
        <v>2397.75</v>
      </c>
    </row>
    <row r="256" spans="1:10" ht="51.75">
      <c r="A256" s="55">
        <v>252</v>
      </c>
      <c r="B256" s="55" t="s">
        <v>7803</v>
      </c>
      <c r="C256" s="300" t="s">
        <v>8254</v>
      </c>
      <c r="D256" s="315" t="s">
        <v>8256</v>
      </c>
      <c r="E256" s="55" t="s">
        <v>7802</v>
      </c>
      <c r="F256" s="55"/>
      <c r="G256" s="55" t="s">
        <v>7804</v>
      </c>
      <c r="H256" s="291">
        <v>607</v>
      </c>
      <c r="I256" s="59">
        <v>0.25</v>
      </c>
      <c r="J256" s="448">
        <f t="shared" si="4"/>
        <v>455.25</v>
      </c>
    </row>
    <row r="257" spans="1:10" ht="15.75">
      <c r="A257" s="55">
        <v>253</v>
      </c>
      <c r="B257" s="55" t="s">
        <v>7803</v>
      </c>
      <c r="C257" s="288" t="s">
        <v>8257</v>
      </c>
      <c r="D257" s="315" t="s">
        <v>8258</v>
      </c>
      <c r="E257" s="55" t="s">
        <v>7802</v>
      </c>
      <c r="F257" s="55"/>
      <c r="G257" s="55" t="s">
        <v>7804</v>
      </c>
      <c r="H257" s="291">
        <v>2285</v>
      </c>
      <c r="I257" s="59">
        <v>0.25</v>
      </c>
      <c r="J257" s="448">
        <f t="shared" si="4"/>
        <v>1713.75</v>
      </c>
    </row>
    <row r="258" spans="1:10" ht="128.25">
      <c r="A258" s="55">
        <v>254</v>
      </c>
      <c r="B258" s="55" t="s">
        <v>7803</v>
      </c>
      <c r="C258" s="287" t="s">
        <v>8259</v>
      </c>
      <c r="D258" s="315" t="s">
        <v>8264</v>
      </c>
      <c r="E258" s="55" t="s">
        <v>7802</v>
      </c>
      <c r="F258" s="55"/>
      <c r="G258" s="55" t="s">
        <v>7804</v>
      </c>
      <c r="H258" s="291">
        <v>1957</v>
      </c>
      <c r="I258" s="59">
        <v>0.25</v>
      </c>
      <c r="J258" s="448">
        <f t="shared" si="4"/>
        <v>1467.75</v>
      </c>
    </row>
    <row r="259" spans="1:10" ht="77.25">
      <c r="A259" s="55">
        <v>255</v>
      </c>
      <c r="B259" s="55" t="s">
        <v>7803</v>
      </c>
      <c r="C259" s="287" t="s">
        <v>8260</v>
      </c>
      <c r="D259" s="315" t="s">
        <v>8265</v>
      </c>
      <c r="E259" s="55" t="s">
        <v>7802</v>
      </c>
      <c r="F259" s="55"/>
      <c r="G259" s="55" t="s">
        <v>7804</v>
      </c>
      <c r="H259" s="291">
        <v>517</v>
      </c>
      <c r="I259" s="59">
        <v>0.25</v>
      </c>
      <c r="J259" s="448">
        <f t="shared" si="4"/>
        <v>387.75</v>
      </c>
    </row>
    <row r="260" spans="1:10" ht="77.25">
      <c r="A260" s="55">
        <v>256</v>
      </c>
      <c r="B260" s="55" t="s">
        <v>7803</v>
      </c>
      <c r="C260" s="287" t="s">
        <v>8261</v>
      </c>
      <c r="D260" s="315" t="s">
        <v>8266</v>
      </c>
      <c r="E260" s="55" t="s">
        <v>7802</v>
      </c>
      <c r="F260" s="55"/>
      <c r="G260" s="55" t="s">
        <v>7804</v>
      </c>
      <c r="H260" s="291">
        <v>741</v>
      </c>
      <c r="I260" s="59">
        <v>0.25</v>
      </c>
      <c r="J260" s="448">
        <f t="shared" si="4"/>
        <v>555.75</v>
      </c>
    </row>
    <row r="261" spans="1:10" ht="179.25">
      <c r="A261" s="55">
        <v>257</v>
      </c>
      <c r="B261" s="55" t="s">
        <v>7803</v>
      </c>
      <c r="C261" s="287" t="s">
        <v>8262</v>
      </c>
      <c r="D261" s="315" t="s">
        <v>8267</v>
      </c>
      <c r="E261" s="55" t="s">
        <v>7802</v>
      </c>
      <c r="F261" s="55"/>
      <c r="G261" s="55" t="s">
        <v>7804</v>
      </c>
      <c r="H261" s="291">
        <v>1256</v>
      </c>
      <c r="I261" s="59">
        <v>0.25</v>
      </c>
      <c r="J261" s="448">
        <f t="shared" si="4"/>
        <v>942</v>
      </c>
    </row>
    <row r="262" spans="1:10" ht="26.25">
      <c r="A262" s="55">
        <v>258</v>
      </c>
      <c r="B262" s="55" t="s">
        <v>7803</v>
      </c>
      <c r="C262" s="287" t="s">
        <v>8263</v>
      </c>
      <c r="D262" s="315" t="s">
        <v>8268</v>
      </c>
      <c r="E262" s="55" t="s">
        <v>7802</v>
      </c>
      <c r="F262" s="55"/>
      <c r="G262" s="55" t="s">
        <v>7804</v>
      </c>
      <c r="H262" s="291">
        <v>1370</v>
      </c>
      <c r="I262" s="59">
        <v>0.25</v>
      </c>
      <c r="J262" s="448">
        <f t="shared" si="4"/>
        <v>1027.5</v>
      </c>
    </row>
    <row r="263" spans="1:10" ht="26.25">
      <c r="A263" s="55">
        <v>259</v>
      </c>
      <c r="B263" s="55" t="s">
        <v>7803</v>
      </c>
      <c r="C263" s="300" t="s">
        <v>8269</v>
      </c>
      <c r="D263" s="295" t="s">
        <v>8272</v>
      </c>
      <c r="E263" s="55" t="s">
        <v>7802</v>
      </c>
      <c r="F263" s="55"/>
      <c r="G263" s="55" t="s">
        <v>7804</v>
      </c>
      <c r="H263" s="286">
        <v>1029</v>
      </c>
      <c r="I263" s="59">
        <v>0.25</v>
      </c>
      <c r="J263" s="448">
        <f t="shared" si="4"/>
        <v>771.75</v>
      </c>
    </row>
    <row r="264" spans="1:10" ht="26.25">
      <c r="A264" s="55">
        <v>260</v>
      </c>
      <c r="B264" s="55" t="s">
        <v>7803</v>
      </c>
      <c r="C264" s="300" t="s">
        <v>8270</v>
      </c>
      <c r="D264" s="295" t="s">
        <v>8273</v>
      </c>
      <c r="E264" s="55" t="s">
        <v>7802</v>
      </c>
      <c r="F264" s="55"/>
      <c r="G264" s="55" t="s">
        <v>7804</v>
      </c>
      <c r="H264" s="286">
        <v>1715</v>
      </c>
      <c r="I264" s="59">
        <v>0.25</v>
      </c>
      <c r="J264" s="448">
        <f t="shared" si="4"/>
        <v>1286.25</v>
      </c>
    </row>
    <row r="265" spans="1:10" ht="39">
      <c r="A265" s="55">
        <v>261</v>
      </c>
      <c r="B265" s="55" t="s">
        <v>7803</v>
      </c>
      <c r="C265" s="300" t="s">
        <v>8271</v>
      </c>
      <c r="D265" s="295" t="s">
        <v>8274</v>
      </c>
      <c r="E265" s="55" t="s">
        <v>7802</v>
      </c>
      <c r="F265" s="55"/>
      <c r="G265" s="55" t="s">
        <v>7804</v>
      </c>
      <c r="H265" s="286">
        <v>572</v>
      </c>
      <c r="I265" s="59">
        <v>0.25</v>
      </c>
      <c r="J265" s="448">
        <f t="shared" si="4"/>
        <v>429</v>
      </c>
    </row>
    <row r="266" spans="1:10" ht="51.75">
      <c r="A266" s="55">
        <v>262</v>
      </c>
      <c r="B266" s="55" t="s">
        <v>7803</v>
      </c>
      <c r="C266" s="300" t="s">
        <v>8275</v>
      </c>
      <c r="D266" s="295" t="s">
        <v>8276</v>
      </c>
      <c r="E266" s="55" t="s">
        <v>7802</v>
      </c>
      <c r="F266" s="55"/>
      <c r="G266" s="55" t="s">
        <v>7804</v>
      </c>
      <c r="H266" s="286">
        <v>1142</v>
      </c>
      <c r="I266" s="59">
        <v>0.25</v>
      </c>
      <c r="J266" s="448">
        <f t="shared" si="4"/>
        <v>856.5</v>
      </c>
    </row>
    <row r="267" spans="1:10" ht="39">
      <c r="A267" s="55">
        <v>263</v>
      </c>
      <c r="B267" s="55" t="s">
        <v>7803</v>
      </c>
      <c r="C267" s="287" t="s">
        <v>8277</v>
      </c>
      <c r="D267" s="315" t="s">
        <v>8279</v>
      </c>
      <c r="E267" s="55" t="s">
        <v>7802</v>
      </c>
      <c r="F267" s="55"/>
      <c r="G267" s="55" t="s">
        <v>7804</v>
      </c>
      <c r="H267" s="291">
        <v>1600</v>
      </c>
      <c r="I267" s="59">
        <v>0.25</v>
      </c>
      <c r="J267" s="448">
        <f t="shared" si="4"/>
        <v>1200</v>
      </c>
    </row>
    <row r="268" spans="1:10" ht="26.25">
      <c r="A268" s="55">
        <v>264</v>
      </c>
      <c r="B268" s="55" t="s">
        <v>7803</v>
      </c>
      <c r="C268" s="287" t="s">
        <v>8278</v>
      </c>
      <c r="D268" s="315" t="s">
        <v>8280</v>
      </c>
      <c r="E268" s="55" t="s">
        <v>7802</v>
      </c>
      <c r="F268" s="55"/>
      <c r="G268" s="55" t="s">
        <v>7804</v>
      </c>
      <c r="H268" s="291">
        <v>800</v>
      </c>
      <c r="I268" s="59">
        <v>0.25</v>
      </c>
      <c r="J268" s="448">
        <f t="shared" si="4"/>
        <v>600</v>
      </c>
    </row>
    <row r="269" spans="1:10" ht="51.75">
      <c r="A269" s="55">
        <v>265</v>
      </c>
      <c r="B269" s="55" t="s">
        <v>7803</v>
      </c>
      <c r="C269" s="300" t="s">
        <v>8281</v>
      </c>
      <c r="D269" s="295" t="s">
        <v>8284</v>
      </c>
      <c r="E269" s="55" t="s">
        <v>7802</v>
      </c>
      <c r="F269" s="55"/>
      <c r="G269" s="55" t="s">
        <v>7804</v>
      </c>
      <c r="H269" s="286">
        <v>275</v>
      </c>
      <c r="I269" s="59">
        <v>0.25</v>
      </c>
      <c r="J269" s="448">
        <f t="shared" si="4"/>
        <v>206.25</v>
      </c>
    </row>
    <row r="270" spans="1:10" ht="51.75">
      <c r="A270" s="55">
        <v>266</v>
      </c>
      <c r="B270" s="55" t="s">
        <v>7803</v>
      </c>
      <c r="C270" s="287" t="s">
        <v>8282</v>
      </c>
      <c r="D270" s="315" t="s">
        <v>8285</v>
      </c>
      <c r="E270" s="55" t="s">
        <v>7802</v>
      </c>
      <c r="F270" s="55"/>
      <c r="G270" s="55" t="s">
        <v>7804</v>
      </c>
      <c r="H270" s="291">
        <v>281</v>
      </c>
      <c r="I270" s="59">
        <v>0.25</v>
      </c>
      <c r="J270" s="448">
        <f t="shared" si="4"/>
        <v>210.75</v>
      </c>
    </row>
    <row r="271" spans="1:10" ht="39">
      <c r="A271" s="55">
        <v>267</v>
      </c>
      <c r="B271" s="55" t="s">
        <v>7803</v>
      </c>
      <c r="C271" s="300" t="s">
        <v>8283</v>
      </c>
      <c r="D271" s="295" t="s">
        <v>8286</v>
      </c>
      <c r="E271" s="55" t="s">
        <v>7802</v>
      </c>
      <c r="F271" s="55"/>
      <c r="G271" s="55" t="s">
        <v>7804</v>
      </c>
      <c r="H271" s="286">
        <v>275</v>
      </c>
      <c r="I271" s="59">
        <v>0.25</v>
      </c>
      <c r="J271" s="448">
        <f t="shared" si="4"/>
        <v>206.25</v>
      </c>
    </row>
    <row r="272" spans="1:10" ht="102.75">
      <c r="A272" s="55">
        <v>268</v>
      </c>
      <c r="B272" s="55" t="s">
        <v>7803</v>
      </c>
      <c r="C272" s="300" t="s">
        <v>7973</v>
      </c>
      <c r="D272" s="295" t="s">
        <v>7974</v>
      </c>
      <c r="E272" s="55" t="s">
        <v>7802</v>
      </c>
      <c r="F272" s="55"/>
      <c r="G272" s="55" t="s">
        <v>7804</v>
      </c>
      <c r="H272" s="291">
        <v>1029</v>
      </c>
      <c r="I272" s="59">
        <v>0.25</v>
      </c>
      <c r="J272" s="448">
        <f t="shared" si="4"/>
        <v>771.75</v>
      </c>
    </row>
    <row r="273" spans="1:10" ht="90">
      <c r="A273" s="55">
        <v>269</v>
      </c>
      <c r="B273" s="55" t="s">
        <v>7803</v>
      </c>
      <c r="C273" s="288" t="s">
        <v>8287</v>
      </c>
      <c r="D273" s="315" t="s">
        <v>8288</v>
      </c>
      <c r="E273" s="55" t="s">
        <v>7802</v>
      </c>
      <c r="F273" s="55"/>
      <c r="G273" s="55" t="s">
        <v>7804</v>
      </c>
      <c r="H273" s="291">
        <v>1055</v>
      </c>
      <c r="I273" s="59">
        <v>0.25</v>
      </c>
      <c r="J273" s="448">
        <f t="shared" si="4"/>
        <v>791.25</v>
      </c>
    </row>
    <row r="274" spans="1:10" ht="51.75">
      <c r="A274" s="55">
        <v>270</v>
      </c>
      <c r="B274" s="55" t="s">
        <v>7803</v>
      </c>
      <c r="C274" s="300" t="s">
        <v>8289</v>
      </c>
      <c r="D274" s="300" t="s">
        <v>8291</v>
      </c>
      <c r="E274" s="55" t="s">
        <v>7802</v>
      </c>
      <c r="F274" s="55"/>
      <c r="G274" s="55" t="s">
        <v>7804</v>
      </c>
      <c r="H274" s="291">
        <v>13724</v>
      </c>
      <c r="I274" s="59">
        <v>0.25</v>
      </c>
      <c r="J274" s="448">
        <f t="shared" ref="J274:J337" si="5">H274*(1-I274)</f>
        <v>10293</v>
      </c>
    </row>
    <row r="275" spans="1:10" ht="51.75">
      <c r="A275" s="55">
        <v>271</v>
      </c>
      <c r="B275" s="55" t="s">
        <v>7803</v>
      </c>
      <c r="C275" s="316" t="s">
        <v>8290</v>
      </c>
      <c r="D275" s="300" t="s">
        <v>8292</v>
      </c>
      <c r="E275" s="55" t="s">
        <v>7802</v>
      </c>
      <c r="F275" s="55"/>
      <c r="G275" s="55" t="s">
        <v>7804</v>
      </c>
      <c r="H275" s="291">
        <v>5355</v>
      </c>
      <c r="I275" s="59">
        <v>0.25</v>
      </c>
      <c r="J275" s="448">
        <f t="shared" si="5"/>
        <v>4016.25</v>
      </c>
    </row>
    <row r="276" spans="1:10" ht="15.75">
      <c r="A276" s="55">
        <v>272</v>
      </c>
      <c r="B276" s="55" t="s">
        <v>7803</v>
      </c>
      <c r="C276" s="300" t="s">
        <v>8293</v>
      </c>
      <c r="D276" s="300" t="s">
        <v>8294</v>
      </c>
      <c r="E276" s="55" t="s">
        <v>7802</v>
      </c>
      <c r="F276" s="55"/>
      <c r="G276" s="55" t="s">
        <v>7804</v>
      </c>
      <c r="H276" s="286">
        <v>10500</v>
      </c>
      <c r="I276" s="59">
        <v>0.25</v>
      </c>
      <c r="J276" s="448">
        <f t="shared" si="5"/>
        <v>7875</v>
      </c>
    </row>
    <row r="277" spans="1:10" ht="15.75">
      <c r="A277" s="55">
        <v>273</v>
      </c>
      <c r="B277" s="55" t="s">
        <v>7803</v>
      </c>
      <c r="C277" s="300" t="s">
        <v>8295</v>
      </c>
      <c r="D277" s="300" t="s">
        <v>8302</v>
      </c>
      <c r="E277" s="55" t="s">
        <v>7802</v>
      </c>
      <c r="F277" s="55"/>
      <c r="G277" s="55" t="s">
        <v>7804</v>
      </c>
      <c r="H277" s="286">
        <v>2153</v>
      </c>
      <c r="I277" s="59">
        <v>0.25</v>
      </c>
      <c r="J277" s="448">
        <f t="shared" si="5"/>
        <v>1614.75</v>
      </c>
    </row>
    <row r="278" spans="1:10" ht="15.75">
      <c r="A278" s="55">
        <v>274</v>
      </c>
      <c r="B278" s="55" t="s">
        <v>7803</v>
      </c>
      <c r="C278" s="317" t="s">
        <v>8296</v>
      </c>
      <c r="D278" s="287" t="s">
        <v>8303</v>
      </c>
      <c r="E278" s="55" t="s">
        <v>7802</v>
      </c>
      <c r="F278" s="55"/>
      <c r="G278" s="55" t="s">
        <v>7804</v>
      </c>
      <c r="H278" s="286">
        <v>1313</v>
      </c>
      <c r="I278" s="59">
        <v>0.25</v>
      </c>
      <c r="J278" s="448">
        <f t="shared" si="5"/>
        <v>984.75</v>
      </c>
    </row>
    <row r="279" spans="1:10" ht="15.75">
      <c r="A279" s="55">
        <v>275</v>
      </c>
      <c r="B279" s="55" t="s">
        <v>7803</v>
      </c>
      <c r="C279" s="300" t="s">
        <v>8297</v>
      </c>
      <c r="D279" s="287" t="s">
        <v>8304</v>
      </c>
      <c r="E279" s="55" t="s">
        <v>7802</v>
      </c>
      <c r="F279" s="55"/>
      <c r="G279" s="55" t="s">
        <v>7804</v>
      </c>
      <c r="H279" s="286">
        <v>210</v>
      </c>
      <c r="I279" s="59">
        <v>0.25</v>
      </c>
      <c r="J279" s="448">
        <f t="shared" si="5"/>
        <v>157.5</v>
      </c>
    </row>
    <row r="280" spans="1:10" ht="15.75">
      <c r="A280" s="55">
        <v>276</v>
      </c>
      <c r="B280" s="55" t="s">
        <v>7803</v>
      </c>
      <c r="C280" s="288" t="s">
        <v>8298</v>
      </c>
      <c r="D280" s="311" t="s">
        <v>8305</v>
      </c>
      <c r="E280" s="55" t="s">
        <v>7802</v>
      </c>
      <c r="F280" s="55"/>
      <c r="G280" s="55" t="s">
        <v>7804</v>
      </c>
      <c r="H280" s="318">
        <v>210</v>
      </c>
      <c r="I280" s="59">
        <v>0.25</v>
      </c>
      <c r="J280" s="448">
        <f t="shared" si="5"/>
        <v>157.5</v>
      </c>
    </row>
    <row r="281" spans="1:10" ht="15.75">
      <c r="A281" s="55">
        <v>277</v>
      </c>
      <c r="B281" s="55" t="s">
        <v>7803</v>
      </c>
      <c r="C281" s="288" t="s">
        <v>8299</v>
      </c>
      <c r="D281" s="311" t="s">
        <v>8306</v>
      </c>
      <c r="E281" s="55" t="s">
        <v>7802</v>
      </c>
      <c r="F281" s="55"/>
      <c r="G281" s="55" t="s">
        <v>7804</v>
      </c>
      <c r="H281" s="318">
        <v>160</v>
      </c>
      <c r="I281" s="59">
        <v>0.25</v>
      </c>
      <c r="J281" s="448">
        <f t="shared" si="5"/>
        <v>120</v>
      </c>
    </row>
    <row r="282" spans="1:10" ht="15.75">
      <c r="A282" s="55">
        <v>278</v>
      </c>
      <c r="B282" s="55" t="s">
        <v>7803</v>
      </c>
      <c r="C282" s="288" t="s">
        <v>8300</v>
      </c>
      <c r="D282" s="311" t="s">
        <v>8307</v>
      </c>
      <c r="E282" s="55" t="s">
        <v>7802</v>
      </c>
      <c r="F282" s="55"/>
      <c r="G282" s="55" t="s">
        <v>7804</v>
      </c>
      <c r="H282" s="318">
        <v>85</v>
      </c>
      <c r="I282" s="59">
        <v>0.25</v>
      </c>
      <c r="J282" s="448">
        <f t="shared" si="5"/>
        <v>63.75</v>
      </c>
    </row>
    <row r="283" spans="1:10" ht="15.75">
      <c r="A283" s="55">
        <v>279</v>
      </c>
      <c r="B283" s="55" t="s">
        <v>7803</v>
      </c>
      <c r="C283" s="288" t="s">
        <v>8301</v>
      </c>
      <c r="D283" s="311" t="s">
        <v>8308</v>
      </c>
      <c r="E283" s="55" t="s">
        <v>7802</v>
      </c>
      <c r="F283" s="55"/>
      <c r="G283" s="55" t="s">
        <v>7804</v>
      </c>
      <c r="H283" s="318">
        <v>20</v>
      </c>
      <c r="I283" s="59">
        <v>0.25</v>
      </c>
      <c r="J283" s="448">
        <f t="shared" si="5"/>
        <v>15</v>
      </c>
    </row>
    <row r="284" spans="1:10" ht="15.75">
      <c r="A284" s="55">
        <v>280</v>
      </c>
      <c r="B284" s="55" t="s">
        <v>7803</v>
      </c>
      <c r="C284" s="300" t="s">
        <v>8309</v>
      </c>
      <c r="D284" s="300" t="s">
        <v>8315</v>
      </c>
      <c r="E284" s="55" t="s">
        <v>7802</v>
      </c>
      <c r="F284" s="55"/>
      <c r="G284" s="55" t="s">
        <v>7804</v>
      </c>
      <c r="H284" s="286">
        <v>49</v>
      </c>
      <c r="I284" s="59">
        <v>0.25</v>
      </c>
      <c r="J284" s="448">
        <f t="shared" si="5"/>
        <v>36.75</v>
      </c>
    </row>
    <row r="285" spans="1:10" ht="15.75">
      <c r="A285" s="55">
        <v>281</v>
      </c>
      <c r="B285" s="55" t="s">
        <v>7803</v>
      </c>
      <c r="C285" s="300" t="s">
        <v>8310</v>
      </c>
      <c r="D285" s="300" t="s">
        <v>8316</v>
      </c>
      <c r="E285" s="55" t="s">
        <v>7802</v>
      </c>
      <c r="F285" s="55"/>
      <c r="G285" s="55" t="s">
        <v>7804</v>
      </c>
      <c r="H285" s="286">
        <v>55</v>
      </c>
      <c r="I285" s="59">
        <v>0.25</v>
      </c>
      <c r="J285" s="448">
        <f t="shared" si="5"/>
        <v>41.25</v>
      </c>
    </row>
    <row r="286" spans="1:10" ht="15.75">
      <c r="A286" s="55">
        <v>282</v>
      </c>
      <c r="B286" s="55" t="s">
        <v>7803</v>
      </c>
      <c r="C286" s="287" t="s">
        <v>8311</v>
      </c>
      <c r="D286" s="300" t="s">
        <v>8317</v>
      </c>
      <c r="E286" s="55" t="s">
        <v>7802</v>
      </c>
      <c r="F286" s="55"/>
      <c r="G286" s="55" t="s">
        <v>7804</v>
      </c>
      <c r="H286" s="286">
        <v>61</v>
      </c>
      <c r="I286" s="59">
        <v>0.25</v>
      </c>
      <c r="J286" s="448">
        <f t="shared" si="5"/>
        <v>45.75</v>
      </c>
    </row>
    <row r="287" spans="1:10" ht="15.75">
      <c r="A287" s="55">
        <v>283</v>
      </c>
      <c r="B287" s="55" t="s">
        <v>7803</v>
      </c>
      <c r="C287" s="300" t="s">
        <v>8312</v>
      </c>
      <c r="D287" s="300" t="s">
        <v>8318</v>
      </c>
      <c r="E287" s="55" t="s">
        <v>7802</v>
      </c>
      <c r="F287" s="55"/>
      <c r="G287" s="55" t="s">
        <v>7804</v>
      </c>
      <c r="H287" s="286">
        <v>46</v>
      </c>
      <c r="I287" s="59">
        <v>0.25</v>
      </c>
      <c r="J287" s="448">
        <f t="shared" si="5"/>
        <v>34.5</v>
      </c>
    </row>
    <row r="288" spans="1:10" ht="15.75">
      <c r="A288" s="55">
        <v>284</v>
      </c>
      <c r="B288" s="55" t="s">
        <v>7803</v>
      </c>
      <c r="C288" s="300" t="s">
        <v>8313</v>
      </c>
      <c r="D288" s="300" t="s">
        <v>8319</v>
      </c>
      <c r="E288" s="55" t="s">
        <v>7802</v>
      </c>
      <c r="F288" s="55"/>
      <c r="G288" s="55" t="s">
        <v>7804</v>
      </c>
      <c r="H288" s="286">
        <v>51</v>
      </c>
      <c r="I288" s="59">
        <v>0.25</v>
      </c>
      <c r="J288" s="448">
        <f t="shared" si="5"/>
        <v>38.25</v>
      </c>
    </row>
    <row r="289" spans="1:10" ht="15.75">
      <c r="A289" s="55">
        <v>285</v>
      </c>
      <c r="B289" s="55" t="s">
        <v>7803</v>
      </c>
      <c r="C289" s="300" t="s">
        <v>8314</v>
      </c>
      <c r="D289" s="300" t="s">
        <v>8320</v>
      </c>
      <c r="E289" s="55" t="s">
        <v>7802</v>
      </c>
      <c r="F289" s="55"/>
      <c r="G289" s="55" t="s">
        <v>7804</v>
      </c>
      <c r="H289" s="286">
        <v>59</v>
      </c>
      <c r="I289" s="59">
        <v>0.25</v>
      </c>
      <c r="J289" s="448">
        <f t="shared" si="5"/>
        <v>44.25</v>
      </c>
    </row>
    <row r="290" spans="1:10" ht="26.25">
      <c r="A290" s="55">
        <v>286</v>
      </c>
      <c r="B290" s="55" t="s">
        <v>7803</v>
      </c>
      <c r="C290" s="307" t="s">
        <v>8321</v>
      </c>
      <c r="D290" s="319" t="s">
        <v>8329</v>
      </c>
      <c r="E290" s="55" t="s">
        <v>7802</v>
      </c>
      <c r="F290" s="55"/>
      <c r="G290" s="55" t="s">
        <v>7804</v>
      </c>
      <c r="H290" s="320">
        <v>99</v>
      </c>
      <c r="I290" s="59">
        <v>0.25</v>
      </c>
      <c r="J290" s="448">
        <f t="shared" si="5"/>
        <v>74.25</v>
      </c>
    </row>
    <row r="291" spans="1:10" ht="26.25">
      <c r="A291" s="55">
        <v>287</v>
      </c>
      <c r="B291" s="55" t="s">
        <v>7803</v>
      </c>
      <c r="C291" s="307" t="s">
        <v>8322</v>
      </c>
      <c r="D291" s="319" t="s">
        <v>8330</v>
      </c>
      <c r="E291" s="55" t="s">
        <v>7802</v>
      </c>
      <c r="F291" s="55"/>
      <c r="G291" s="55" t="s">
        <v>7804</v>
      </c>
      <c r="H291" s="320">
        <v>125</v>
      </c>
      <c r="I291" s="59">
        <v>0.25</v>
      </c>
      <c r="J291" s="448">
        <f t="shared" si="5"/>
        <v>93.75</v>
      </c>
    </row>
    <row r="292" spans="1:10" ht="26.25">
      <c r="A292" s="55">
        <v>288</v>
      </c>
      <c r="B292" s="55" t="s">
        <v>7803</v>
      </c>
      <c r="C292" s="307" t="s">
        <v>8323</v>
      </c>
      <c r="D292" s="319" t="s">
        <v>8331</v>
      </c>
      <c r="E292" s="55" t="s">
        <v>7802</v>
      </c>
      <c r="F292" s="55"/>
      <c r="G292" s="55" t="s">
        <v>7804</v>
      </c>
      <c r="H292" s="320">
        <v>125</v>
      </c>
      <c r="I292" s="59">
        <v>0.25</v>
      </c>
      <c r="J292" s="448">
        <f t="shared" si="5"/>
        <v>93.75</v>
      </c>
    </row>
    <row r="293" spans="1:10" ht="26.25">
      <c r="A293" s="55">
        <v>289</v>
      </c>
      <c r="B293" s="55" t="s">
        <v>7803</v>
      </c>
      <c r="C293" s="307" t="s">
        <v>8324</v>
      </c>
      <c r="D293" s="321" t="s">
        <v>8332</v>
      </c>
      <c r="E293" s="55" t="s">
        <v>7802</v>
      </c>
      <c r="F293" s="55"/>
      <c r="G293" s="55" t="s">
        <v>7804</v>
      </c>
      <c r="H293" s="320">
        <v>75</v>
      </c>
      <c r="I293" s="59">
        <v>0.25</v>
      </c>
      <c r="J293" s="448">
        <f t="shared" si="5"/>
        <v>56.25</v>
      </c>
    </row>
    <row r="294" spans="1:10" ht="26.25">
      <c r="A294" s="55">
        <v>290</v>
      </c>
      <c r="B294" s="55" t="s">
        <v>7803</v>
      </c>
      <c r="C294" s="307" t="s">
        <v>8325</v>
      </c>
      <c r="D294" s="319" t="s">
        <v>8333</v>
      </c>
      <c r="E294" s="55" t="s">
        <v>7802</v>
      </c>
      <c r="F294" s="55"/>
      <c r="G294" s="55" t="s">
        <v>7804</v>
      </c>
      <c r="H294" s="320">
        <v>75</v>
      </c>
      <c r="I294" s="59">
        <v>0.25</v>
      </c>
      <c r="J294" s="448">
        <f t="shared" si="5"/>
        <v>56.25</v>
      </c>
    </row>
    <row r="295" spans="1:10" ht="26.25">
      <c r="A295" s="55">
        <v>291</v>
      </c>
      <c r="B295" s="55" t="s">
        <v>7803</v>
      </c>
      <c r="C295" s="307" t="s">
        <v>8326</v>
      </c>
      <c r="D295" s="319" t="s">
        <v>8334</v>
      </c>
      <c r="E295" s="55" t="s">
        <v>7802</v>
      </c>
      <c r="F295" s="55"/>
      <c r="G295" s="55" t="s">
        <v>7804</v>
      </c>
      <c r="H295" s="320">
        <v>75</v>
      </c>
      <c r="I295" s="59">
        <v>0.25</v>
      </c>
      <c r="J295" s="448">
        <f t="shared" si="5"/>
        <v>56.25</v>
      </c>
    </row>
    <row r="296" spans="1:10" ht="26.25">
      <c r="A296" s="55">
        <v>292</v>
      </c>
      <c r="B296" s="55" t="s">
        <v>7803</v>
      </c>
      <c r="C296" s="307" t="s">
        <v>8327</v>
      </c>
      <c r="D296" s="319" t="s">
        <v>8335</v>
      </c>
      <c r="E296" s="55" t="s">
        <v>7802</v>
      </c>
      <c r="F296" s="55"/>
      <c r="G296" s="55" t="s">
        <v>7804</v>
      </c>
      <c r="H296" s="320">
        <v>313</v>
      </c>
      <c r="I296" s="59">
        <v>0.25</v>
      </c>
      <c r="J296" s="448">
        <f t="shared" si="5"/>
        <v>234.75</v>
      </c>
    </row>
    <row r="297" spans="1:10" ht="26.25">
      <c r="A297" s="55">
        <v>293</v>
      </c>
      <c r="B297" s="55" t="s">
        <v>7803</v>
      </c>
      <c r="C297" s="307">
        <v>7251</v>
      </c>
      <c r="D297" s="319" t="s">
        <v>8336</v>
      </c>
      <c r="E297" s="55" t="s">
        <v>7802</v>
      </c>
      <c r="F297" s="55"/>
      <c r="G297" s="55" t="s">
        <v>7804</v>
      </c>
      <c r="H297" s="320">
        <v>405</v>
      </c>
      <c r="I297" s="59">
        <v>0.25</v>
      </c>
      <c r="J297" s="448">
        <f t="shared" si="5"/>
        <v>303.75</v>
      </c>
    </row>
    <row r="298" spans="1:10" ht="15.75">
      <c r="A298" s="55">
        <v>294</v>
      </c>
      <c r="B298" s="55" t="s">
        <v>7803</v>
      </c>
      <c r="C298" s="307" t="s">
        <v>8328</v>
      </c>
      <c r="D298" s="321" t="s">
        <v>8337</v>
      </c>
      <c r="E298" s="55" t="s">
        <v>7802</v>
      </c>
      <c r="F298" s="55"/>
      <c r="G298" s="55" t="s">
        <v>7804</v>
      </c>
      <c r="H298" s="320">
        <v>289</v>
      </c>
      <c r="I298" s="59">
        <v>0.25</v>
      </c>
      <c r="J298" s="448">
        <f t="shared" si="5"/>
        <v>216.75</v>
      </c>
    </row>
    <row r="299" spans="1:10" ht="15.75">
      <c r="A299" s="55">
        <v>295</v>
      </c>
      <c r="B299" s="55" t="s">
        <v>7803</v>
      </c>
      <c r="C299" s="307" t="s">
        <v>8338</v>
      </c>
      <c r="D299" s="321" t="s">
        <v>8346</v>
      </c>
      <c r="E299" s="55" t="s">
        <v>7802</v>
      </c>
      <c r="F299" s="55"/>
      <c r="G299" s="55" t="s">
        <v>7804</v>
      </c>
      <c r="H299" s="320">
        <v>16</v>
      </c>
      <c r="I299" s="59">
        <v>0.25</v>
      </c>
      <c r="J299" s="448">
        <f t="shared" si="5"/>
        <v>12</v>
      </c>
    </row>
    <row r="300" spans="1:10" ht="15.75">
      <c r="A300" s="55">
        <v>296</v>
      </c>
      <c r="B300" s="55" t="s">
        <v>7803</v>
      </c>
      <c r="C300" s="307" t="s">
        <v>8339</v>
      </c>
      <c r="D300" s="321" t="s">
        <v>8347</v>
      </c>
      <c r="E300" s="55" t="s">
        <v>7802</v>
      </c>
      <c r="F300" s="55"/>
      <c r="G300" s="55" t="s">
        <v>7804</v>
      </c>
      <c r="H300" s="320">
        <v>15</v>
      </c>
      <c r="I300" s="59">
        <v>0.25</v>
      </c>
      <c r="J300" s="448">
        <f t="shared" si="5"/>
        <v>11.25</v>
      </c>
    </row>
    <row r="301" spans="1:10" ht="15.75">
      <c r="A301" s="55">
        <v>297</v>
      </c>
      <c r="B301" s="55" t="s">
        <v>7803</v>
      </c>
      <c r="C301" s="307" t="s">
        <v>8340</v>
      </c>
      <c r="D301" s="321" t="s">
        <v>8348</v>
      </c>
      <c r="E301" s="55" t="s">
        <v>7802</v>
      </c>
      <c r="F301" s="55"/>
      <c r="G301" s="55" t="s">
        <v>7804</v>
      </c>
      <c r="H301" s="320">
        <v>76</v>
      </c>
      <c r="I301" s="59">
        <v>0.25</v>
      </c>
      <c r="J301" s="448">
        <f t="shared" si="5"/>
        <v>57</v>
      </c>
    </row>
    <row r="302" spans="1:10" ht="26.25">
      <c r="A302" s="55">
        <v>298</v>
      </c>
      <c r="B302" s="55" t="s">
        <v>7803</v>
      </c>
      <c r="C302" s="307" t="s">
        <v>8341</v>
      </c>
      <c r="D302" s="321" t="s">
        <v>8349</v>
      </c>
      <c r="E302" s="55" t="s">
        <v>7802</v>
      </c>
      <c r="F302" s="55"/>
      <c r="G302" s="55" t="s">
        <v>7804</v>
      </c>
      <c r="H302" s="320">
        <v>76</v>
      </c>
      <c r="I302" s="59">
        <v>0.25</v>
      </c>
      <c r="J302" s="448">
        <f t="shared" si="5"/>
        <v>57</v>
      </c>
    </row>
    <row r="303" spans="1:10" ht="39">
      <c r="A303" s="55">
        <v>299</v>
      </c>
      <c r="B303" s="55" t="s">
        <v>7803</v>
      </c>
      <c r="C303" s="307" t="s">
        <v>8342</v>
      </c>
      <c r="D303" s="321" t="s">
        <v>8350</v>
      </c>
      <c r="E303" s="55" t="s">
        <v>7802</v>
      </c>
      <c r="F303" s="55"/>
      <c r="G303" s="55" t="s">
        <v>7804</v>
      </c>
      <c r="H303" s="320">
        <v>101</v>
      </c>
      <c r="I303" s="59">
        <v>0.25</v>
      </c>
      <c r="J303" s="448">
        <f t="shared" si="5"/>
        <v>75.75</v>
      </c>
    </row>
    <row r="304" spans="1:10" ht="26.25">
      <c r="A304" s="55">
        <v>300</v>
      </c>
      <c r="B304" s="55" t="s">
        <v>7803</v>
      </c>
      <c r="C304" s="307" t="s">
        <v>8343</v>
      </c>
      <c r="D304" s="321" t="s">
        <v>8351</v>
      </c>
      <c r="E304" s="55" t="s">
        <v>7802</v>
      </c>
      <c r="F304" s="55"/>
      <c r="G304" s="55" t="s">
        <v>7804</v>
      </c>
      <c r="H304" s="320">
        <v>170</v>
      </c>
      <c r="I304" s="59">
        <v>0.25</v>
      </c>
      <c r="J304" s="448">
        <f t="shared" si="5"/>
        <v>127.5</v>
      </c>
    </row>
    <row r="305" spans="1:10" ht="15.75">
      <c r="A305" s="55">
        <v>301</v>
      </c>
      <c r="B305" s="55" t="s">
        <v>7803</v>
      </c>
      <c r="C305" s="307" t="s">
        <v>8344</v>
      </c>
      <c r="D305" s="321" t="s">
        <v>8352</v>
      </c>
      <c r="E305" s="55" t="s">
        <v>7802</v>
      </c>
      <c r="F305" s="55"/>
      <c r="G305" s="55" t="s">
        <v>7804</v>
      </c>
      <c r="H305" s="320">
        <v>101</v>
      </c>
      <c r="I305" s="59">
        <v>0.25</v>
      </c>
      <c r="J305" s="448">
        <f t="shared" si="5"/>
        <v>75.75</v>
      </c>
    </row>
    <row r="306" spans="1:10" ht="15.75">
      <c r="A306" s="55">
        <v>302</v>
      </c>
      <c r="B306" s="55" t="s">
        <v>7803</v>
      </c>
      <c r="C306" s="307" t="s">
        <v>8345</v>
      </c>
      <c r="D306" s="321" t="s">
        <v>8353</v>
      </c>
      <c r="E306" s="55" t="s">
        <v>7802</v>
      </c>
      <c r="F306" s="55"/>
      <c r="G306" s="55" t="s">
        <v>7804</v>
      </c>
      <c r="H306" s="320">
        <v>170</v>
      </c>
      <c r="I306" s="59">
        <v>0.25</v>
      </c>
      <c r="J306" s="448">
        <f t="shared" si="5"/>
        <v>127.5</v>
      </c>
    </row>
    <row r="307" spans="1:10" ht="39">
      <c r="A307" s="55">
        <v>303</v>
      </c>
      <c r="B307" s="55" t="s">
        <v>7803</v>
      </c>
      <c r="C307" s="307" t="s">
        <v>8354</v>
      </c>
      <c r="D307" s="319" t="s">
        <v>8358</v>
      </c>
      <c r="E307" s="55" t="s">
        <v>7802</v>
      </c>
      <c r="F307" s="55"/>
      <c r="G307" s="55" t="s">
        <v>7804</v>
      </c>
      <c r="H307" s="320">
        <v>163</v>
      </c>
      <c r="I307" s="59">
        <v>0.25</v>
      </c>
      <c r="J307" s="448">
        <f t="shared" si="5"/>
        <v>122.25</v>
      </c>
    </row>
    <row r="308" spans="1:10" ht="39">
      <c r="A308" s="55">
        <v>304</v>
      </c>
      <c r="B308" s="55" t="s">
        <v>7803</v>
      </c>
      <c r="C308" s="307" t="s">
        <v>8355</v>
      </c>
      <c r="D308" s="319" t="s">
        <v>8359</v>
      </c>
      <c r="E308" s="55" t="s">
        <v>7802</v>
      </c>
      <c r="F308" s="55"/>
      <c r="G308" s="55" t="s">
        <v>7804</v>
      </c>
      <c r="H308" s="320">
        <v>276</v>
      </c>
      <c r="I308" s="59">
        <v>0.25</v>
      </c>
      <c r="J308" s="448">
        <f t="shared" si="5"/>
        <v>207</v>
      </c>
    </row>
    <row r="309" spans="1:10" ht="26.25">
      <c r="A309" s="55">
        <v>305</v>
      </c>
      <c r="B309" s="55" t="s">
        <v>7803</v>
      </c>
      <c r="C309" s="307" t="s">
        <v>8356</v>
      </c>
      <c r="D309" s="319" t="s">
        <v>8360</v>
      </c>
      <c r="E309" s="55" t="s">
        <v>7802</v>
      </c>
      <c r="F309" s="55"/>
      <c r="G309" s="55" t="s">
        <v>7804</v>
      </c>
      <c r="H309" s="320">
        <v>101</v>
      </c>
      <c r="I309" s="59">
        <v>0.25</v>
      </c>
      <c r="J309" s="448">
        <f t="shared" si="5"/>
        <v>75.75</v>
      </c>
    </row>
    <row r="310" spans="1:10" ht="26.25">
      <c r="A310" s="55">
        <v>306</v>
      </c>
      <c r="B310" s="55" t="s">
        <v>7803</v>
      </c>
      <c r="C310" s="322" t="s">
        <v>8357</v>
      </c>
      <c r="D310" s="319" t="s">
        <v>8361</v>
      </c>
      <c r="E310" s="55" t="s">
        <v>7802</v>
      </c>
      <c r="F310" s="55"/>
      <c r="G310" s="55" t="s">
        <v>7804</v>
      </c>
      <c r="H310" s="291">
        <v>964</v>
      </c>
      <c r="I310" s="59">
        <v>0.25</v>
      </c>
      <c r="J310" s="448">
        <f t="shared" si="5"/>
        <v>723</v>
      </c>
    </row>
    <row r="311" spans="1:10" ht="26.25">
      <c r="A311" s="55">
        <v>307</v>
      </c>
      <c r="B311" s="55" t="s">
        <v>7803</v>
      </c>
      <c r="C311" s="300" t="s">
        <v>8362</v>
      </c>
      <c r="D311" s="295" t="s">
        <v>8364</v>
      </c>
      <c r="E311" s="55" t="s">
        <v>7802</v>
      </c>
      <c r="F311" s="55"/>
      <c r="G311" s="55" t="s">
        <v>7804</v>
      </c>
      <c r="H311" s="286">
        <v>1308</v>
      </c>
      <c r="I311" s="59">
        <v>0.25</v>
      </c>
      <c r="J311" s="448">
        <f t="shared" si="5"/>
        <v>981</v>
      </c>
    </row>
    <row r="312" spans="1:10" ht="26.25">
      <c r="A312" s="55">
        <v>308</v>
      </c>
      <c r="B312" s="55" t="s">
        <v>7803</v>
      </c>
      <c r="C312" s="300" t="s">
        <v>8363</v>
      </c>
      <c r="D312" s="295" t="s">
        <v>8365</v>
      </c>
      <c r="E312" s="55" t="s">
        <v>7802</v>
      </c>
      <c r="F312" s="55"/>
      <c r="G312" s="55" t="s">
        <v>7804</v>
      </c>
      <c r="H312" s="286">
        <v>1545</v>
      </c>
      <c r="I312" s="59">
        <v>0.25</v>
      </c>
      <c r="J312" s="448">
        <f t="shared" si="5"/>
        <v>1158.75</v>
      </c>
    </row>
    <row r="313" spans="1:10" ht="51.75">
      <c r="A313" s="55">
        <v>309</v>
      </c>
      <c r="B313" s="55" t="s">
        <v>7803</v>
      </c>
      <c r="C313" s="307" t="s">
        <v>8366</v>
      </c>
      <c r="D313" s="319" t="s">
        <v>8376</v>
      </c>
      <c r="E313" s="55" t="s">
        <v>7802</v>
      </c>
      <c r="F313" s="55"/>
      <c r="G313" s="55" t="s">
        <v>7804</v>
      </c>
      <c r="H313" s="320">
        <v>86</v>
      </c>
      <c r="I313" s="59">
        <v>0.25</v>
      </c>
      <c r="J313" s="448">
        <f t="shared" si="5"/>
        <v>64.5</v>
      </c>
    </row>
    <row r="314" spans="1:10" ht="51.75">
      <c r="A314" s="55">
        <v>310</v>
      </c>
      <c r="B314" s="55" t="s">
        <v>7803</v>
      </c>
      <c r="C314" s="307" t="s">
        <v>8367</v>
      </c>
      <c r="D314" s="319" t="s">
        <v>8377</v>
      </c>
      <c r="E314" s="55" t="s">
        <v>7802</v>
      </c>
      <c r="F314" s="55"/>
      <c r="G314" s="55" t="s">
        <v>7804</v>
      </c>
      <c r="H314" s="320">
        <v>72</v>
      </c>
      <c r="I314" s="59">
        <v>0.25</v>
      </c>
      <c r="J314" s="448">
        <f t="shared" si="5"/>
        <v>54</v>
      </c>
    </row>
    <row r="315" spans="1:10" ht="51.75">
      <c r="A315" s="55">
        <v>311</v>
      </c>
      <c r="B315" s="55" t="s">
        <v>7803</v>
      </c>
      <c r="C315" s="307" t="s">
        <v>8368</v>
      </c>
      <c r="D315" s="319" t="s">
        <v>8378</v>
      </c>
      <c r="E315" s="55" t="s">
        <v>7802</v>
      </c>
      <c r="F315" s="55"/>
      <c r="G315" s="55" t="s">
        <v>7804</v>
      </c>
      <c r="H315" s="320">
        <v>128</v>
      </c>
      <c r="I315" s="59">
        <v>0.25</v>
      </c>
      <c r="J315" s="448">
        <f t="shared" si="5"/>
        <v>96</v>
      </c>
    </row>
    <row r="316" spans="1:10" ht="39">
      <c r="A316" s="55">
        <v>312</v>
      </c>
      <c r="B316" s="55" t="s">
        <v>7803</v>
      </c>
      <c r="C316" s="307" t="s">
        <v>8369</v>
      </c>
      <c r="D316" s="319" t="s">
        <v>8379</v>
      </c>
      <c r="E316" s="55" t="s">
        <v>7802</v>
      </c>
      <c r="F316" s="55"/>
      <c r="G316" s="55" t="s">
        <v>7804</v>
      </c>
      <c r="H316" s="320">
        <v>107</v>
      </c>
      <c r="I316" s="59">
        <v>0.25</v>
      </c>
      <c r="J316" s="448">
        <f t="shared" si="5"/>
        <v>80.25</v>
      </c>
    </row>
    <row r="317" spans="1:10" ht="26.25">
      <c r="A317" s="55">
        <v>313</v>
      </c>
      <c r="B317" s="55" t="s">
        <v>7803</v>
      </c>
      <c r="C317" s="307" t="s">
        <v>8370</v>
      </c>
      <c r="D317" s="319" t="s">
        <v>8380</v>
      </c>
      <c r="E317" s="55" t="s">
        <v>7802</v>
      </c>
      <c r="F317" s="55"/>
      <c r="G317" s="55" t="s">
        <v>7804</v>
      </c>
      <c r="H317" s="320">
        <v>107</v>
      </c>
      <c r="I317" s="59">
        <v>0.25</v>
      </c>
      <c r="J317" s="448">
        <f t="shared" si="5"/>
        <v>80.25</v>
      </c>
    </row>
    <row r="318" spans="1:10" ht="64.5">
      <c r="A318" s="55">
        <v>314</v>
      </c>
      <c r="B318" s="55" t="s">
        <v>7803</v>
      </c>
      <c r="C318" s="307" t="s">
        <v>8371</v>
      </c>
      <c r="D318" s="319" t="s">
        <v>8381</v>
      </c>
      <c r="E318" s="55" t="s">
        <v>7802</v>
      </c>
      <c r="F318" s="55"/>
      <c r="G318" s="55" t="s">
        <v>7804</v>
      </c>
      <c r="H318" s="320">
        <v>151</v>
      </c>
      <c r="I318" s="59">
        <v>0.25</v>
      </c>
      <c r="J318" s="448">
        <f t="shared" si="5"/>
        <v>113.25</v>
      </c>
    </row>
    <row r="319" spans="1:10" ht="26.25">
      <c r="A319" s="55">
        <v>315</v>
      </c>
      <c r="B319" s="55" t="s">
        <v>7803</v>
      </c>
      <c r="C319" s="307" t="s">
        <v>8372</v>
      </c>
      <c r="D319" s="319" t="s">
        <v>8382</v>
      </c>
      <c r="E319" s="55" t="s">
        <v>7802</v>
      </c>
      <c r="F319" s="55"/>
      <c r="G319" s="55" t="s">
        <v>7804</v>
      </c>
      <c r="H319" s="320">
        <v>82</v>
      </c>
      <c r="I319" s="59">
        <v>0.25</v>
      </c>
      <c r="J319" s="448">
        <f t="shared" si="5"/>
        <v>61.5</v>
      </c>
    </row>
    <row r="320" spans="1:10" ht="39">
      <c r="A320" s="55">
        <v>316</v>
      </c>
      <c r="B320" s="55" t="s">
        <v>7803</v>
      </c>
      <c r="C320" s="307" t="s">
        <v>8373</v>
      </c>
      <c r="D320" s="319" t="s">
        <v>8383</v>
      </c>
      <c r="E320" s="55" t="s">
        <v>7802</v>
      </c>
      <c r="F320" s="55"/>
      <c r="G320" s="55" t="s">
        <v>7804</v>
      </c>
      <c r="H320" s="320">
        <v>280</v>
      </c>
      <c r="I320" s="59">
        <v>0.25</v>
      </c>
      <c r="J320" s="448">
        <f t="shared" si="5"/>
        <v>210</v>
      </c>
    </row>
    <row r="321" spans="1:10" ht="15.75">
      <c r="A321" s="55">
        <v>317</v>
      </c>
      <c r="B321" s="55" t="s">
        <v>7803</v>
      </c>
      <c r="C321" s="307" t="s">
        <v>8374</v>
      </c>
      <c r="D321" s="319" t="s">
        <v>8384</v>
      </c>
      <c r="E321" s="55" t="s">
        <v>7802</v>
      </c>
      <c r="F321" s="55"/>
      <c r="G321" s="55" t="s">
        <v>7804</v>
      </c>
      <c r="H321" s="320">
        <v>168</v>
      </c>
      <c r="I321" s="59">
        <v>0.25</v>
      </c>
      <c r="J321" s="448">
        <f t="shared" si="5"/>
        <v>126</v>
      </c>
    </row>
    <row r="322" spans="1:10" ht="26.25">
      <c r="A322" s="55">
        <v>318</v>
      </c>
      <c r="B322" s="55" t="s">
        <v>7803</v>
      </c>
      <c r="C322" s="307" t="s">
        <v>8375</v>
      </c>
      <c r="D322" s="319" t="s">
        <v>8385</v>
      </c>
      <c r="E322" s="55" t="s">
        <v>7802</v>
      </c>
      <c r="F322" s="55"/>
      <c r="G322" s="55" t="s">
        <v>7804</v>
      </c>
      <c r="H322" s="320">
        <v>338</v>
      </c>
      <c r="I322" s="59">
        <v>0.25</v>
      </c>
      <c r="J322" s="448">
        <f t="shared" si="5"/>
        <v>253.5</v>
      </c>
    </row>
    <row r="323" spans="1:10" ht="77.25">
      <c r="A323" s="55">
        <v>319</v>
      </c>
      <c r="B323" s="55" t="s">
        <v>7803</v>
      </c>
      <c r="C323" s="307" t="s">
        <v>8386</v>
      </c>
      <c r="D323" s="319" t="s">
        <v>8391</v>
      </c>
      <c r="E323" s="55" t="s">
        <v>7802</v>
      </c>
      <c r="F323" s="55"/>
      <c r="G323" s="55" t="s">
        <v>7804</v>
      </c>
      <c r="H323" s="323">
        <v>377</v>
      </c>
      <c r="I323" s="59">
        <v>0.25</v>
      </c>
      <c r="J323" s="448">
        <f t="shared" si="5"/>
        <v>282.75</v>
      </c>
    </row>
    <row r="324" spans="1:10" ht="90">
      <c r="A324" s="55">
        <v>320</v>
      </c>
      <c r="B324" s="55" t="s">
        <v>7803</v>
      </c>
      <c r="C324" s="307" t="s">
        <v>8387</v>
      </c>
      <c r="D324" s="319" t="s">
        <v>8392</v>
      </c>
      <c r="E324" s="55" t="s">
        <v>7802</v>
      </c>
      <c r="F324" s="55"/>
      <c r="G324" s="55" t="s">
        <v>7804</v>
      </c>
      <c r="H324" s="320">
        <v>377</v>
      </c>
      <c r="I324" s="59">
        <v>0.25</v>
      </c>
      <c r="J324" s="448">
        <f t="shared" si="5"/>
        <v>282.75</v>
      </c>
    </row>
    <row r="325" spans="1:10" ht="64.5">
      <c r="A325" s="55">
        <v>321</v>
      </c>
      <c r="B325" s="55" t="s">
        <v>7803</v>
      </c>
      <c r="C325" s="307" t="s">
        <v>8388</v>
      </c>
      <c r="D325" s="319" t="s">
        <v>8393</v>
      </c>
      <c r="E325" s="55" t="s">
        <v>7802</v>
      </c>
      <c r="F325" s="55"/>
      <c r="G325" s="55" t="s">
        <v>7804</v>
      </c>
      <c r="H325" s="320">
        <v>353</v>
      </c>
      <c r="I325" s="59">
        <v>0.25</v>
      </c>
      <c r="J325" s="448">
        <f t="shared" si="5"/>
        <v>264.75</v>
      </c>
    </row>
    <row r="326" spans="1:10" ht="77.25">
      <c r="A326" s="55">
        <v>322</v>
      </c>
      <c r="B326" s="55" t="s">
        <v>7803</v>
      </c>
      <c r="C326" s="307" t="s">
        <v>8389</v>
      </c>
      <c r="D326" s="319" t="s">
        <v>8394</v>
      </c>
      <c r="E326" s="55" t="s">
        <v>7802</v>
      </c>
      <c r="F326" s="55"/>
      <c r="G326" s="55" t="s">
        <v>7804</v>
      </c>
      <c r="H326" s="320">
        <v>433</v>
      </c>
      <c r="I326" s="59">
        <v>0.25</v>
      </c>
      <c r="J326" s="448">
        <f t="shared" si="5"/>
        <v>324.75</v>
      </c>
    </row>
    <row r="327" spans="1:10" ht="26.25">
      <c r="A327" s="55">
        <v>323</v>
      </c>
      <c r="B327" s="55" t="s">
        <v>7803</v>
      </c>
      <c r="C327" s="307" t="s">
        <v>8390</v>
      </c>
      <c r="D327" s="319" t="s">
        <v>8395</v>
      </c>
      <c r="E327" s="55" t="s">
        <v>7802</v>
      </c>
      <c r="F327" s="55"/>
      <c r="G327" s="55" t="s">
        <v>7804</v>
      </c>
      <c r="H327" s="320">
        <v>373</v>
      </c>
      <c r="I327" s="59">
        <v>0.25</v>
      </c>
      <c r="J327" s="448">
        <f t="shared" si="5"/>
        <v>279.75</v>
      </c>
    </row>
    <row r="328" spans="1:10" ht="26.25">
      <c r="A328" s="55">
        <v>324</v>
      </c>
      <c r="B328" s="55" t="s">
        <v>7803</v>
      </c>
      <c r="C328" s="307" t="s">
        <v>8396</v>
      </c>
      <c r="D328" s="319" t="s">
        <v>8399</v>
      </c>
      <c r="E328" s="55" t="s">
        <v>7802</v>
      </c>
      <c r="F328" s="55"/>
      <c r="G328" s="55" t="s">
        <v>7804</v>
      </c>
      <c r="H328" s="320">
        <v>126</v>
      </c>
      <c r="I328" s="59">
        <v>0.25</v>
      </c>
      <c r="J328" s="448">
        <f t="shared" si="5"/>
        <v>94.5</v>
      </c>
    </row>
    <row r="329" spans="1:10" ht="26.25">
      <c r="A329" s="55">
        <v>325</v>
      </c>
      <c r="B329" s="55" t="s">
        <v>7803</v>
      </c>
      <c r="C329" s="307" t="s">
        <v>8397</v>
      </c>
      <c r="D329" s="319" t="s">
        <v>8400</v>
      </c>
      <c r="E329" s="55" t="s">
        <v>7802</v>
      </c>
      <c r="F329" s="55"/>
      <c r="G329" s="55" t="s">
        <v>7804</v>
      </c>
      <c r="H329" s="320">
        <v>231</v>
      </c>
      <c r="I329" s="59">
        <v>0.25</v>
      </c>
      <c r="J329" s="448">
        <f t="shared" si="5"/>
        <v>173.25</v>
      </c>
    </row>
    <row r="330" spans="1:10" ht="15.75">
      <c r="A330" s="55">
        <v>326</v>
      </c>
      <c r="B330" s="55" t="s">
        <v>7803</v>
      </c>
      <c r="C330" s="324" t="s">
        <v>8398</v>
      </c>
      <c r="D330" s="325" t="s">
        <v>8401</v>
      </c>
      <c r="E330" s="55" t="s">
        <v>7802</v>
      </c>
      <c r="F330" s="55"/>
      <c r="G330" s="55" t="s">
        <v>7804</v>
      </c>
      <c r="H330" s="326">
        <v>67</v>
      </c>
      <c r="I330" s="59">
        <v>0.25</v>
      </c>
      <c r="J330" s="448">
        <f t="shared" si="5"/>
        <v>50.25</v>
      </c>
    </row>
    <row r="331" spans="1:10" ht="15.75">
      <c r="A331" s="55">
        <v>327</v>
      </c>
      <c r="B331" s="55" t="s">
        <v>7803</v>
      </c>
      <c r="C331" s="327" t="s">
        <v>8402</v>
      </c>
      <c r="D331" s="321" t="s">
        <v>8404</v>
      </c>
      <c r="E331" s="55" t="s">
        <v>7802</v>
      </c>
      <c r="F331" s="55"/>
      <c r="G331" s="55" t="s">
        <v>7804</v>
      </c>
      <c r="H331" s="320">
        <v>133</v>
      </c>
      <c r="I331" s="59">
        <v>0.25</v>
      </c>
      <c r="J331" s="448">
        <f t="shared" si="5"/>
        <v>99.75</v>
      </c>
    </row>
    <row r="332" spans="1:10" ht="15.75">
      <c r="A332" s="55">
        <v>328</v>
      </c>
      <c r="B332" s="55" t="s">
        <v>7803</v>
      </c>
      <c r="C332" s="287" t="s">
        <v>8403</v>
      </c>
      <c r="D332" s="315" t="s">
        <v>8405</v>
      </c>
      <c r="E332" s="55" t="s">
        <v>7802</v>
      </c>
      <c r="F332" s="55"/>
      <c r="G332" s="55" t="s">
        <v>7804</v>
      </c>
      <c r="H332" s="291">
        <v>21</v>
      </c>
      <c r="I332" s="59">
        <v>0.25</v>
      </c>
      <c r="J332" s="448">
        <f t="shared" si="5"/>
        <v>15.75</v>
      </c>
    </row>
    <row r="333" spans="1:10" ht="15.75">
      <c r="A333" s="55">
        <v>329</v>
      </c>
      <c r="B333" s="55" t="s">
        <v>7803</v>
      </c>
      <c r="C333" s="327" t="s">
        <v>7932</v>
      </c>
      <c r="D333" s="321" t="s">
        <v>7935</v>
      </c>
      <c r="E333" s="55" t="s">
        <v>7802</v>
      </c>
      <c r="F333" s="55"/>
      <c r="G333" s="55" t="s">
        <v>7804</v>
      </c>
      <c r="H333" s="320">
        <v>18</v>
      </c>
      <c r="I333" s="59">
        <v>0.25</v>
      </c>
      <c r="J333" s="448">
        <f t="shared" si="5"/>
        <v>13.5</v>
      </c>
    </row>
    <row r="334" spans="1:10" ht="15.75">
      <c r="A334" s="55">
        <v>330</v>
      </c>
      <c r="B334" s="55" t="s">
        <v>7803</v>
      </c>
      <c r="C334" s="327" t="s">
        <v>7933</v>
      </c>
      <c r="D334" s="321" t="s">
        <v>7936</v>
      </c>
      <c r="E334" s="55" t="s">
        <v>7802</v>
      </c>
      <c r="F334" s="55"/>
      <c r="G334" s="55" t="s">
        <v>7804</v>
      </c>
      <c r="H334" s="320">
        <v>56</v>
      </c>
      <c r="I334" s="59">
        <v>0.25</v>
      </c>
      <c r="J334" s="448">
        <f t="shared" si="5"/>
        <v>42</v>
      </c>
    </row>
    <row r="335" spans="1:10" ht="15.75">
      <c r="A335" s="55">
        <v>331</v>
      </c>
      <c r="B335" s="55" t="s">
        <v>7803</v>
      </c>
      <c r="C335" s="327" t="s">
        <v>8124</v>
      </c>
      <c r="D335" s="321" t="s">
        <v>8126</v>
      </c>
      <c r="E335" s="55" t="s">
        <v>7802</v>
      </c>
      <c r="F335" s="55"/>
      <c r="G335" s="55" t="s">
        <v>7804</v>
      </c>
      <c r="H335" s="320">
        <v>20</v>
      </c>
      <c r="I335" s="59">
        <v>0.25</v>
      </c>
      <c r="J335" s="448">
        <f t="shared" si="5"/>
        <v>15</v>
      </c>
    </row>
    <row r="336" spans="1:10" ht="51.75">
      <c r="A336" s="55">
        <v>332</v>
      </c>
      <c r="B336" s="55" t="s">
        <v>7803</v>
      </c>
      <c r="C336" s="300" t="s">
        <v>8406</v>
      </c>
      <c r="D336" s="295" t="s">
        <v>8407</v>
      </c>
      <c r="E336" s="55" t="s">
        <v>7802</v>
      </c>
      <c r="F336" s="55"/>
      <c r="G336" s="55" t="s">
        <v>7804</v>
      </c>
      <c r="H336" s="286">
        <v>1256</v>
      </c>
      <c r="I336" s="59">
        <v>0.25</v>
      </c>
      <c r="J336" s="448">
        <f t="shared" si="5"/>
        <v>942</v>
      </c>
    </row>
    <row r="337" spans="1:10" ht="51.75">
      <c r="A337" s="55">
        <v>333</v>
      </c>
      <c r="B337" s="55" t="s">
        <v>7803</v>
      </c>
      <c r="C337" s="300" t="s">
        <v>8408</v>
      </c>
      <c r="D337" s="295" t="s">
        <v>8415</v>
      </c>
      <c r="E337" s="55" t="s">
        <v>7802</v>
      </c>
      <c r="F337" s="55"/>
      <c r="G337" s="55" t="s">
        <v>7804</v>
      </c>
      <c r="H337" s="286">
        <v>1286</v>
      </c>
      <c r="I337" s="59">
        <v>0.25</v>
      </c>
      <c r="J337" s="448">
        <f t="shared" si="5"/>
        <v>964.5</v>
      </c>
    </row>
    <row r="338" spans="1:10" ht="51.75">
      <c r="A338" s="55">
        <v>334</v>
      </c>
      <c r="B338" s="55" t="s">
        <v>7803</v>
      </c>
      <c r="C338" s="300" t="s">
        <v>8409</v>
      </c>
      <c r="D338" s="295" t="s">
        <v>8416</v>
      </c>
      <c r="E338" s="55" t="s">
        <v>7802</v>
      </c>
      <c r="F338" s="55"/>
      <c r="G338" s="55" t="s">
        <v>7804</v>
      </c>
      <c r="H338" s="286">
        <v>1286</v>
      </c>
      <c r="I338" s="59">
        <v>0.25</v>
      </c>
      <c r="J338" s="448">
        <f t="shared" ref="J338:J401" si="6">H338*(1-I338)</f>
        <v>964.5</v>
      </c>
    </row>
    <row r="339" spans="1:10" ht="51.75">
      <c r="A339" s="55">
        <v>335</v>
      </c>
      <c r="B339" s="55" t="s">
        <v>7803</v>
      </c>
      <c r="C339" s="300" t="s">
        <v>8410</v>
      </c>
      <c r="D339" s="295" t="s">
        <v>8417</v>
      </c>
      <c r="E339" s="55" t="s">
        <v>7802</v>
      </c>
      <c r="F339" s="55"/>
      <c r="G339" s="55" t="s">
        <v>7804</v>
      </c>
      <c r="H339" s="286">
        <v>117</v>
      </c>
      <c r="I339" s="59">
        <v>0.25</v>
      </c>
      <c r="J339" s="448">
        <f t="shared" si="6"/>
        <v>87.75</v>
      </c>
    </row>
    <row r="340" spans="1:10" ht="51.75">
      <c r="A340" s="55">
        <v>336</v>
      </c>
      <c r="B340" s="55" t="s">
        <v>7803</v>
      </c>
      <c r="C340" s="300" t="s">
        <v>8411</v>
      </c>
      <c r="D340" s="295" t="s">
        <v>8418</v>
      </c>
      <c r="E340" s="55" t="s">
        <v>7802</v>
      </c>
      <c r="F340" s="55"/>
      <c r="G340" s="55" t="s">
        <v>7804</v>
      </c>
      <c r="H340" s="286">
        <v>1212</v>
      </c>
      <c r="I340" s="59">
        <v>0.25</v>
      </c>
      <c r="J340" s="448">
        <f t="shared" si="6"/>
        <v>909</v>
      </c>
    </row>
    <row r="341" spans="1:10" ht="64.5">
      <c r="A341" s="55">
        <v>337</v>
      </c>
      <c r="B341" s="55" t="s">
        <v>7803</v>
      </c>
      <c r="C341" s="300" t="s">
        <v>8412</v>
      </c>
      <c r="D341" s="295" t="s">
        <v>8419</v>
      </c>
      <c r="E341" s="55" t="s">
        <v>7802</v>
      </c>
      <c r="F341" s="55"/>
      <c r="G341" s="55" t="s">
        <v>7804</v>
      </c>
      <c r="H341" s="286">
        <v>134</v>
      </c>
      <c r="I341" s="59">
        <v>0.25</v>
      </c>
      <c r="J341" s="448">
        <f t="shared" si="6"/>
        <v>100.5</v>
      </c>
    </row>
    <row r="342" spans="1:10" ht="39">
      <c r="A342" s="55">
        <v>338</v>
      </c>
      <c r="B342" s="55" t="s">
        <v>7803</v>
      </c>
      <c r="C342" s="300" t="s">
        <v>8413</v>
      </c>
      <c r="D342" s="295" t="s">
        <v>8420</v>
      </c>
      <c r="E342" s="55" t="s">
        <v>7802</v>
      </c>
      <c r="F342" s="55"/>
      <c r="G342" s="55" t="s">
        <v>7804</v>
      </c>
      <c r="H342" s="286">
        <v>1200</v>
      </c>
      <c r="I342" s="59">
        <v>0.25</v>
      </c>
      <c r="J342" s="448">
        <f t="shared" si="6"/>
        <v>900</v>
      </c>
    </row>
    <row r="343" spans="1:10" ht="39">
      <c r="A343" s="55">
        <v>339</v>
      </c>
      <c r="B343" s="55" t="s">
        <v>7803</v>
      </c>
      <c r="C343" s="300" t="s">
        <v>8414</v>
      </c>
      <c r="D343" s="295" t="s">
        <v>8421</v>
      </c>
      <c r="E343" s="55" t="s">
        <v>7802</v>
      </c>
      <c r="F343" s="55"/>
      <c r="G343" s="55" t="s">
        <v>7804</v>
      </c>
      <c r="H343" s="286">
        <v>1142</v>
      </c>
      <c r="I343" s="59">
        <v>0.25</v>
      </c>
      <c r="J343" s="448">
        <f t="shared" si="6"/>
        <v>856.5</v>
      </c>
    </row>
    <row r="344" spans="1:10" ht="39">
      <c r="A344" s="55">
        <v>340</v>
      </c>
      <c r="B344" s="55" t="s">
        <v>7803</v>
      </c>
      <c r="C344" s="300" t="s">
        <v>8422</v>
      </c>
      <c r="D344" s="295" t="s">
        <v>8424</v>
      </c>
      <c r="E344" s="55" t="s">
        <v>7802</v>
      </c>
      <c r="F344" s="55"/>
      <c r="G344" s="55" t="s">
        <v>7804</v>
      </c>
      <c r="H344" s="286">
        <v>923</v>
      </c>
      <c r="I344" s="59">
        <v>0.25</v>
      </c>
      <c r="J344" s="448">
        <f t="shared" si="6"/>
        <v>692.25</v>
      </c>
    </row>
    <row r="345" spans="1:10" ht="39">
      <c r="A345" s="55">
        <v>341</v>
      </c>
      <c r="B345" s="55" t="s">
        <v>7803</v>
      </c>
      <c r="C345" s="300" t="s">
        <v>8423</v>
      </c>
      <c r="D345" s="295" t="s">
        <v>8425</v>
      </c>
      <c r="E345" s="55" t="s">
        <v>7802</v>
      </c>
      <c r="F345" s="55"/>
      <c r="G345" s="55" t="s">
        <v>7804</v>
      </c>
      <c r="H345" s="286">
        <v>578</v>
      </c>
      <c r="I345" s="59">
        <v>0.25</v>
      </c>
      <c r="J345" s="448">
        <f t="shared" si="6"/>
        <v>433.5</v>
      </c>
    </row>
    <row r="346" spans="1:10" ht="39">
      <c r="A346" s="55">
        <v>342</v>
      </c>
      <c r="B346" s="55" t="s">
        <v>7803</v>
      </c>
      <c r="C346" s="287" t="s">
        <v>8426</v>
      </c>
      <c r="D346" s="295" t="s">
        <v>8427</v>
      </c>
      <c r="E346" s="55" t="s">
        <v>7802</v>
      </c>
      <c r="F346" s="55"/>
      <c r="G346" s="55" t="s">
        <v>7804</v>
      </c>
      <c r="H346" s="286">
        <v>78</v>
      </c>
      <c r="I346" s="59">
        <v>0.25</v>
      </c>
      <c r="J346" s="448">
        <f t="shared" si="6"/>
        <v>58.5</v>
      </c>
    </row>
    <row r="347" spans="1:10" ht="64.5">
      <c r="A347" s="55">
        <v>343</v>
      </c>
      <c r="B347" s="55" t="s">
        <v>7803</v>
      </c>
      <c r="C347" s="292" t="s">
        <v>8428</v>
      </c>
      <c r="D347" s="295" t="s">
        <v>8430</v>
      </c>
      <c r="E347" s="55" t="s">
        <v>7802</v>
      </c>
      <c r="F347" s="55"/>
      <c r="G347" s="55" t="s">
        <v>7804</v>
      </c>
      <c r="H347" s="286">
        <v>1256</v>
      </c>
      <c r="I347" s="59">
        <v>0.25</v>
      </c>
      <c r="J347" s="448">
        <f t="shared" si="6"/>
        <v>942</v>
      </c>
    </row>
    <row r="348" spans="1:10" ht="64.5">
      <c r="A348" s="55">
        <v>344</v>
      </c>
      <c r="B348" s="55" t="s">
        <v>7803</v>
      </c>
      <c r="C348" s="288" t="s">
        <v>8429</v>
      </c>
      <c r="D348" s="295" t="s">
        <v>8431</v>
      </c>
      <c r="E348" s="55" t="s">
        <v>7802</v>
      </c>
      <c r="F348" s="55"/>
      <c r="G348" s="55" t="s">
        <v>7804</v>
      </c>
      <c r="H348" s="286">
        <v>1256</v>
      </c>
      <c r="I348" s="59">
        <v>0.25</v>
      </c>
      <c r="J348" s="448">
        <f t="shared" si="6"/>
        <v>942</v>
      </c>
    </row>
    <row r="349" spans="1:10" ht="64.5">
      <c r="A349" s="55">
        <v>345</v>
      </c>
      <c r="B349" s="55" t="s">
        <v>7803</v>
      </c>
      <c r="C349" s="287" t="s">
        <v>8432</v>
      </c>
      <c r="D349" s="295" t="s">
        <v>8434</v>
      </c>
      <c r="E349" s="55" t="s">
        <v>7802</v>
      </c>
      <c r="F349" s="55"/>
      <c r="G349" s="55" t="s">
        <v>7804</v>
      </c>
      <c r="H349" s="286">
        <v>1268</v>
      </c>
      <c r="I349" s="59">
        <v>0.25</v>
      </c>
      <c r="J349" s="448">
        <f t="shared" si="6"/>
        <v>951</v>
      </c>
    </row>
    <row r="350" spans="1:10" ht="64.5">
      <c r="A350" s="55">
        <v>346</v>
      </c>
      <c r="B350" s="55" t="s">
        <v>7803</v>
      </c>
      <c r="C350" s="287" t="s">
        <v>8433</v>
      </c>
      <c r="D350" s="295" t="s">
        <v>8435</v>
      </c>
      <c r="E350" s="55" t="s">
        <v>7802</v>
      </c>
      <c r="F350" s="55"/>
      <c r="G350" s="55" t="s">
        <v>7804</v>
      </c>
      <c r="H350" s="286">
        <v>1268</v>
      </c>
      <c r="I350" s="59">
        <v>0.25</v>
      </c>
      <c r="J350" s="448">
        <f t="shared" si="6"/>
        <v>951</v>
      </c>
    </row>
    <row r="351" spans="1:10" ht="15.75">
      <c r="A351" s="55">
        <v>347</v>
      </c>
      <c r="B351" s="55" t="s">
        <v>7803</v>
      </c>
      <c r="C351" s="287" t="s">
        <v>7958</v>
      </c>
      <c r="D351" s="295" t="s">
        <v>7968</v>
      </c>
      <c r="E351" s="55" t="s">
        <v>7802</v>
      </c>
      <c r="F351" s="55"/>
      <c r="G351" s="55" t="s">
        <v>7804</v>
      </c>
      <c r="H351" s="286">
        <v>515</v>
      </c>
      <c r="I351" s="59">
        <v>0.25</v>
      </c>
      <c r="J351" s="448">
        <f t="shared" si="6"/>
        <v>386.25</v>
      </c>
    </row>
    <row r="352" spans="1:10" ht="15.75">
      <c r="A352" s="55">
        <v>348</v>
      </c>
      <c r="B352" s="55" t="s">
        <v>7803</v>
      </c>
      <c r="C352" s="287" t="s">
        <v>8436</v>
      </c>
      <c r="D352" s="295" t="s">
        <v>8443</v>
      </c>
      <c r="E352" s="55" t="s">
        <v>7802</v>
      </c>
      <c r="F352" s="55"/>
      <c r="G352" s="55" t="s">
        <v>7804</v>
      </c>
      <c r="H352" s="286">
        <v>111</v>
      </c>
      <c r="I352" s="59">
        <v>0.25</v>
      </c>
      <c r="J352" s="448">
        <f t="shared" si="6"/>
        <v>83.25</v>
      </c>
    </row>
    <row r="353" spans="1:10" ht="15.75">
      <c r="A353" s="55">
        <v>349</v>
      </c>
      <c r="B353" s="55" t="s">
        <v>7803</v>
      </c>
      <c r="C353" s="287" t="s">
        <v>8437</v>
      </c>
      <c r="D353" s="295" t="s">
        <v>8444</v>
      </c>
      <c r="E353" s="55" t="s">
        <v>7802</v>
      </c>
      <c r="F353" s="55"/>
      <c r="G353" s="55" t="s">
        <v>7804</v>
      </c>
      <c r="H353" s="286">
        <v>117</v>
      </c>
      <c r="I353" s="59">
        <v>0.25</v>
      </c>
      <c r="J353" s="448">
        <f t="shared" si="6"/>
        <v>87.75</v>
      </c>
    </row>
    <row r="354" spans="1:10" ht="15.75">
      <c r="A354" s="55">
        <v>350</v>
      </c>
      <c r="B354" s="55" t="s">
        <v>7803</v>
      </c>
      <c r="C354" s="300" t="s">
        <v>8438</v>
      </c>
      <c r="D354" s="295" t="s">
        <v>8445</v>
      </c>
      <c r="E354" s="55" t="s">
        <v>7802</v>
      </c>
      <c r="F354" s="55"/>
      <c r="G354" s="55" t="s">
        <v>7804</v>
      </c>
      <c r="H354" s="286">
        <v>270</v>
      </c>
      <c r="I354" s="59">
        <v>0.25</v>
      </c>
      <c r="J354" s="448">
        <f t="shared" si="6"/>
        <v>202.5</v>
      </c>
    </row>
    <row r="355" spans="1:10" ht="15.75">
      <c r="A355" s="55">
        <v>351</v>
      </c>
      <c r="B355" s="55" t="s">
        <v>7803</v>
      </c>
      <c r="C355" s="300" t="s">
        <v>8439</v>
      </c>
      <c r="D355" s="295" t="s">
        <v>8446</v>
      </c>
      <c r="E355" s="55" t="s">
        <v>7802</v>
      </c>
      <c r="F355" s="55"/>
      <c r="G355" s="55" t="s">
        <v>7804</v>
      </c>
      <c r="H355" s="286">
        <v>58</v>
      </c>
      <c r="I355" s="59">
        <v>0.25</v>
      </c>
      <c r="J355" s="448">
        <f t="shared" si="6"/>
        <v>43.5</v>
      </c>
    </row>
    <row r="356" spans="1:10" ht="15.75">
      <c r="A356" s="55">
        <v>352</v>
      </c>
      <c r="B356" s="55" t="s">
        <v>7803</v>
      </c>
      <c r="C356" s="300" t="s">
        <v>8440</v>
      </c>
      <c r="D356" s="295" t="s">
        <v>8447</v>
      </c>
      <c r="E356" s="55" t="s">
        <v>7802</v>
      </c>
      <c r="F356" s="55"/>
      <c r="G356" s="55" t="s">
        <v>7804</v>
      </c>
      <c r="H356" s="286">
        <v>182</v>
      </c>
      <c r="I356" s="59">
        <v>0.25</v>
      </c>
      <c r="J356" s="448">
        <f t="shared" si="6"/>
        <v>136.5</v>
      </c>
    </row>
    <row r="357" spans="1:10" ht="15.75">
      <c r="A357" s="55">
        <v>353</v>
      </c>
      <c r="B357" s="55" t="s">
        <v>7803</v>
      </c>
      <c r="C357" s="300" t="s">
        <v>8441</v>
      </c>
      <c r="D357" s="295" t="s">
        <v>8448</v>
      </c>
      <c r="E357" s="55" t="s">
        <v>7802</v>
      </c>
      <c r="F357" s="55"/>
      <c r="G357" s="55" t="s">
        <v>7804</v>
      </c>
      <c r="H357" s="286">
        <v>692</v>
      </c>
      <c r="I357" s="59">
        <v>0.25</v>
      </c>
      <c r="J357" s="448">
        <f t="shared" si="6"/>
        <v>519</v>
      </c>
    </row>
    <row r="358" spans="1:10" ht="15.75">
      <c r="A358" s="55">
        <v>354</v>
      </c>
      <c r="B358" s="55" t="s">
        <v>7803</v>
      </c>
      <c r="C358" s="287" t="s">
        <v>8442</v>
      </c>
      <c r="D358" s="295" t="s">
        <v>8449</v>
      </c>
      <c r="E358" s="55" t="s">
        <v>7802</v>
      </c>
      <c r="F358" s="55"/>
      <c r="G358" s="55" t="s">
        <v>7804</v>
      </c>
      <c r="H358" s="286">
        <v>37</v>
      </c>
      <c r="I358" s="59">
        <v>0.25</v>
      </c>
      <c r="J358" s="448">
        <f t="shared" si="6"/>
        <v>27.75</v>
      </c>
    </row>
    <row r="359" spans="1:10" ht="26.25">
      <c r="A359" s="55">
        <v>355</v>
      </c>
      <c r="B359" s="55" t="s">
        <v>7803</v>
      </c>
      <c r="C359" s="288" t="s">
        <v>8450</v>
      </c>
      <c r="D359" s="315" t="s">
        <v>8454</v>
      </c>
      <c r="E359" s="55" t="s">
        <v>7802</v>
      </c>
      <c r="F359" s="55"/>
      <c r="G359" s="55" t="s">
        <v>7804</v>
      </c>
      <c r="H359" s="291">
        <v>543</v>
      </c>
      <c r="I359" s="59">
        <v>0.25</v>
      </c>
      <c r="J359" s="448">
        <f t="shared" si="6"/>
        <v>407.25</v>
      </c>
    </row>
    <row r="360" spans="1:10" ht="26.25">
      <c r="A360" s="55">
        <v>356</v>
      </c>
      <c r="B360" s="55" t="s">
        <v>7803</v>
      </c>
      <c r="C360" s="288" t="s">
        <v>8451</v>
      </c>
      <c r="D360" s="315" t="s">
        <v>8455</v>
      </c>
      <c r="E360" s="55" t="s">
        <v>7802</v>
      </c>
      <c r="F360" s="55"/>
      <c r="G360" s="55" t="s">
        <v>7804</v>
      </c>
      <c r="H360" s="291">
        <v>630</v>
      </c>
      <c r="I360" s="59">
        <v>0.25</v>
      </c>
      <c r="J360" s="448">
        <f t="shared" si="6"/>
        <v>472.5</v>
      </c>
    </row>
    <row r="361" spans="1:10" ht="15.75">
      <c r="A361" s="55">
        <v>357</v>
      </c>
      <c r="B361" s="55" t="s">
        <v>7803</v>
      </c>
      <c r="C361" s="288" t="s">
        <v>8452</v>
      </c>
      <c r="D361" s="315" t="s">
        <v>8456</v>
      </c>
      <c r="E361" s="55" t="s">
        <v>7802</v>
      </c>
      <c r="F361" s="55"/>
      <c r="G361" s="55" t="s">
        <v>7804</v>
      </c>
      <c r="H361" s="291">
        <v>84</v>
      </c>
      <c r="I361" s="59">
        <v>0.25</v>
      </c>
      <c r="J361" s="448">
        <f t="shared" si="6"/>
        <v>63</v>
      </c>
    </row>
    <row r="362" spans="1:10" ht="15.75">
      <c r="A362" s="55">
        <v>358</v>
      </c>
      <c r="B362" s="55" t="s">
        <v>7803</v>
      </c>
      <c r="C362" s="288" t="s">
        <v>8453</v>
      </c>
      <c r="D362" s="315" t="s">
        <v>8457</v>
      </c>
      <c r="E362" s="55" t="s">
        <v>7802</v>
      </c>
      <c r="F362" s="55"/>
      <c r="G362" s="55" t="s">
        <v>7804</v>
      </c>
      <c r="H362" s="291">
        <v>46</v>
      </c>
      <c r="I362" s="59">
        <v>0.25</v>
      </c>
      <c r="J362" s="448">
        <f t="shared" si="6"/>
        <v>34.5</v>
      </c>
    </row>
    <row r="363" spans="1:10" ht="26.25">
      <c r="A363" s="55">
        <v>359</v>
      </c>
      <c r="B363" s="55" t="s">
        <v>7803</v>
      </c>
      <c r="C363" s="292" t="s">
        <v>7869</v>
      </c>
      <c r="D363" s="295" t="s">
        <v>7871</v>
      </c>
      <c r="E363" s="55" t="s">
        <v>7802</v>
      </c>
      <c r="F363" s="55"/>
      <c r="G363" s="55" t="s">
        <v>7804</v>
      </c>
      <c r="H363" s="286">
        <v>7</v>
      </c>
      <c r="I363" s="59">
        <v>0.25</v>
      </c>
      <c r="J363" s="448">
        <f t="shared" si="6"/>
        <v>5.25</v>
      </c>
    </row>
    <row r="364" spans="1:10" ht="39">
      <c r="A364" s="55">
        <v>360</v>
      </c>
      <c r="B364" s="55" t="s">
        <v>7803</v>
      </c>
      <c r="C364" s="292" t="s">
        <v>8458</v>
      </c>
      <c r="D364" s="295" t="s">
        <v>8460</v>
      </c>
      <c r="E364" s="55" t="s">
        <v>7802</v>
      </c>
      <c r="F364" s="55"/>
      <c r="G364" s="55" t="s">
        <v>7804</v>
      </c>
      <c r="H364" s="286">
        <v>8</v>
      </c>
      <c r="I364" s="59">
        <v>0.25</v>
      </c>
      <c r="J364" s="448">
        <f t="shared" si="6"/>
        <v>6</v>
      </c>
    </row>
    <row r="365" spans="1:10" ht="39">
      <c r="A365" s="55">
        <v>361</v>
      </c>
      <c r="B365" s="55" t="s">
        <v>7803</v>
      </c>
      <c r="C365" s="292" t="s">
        <v>8459</v>
      </c>
      <c r="D365" s="295" t="s">
        <v>8461</v>
      </c>
      <c r="E365" s="55" t="s">
        <v>7802</v>
      </c>
      <c r="F365" s="55"/>
      <c r="G365" s="55" t="s">
        <v>7804</v>
      </c>
      <c r="H365" s="286">
        <v>8</v>
      </c>
      <c r="I365" s="59">
        <v>0.25</v>
      </c>
      <c r="J365" s="448">
        <f t="shared" si="6"/>
        <v>6</v>
      </c>
    </row>
    <row r="366" spans="1:10" ht="141">
      <c r="A366" s="55">
        <v>362</v>
      </c>
      <c r="B366" s="55" t="s">
        <v>7803</v>
      </c>
      <c r="C366" s="300" t="s">
        <v>8462</v>
      </c>
      <c r="D366" s="295" t="s">
        <v>8464</v>
      </c>
      <c r="E366" s="55" t="s">
        <v>7802</v>
      </c>
      <c r="F366" s="55"/>
      <c r="G366" s="55" t="s">
        <v>7804</v>
      </c>
      <c r="H366" s="286">
        <v>1523</v>
      </c>
      <c r="I366" s="59">
        <v>0.25</v>
      </c>
      <c r="J366" s="448">
        <f t="shared" si="6"/>
        <v>1142.25</v>
      </c>
    </row>
    <row r="367" spans="1:10" ht="153.75">
      <c r="A367" s="55">
        <v>363</v>
      </c>
      <c r="B367" s="55" t="s">
        <v>7803</v>
      </c>
      <c r="C367" s="287" t="s">
        <v>8463</v>
      </c>
      <c r="D367" s="295" t="s">
        <v>8465</v>
      </c>
      <c r="E367" s="55" t="s">
        <v>7802</v>
      </c>
      <c r="F367" s="55"/>
      <c r="G367" s="55" t="s">
        <v>7804</v>
      </c>
      <c r="H367" s="286">
        <v>2307</v>
      </c>
      <c r="I367" s="59">
        <v>0.25</v>
      </c>
      <c r="J367" s="448">
        <f t="shared" si="6"/>
        <v>1730.25</v>
      </c>
    </row>
    <row r="368" spans="1:10" ht="77.25">
      <c r="A368" s="55">
        <v>364</v>
      </c>
      <c r="B368" s="55" t="s">
        <v>7803</v>
      </c>
      <c r="C368" s="300" t="s">
        <v>8466</v>
      </c>
      <c r="D368" s="300" t="s">
        <v>8467</v>
      </c>
      <c r="E368" s="55" t="s">
        <v>7802</v>
      </c>
      <c r="F368" s="55"/>
      <c r="G368" s="55" t="s">
        <v>7804</v>
      </c>
      <c r="H368" s="286">
        <v>1286</v>
      </c>
      <c r="I368" s="59">
        <v>0.25</v>
      </c>
      <c r="J368" s="448">
        <f t="shared" si="6"/>
        <v>964.5</v>
      </c>
    </row>
    <row r="369" spans="1:10" ht="77.25">
      <c r="A369" s="55">
        <v>365</v>
      </c>
      <c r="B369" s="55" t="s">
        <v>7803</v>
      </c>
      <c r="C369" s="287" t="s">
        <v>8468</v>
      </c>
      <c r="D369" s="295" t="s">
        <v>8472</v>
      </c>
      <c r="E369" s="55" t="s">
        <v>7802</v>
      </c>
      <c r="F369" s="55"/>
      <c r="G369" s="55" t="s">
        <v>7804</v>
      </c>
      <c r="H369" s="291">
        <v>515</v>
      </c>
      <c r="I369" s="59">
        <v>0.25</v>
      </c>
      <c r="J369" s="448">
        <f t="shared" si="6"/>
        <v>386.25</v>
      </c>
    </row>
    <row r="370" spans="1:10" ht="90">
      <c r="A370" s="55">
        <v>366</v>
      </c>
      <c r="B370" s="55" t="s">
        <v>7803</v>
      </c>
      <c r="C370" s="300" t="s">
        <v>8469</v>
      </c>
      <c r="D370" s="295" t="s">
        <v>8473</v>
      </c>
      <c r="E370" s="55" t="s">
        <v>7802</v>
      </c>
      <c r="F370" s="55"/>
      <c r="G370" s="55" t="s">
        <v>7804</v>
      </c>
      <c r="H370" s="291">
        <v>447</v>
      </c>
      <c r="I370" s="59">
        <v>0.25</v>
      </c>
      <c r="J370" s="448">
        <f t="shared" si="6"/>
        <v>335.25</v>
      </c>
    </row>
    <row r="371" spans="1:10" ht="102.75">
      <c r="A371" s="55">
        <v>367</v>
      </c>
      <c r="B371" s="55" t="s">
        <v>7803</v>
      </c>
      <c r="C371" s="287" t="s">
        <v>8470</v>
      </c>
      <c r="D371" s="295" t="s">
        <v>8474</v>
      </c>
      <c r="E371" s="55" t="s">
        <v>7802</v>
      </c>
      <c r="F371" s="55"/>
      <c r="G371" s="55" t="s">
        <v>7804</v>
      </c>
      <c r="H371" s="291">
        <v>467</v>
      </c>
      <c r="I371" s="59">
        <v>0.25</v>
      </c>
      <c r="J371" s="448">
        <f t="shared" si="6"/>
        <v>350.25</v>
      </c>
    </row>
    <row r="372" spans="1:10" ht="26.25">
      <c r="A372" s="55">
        <v>368</v>
      </c>
      <c r="B372" s="55" t="s">
        <v>7803</v>
      </c>
      <c r="C372" s="288" t="s">
        <v>8471</v>
      </c>
      <c r="D372" s="295" t="s">
        <v>8475</v>
      </c>
      <c r="E372" s="55" t="s">
        <v>7802</v>
      </c>
      <c r="F372" s="55"/>
      <c r="G372" s="55" t="s">
        <v>7804</v>
      </c>
      <c r="H372" s="291">
        <v>453</v>
      </c>
      <c r="I372" s="59">
        <v>0.25</v>
      </c>
      <c r="J372" s="448">
        <f t="shared" si="6"/>
        <v>339.75</v>
      </c>
    </row>
    <row r="373" spans="1:10" ht="115.5">
      <c r="A373" s="55">
        <v>369</v>
      </c>
      <c r="B373" s="55" t="s">
        <v>7803</v>
      </c>
      <c r="C373" s="287" t="s">
        <v>8011</v>
      </c>
      <c r="D373" s="295" t="s">
        <v>8015</v>
      </c>
      <c r="E373" s="55" t="s">
        <v>7802</v>
      </c>
      <c r="F373" s="55"/>
      <c r="G373" s="55" t="s">
        <v>7804</v>
      </c>
      <c r="H373" s="286">
        <v>491</v>
      </c>
      <c r="I373" s="59">
        <v>0.25</v>
      </c>
      <c r="J373" s="448">
        <f t="shared" si="6"/>
        <v>368.25</v>
      </c>
    </row>
    <row r="374" spans="1:10" ht="128.25">
      <c r="A374" s="55">
        <v>370</v>
      </c>
      <c r="B374" s="55" t="s">
        <v>7803</v>
      </c>
      <c r="C374" s="287" t="s">
        <v>8012</v>
      </c>
      <c r="D374" s="295" t="s">
        <v>8016</v>
      </c>
      <c r="E374" s="55" t="s">
        <v>7802</v>
      </c>
      <c r="F374" s="55"/>
      <c r="G374" s="55" t="s">
        <v>7804</v>
      </c>
      <c r="H374" s="286">
        <v>566</v>
      </c>
      <c r="I374" s="59">
        <v>0.25</v>
      </c>
      <c r="J374" s="448">
        <f t="shared" si="6"/>
        <v>424.5</v>
      </c>
    </row>
    <row r="375" spans="1:10" ht="39">
      <c r="A375" s="55">
        <v>371</v>
      </c>
      <c r="B375" s="55" t="s">
        <v>7803</v>
      </c>
      <c r="C375" s="287" t="s">
        <v>8013</v>
      </c>
      <c r="D375" s="295" t="s">
        <v>8017</v>
      </c>
      <c r="E375" s="55" t="s">
        <v>7802</v>
      </c>
      <c r="F375" s="55"/>
      <c r="G375" s="55" t="s">
        <v>7804</v>
      </c>
      <c r="H375" s="286">
        <v>486</v>
      </c>
      <c r="I375" s="59">
        <v>0.25</v>
      </c>
      <c r="J375" s="448">
        <f t="shared" si="6"/>
        <v>364.5</v>
      </c>
    </row>
    <row r="376" spans="1:10" ht="51.75">
      <c r="A376" s="55">
        <v>372</v>
      </c>
      <c r="B376" s="55" t="s">
        <v>7803</v>
      </c>
      <c r="C376" s="300" t="s">
        <v>8004</v>
      </c>
      <c r="D376" s="295" t="s">
        <v>8006</v>
      </c>
      <c r="E376" s="55" t="s">
        <v>7802</v>
      </c>
      <c r="F376" s="55"/>
      <c r="G376" s="55" t="s">
        <v>7804</v>
      </c>
      <c r="H376" s="286">
        <v>522</v>
      </c>
      <c r="I376" s="59">
        <v>0.25</v>
      </c>
      <c r="J376" s="448">
        <f t="shared" si="6"/>
        <v>391.5</v>
      </c>
    </row>
    <row r="377" spans="1:10" ht="77.25">
      <c r="A377" s="55">
        <v>373</v>
      </c>
      <c r="B377" s="55" t="s">
        <v>7803</v>
      </c>
      <c r="C377" s="287" t="s">
        <v>8468</v>
      </c>
      <c r="D377" s="295" t="s">
        <v>8472</v>
      </c>
      <c r="E377" s="55" t="s">
        <v>7802</v>
      </c>
      <c r="F377" s="55"/>
      <c r="G377" s="55" t="s">
        <v>7804</v>
      </c>
      <c r="H377" s="286">
        <v>515</v>
      </c>
      <c r="I377" s="59">
        <v>0.25</v>
      </c>
      <c r="J377" s="448">
        <f t="shared" si="6"/>
        <v>386.25</v>
      </c>
    </row>
    <row r="378" spans="1:10" ht="90">
      <c r="A378" s="55">
        <v>374</v>
      </c>
      <c r="B378" s="55" t="s">
        <v>7803</v>
      </c>
      <c r="C378" s="300" t="s">
        <v>8469</v>
      </c>
      <c r="D378" s="295" t="s">
        <v>8473</v>
      </c>
      <c r="E378" s="55" t="s">
        <v>7802</v>
      </c>
      <c r="F378" s="55"/>
      <c r="G378" s="55" t="s">
        <v>7804</v>
      </c>
      <c r="H378" s="286">
        <v>447</v>
      </c>
      <c r="I378" s="59">
        <v>0.25</v>
      </c>
      <c r="J378" s="448">
        <f t="shared" si="6"/>
        <v>335.25</v>
      </c>
    </row>
    <row r="379" spans="1:10" ht="102.75">
      <c r="A379" s="55">
        <v>375</v>
      </c>
      <c r="B379" s="55" t="s">
        <v>7803</v>
      </c>
      <c r="C379" s="287" t="s">
        <v>8470</v>
      </c>
      <c r="D379" s="295" t="s">
        <v>8474</v>
      </c>
      <c r="E379" s="55" t="s">
        <v>7802</v>
      </c>
      <c r="F379" s="55"/>
      <c r="G379" s="55" t="s">
        <v>7804</v>
      </c>
      <c r="H379" s="286">
        <v>467</v>
      </c>
      <c r="I379" s="59">
        <v>0.25</v>
      </c>
      <c r="J379" s="448">
        <f t="shared" si="6"/>
        <v>350.25</v>
      </c>
    </row>
    <row r="380" spans="1:10" ht="26.25">
      <c r="A380" s="55">
        <v>376</v>
      </c>
      <c r="B380" s="55" t="s">
        <v>7803</v>
      </c>
      <c r="C380" s="288" t="s">
        <v>8471</v>
      </c>
      <c r="D380" s="295" t="s">
        <v>8475</v>
      </c>
      <c r="E380" s="55" t="s">
        <v>7802</v>
      </c>
      <c r="F380" s="55"/>
      <c r="G380" s="55" t="s">
        <v>7804</v>
      </c>
      <c r="H380" s="286">
        <v>453</v>
      </c>
      <c r="I380" s="59">
        <v>0.25</v>
      </c>
      <c r="J380" s="448">
        <f t="shared" si="6"/>
        <v>339.75</v>
      </c>
    </row>
    <row r="381" spans="1:10" ht="64.5">
      <c r="A381" s="55">
        <v>377</v>
      </c>
      <c r="B381" s="55" t="s">
        <v>7803</v>
      </c>
      <c r="C381" s="300" t="s">
        <v>8003</v>
      </c>
      <c r="D381" s="300" t="s">
        <v>8005</v>
      </c>
      <c r="E381" s="55" t="s">
        <v>7802</v>
      </c>
      <c r="F381" s="55"/>
      <c r="G381" s="55" t="s">
        <v>7804</v>
      </c>
      <c r="H381" s="286">
        <v>561</v>
      </c>
      <c r="I381" s="59">
        <v>0.25</v>
      </c>
      <c r="J381" s="448">
        <f t="shared" si="6"/>
        <v>420.75</v>
      </c>
    </row>
    <row r="382" spans="1:10" ht="51.75">
      <c r="A382" s="55">
        <v>378</v>
      </c>
      <c r="B382" s="55" t="s">
        <v>7803</v>
      </c>
      <c r="C382" s="300" t="s">
        <v>8004</v>
      </c>
      <c r="D382" s="300" t="s">
        <v>8006</v>
      </c>
      <c r="E382" s="55" t="s">
        <v>7802</v>
      </c>
      <c r="F382" s="55"/>
      <c r="G382" s="55" t="s">
        <v>7804</v>
      </c>
      <c r="H382" s="286">
        <v>522</v>
      </c>
      <c r="I382" s="59">
        <v>0.25</v>
      </c>
      <c r="J382" s="448">
        <f t="shared" si="6"/>
        <v>391.5</v>
      </c>
    </row>
    <row r="383" spans="1:10" ht="39">
      <c r="A383" s="55">
        <v>379</v>
      </c>
      <c r="B383" s="55" t="s">
        <v>7803</v>
      </c>
      <c r="C383" s="287" t="s">
        <v>8476</v>
      </c>
      <c r="D383" s="287" t="s">
        <v>8480</v>
      </c>
      <c r="E383" s="55" t="s">
        <v>7802</v>
      </c>
      <c r="F383" s="55"/>
      <c r="G383" s="55" t="s">
        <v>7804</v>
      </c>
      <c r="H383" s="291">
        <v>4000</v>
      </c>
      <c r="I383" s="59">
        <v>0.25</v>
      </c>
      <c r="J383" s="448">
        <f t="shared" si="6"/>
        <v>3000</v>
      </c>
    </row>
    <row r="384" spans="1:10" ht="39">
      <c r="A384" s="55">
        <v>380</v>
      </c>
      <c r="B384" s="55" t="s">
        <v>7803</v>
      </c>
      <c r="C384" s="287" t="s">
        <v>8477</v>
      </c>
      <c r="D384" s="287" t="s">
        <v>8481</v>
      </c>
      <c r="E384" s="55" t="s">
        <v>7802</v>
      </c>
      <c r="F384" s="55"/>
      <c r="G384" s="55" t="s">
        <v>7804</v>
      </c>
      <c r="H384" s="291">
        <v>18000</v>
      </c>
      <c r="I384" s="59">
        <v>0.25</v>
      </c>
      <c r="J384" s="448">
        <f t="shared" si="6"/>
        <v>13500</v>
      </c>
    </row>
    <row r="385" spans="1:10" ht="39">
      <c r="A385" s="55">
        <v>381</v>
      </c>
      <c r="B385" s="55" t="s">
        <v>7803</v>
      </c>
      <c r="C385" s="287" t="s">
        <v>8478</v>
      </c>
      <c r="D385" s="287" t="s">
        <v>8482</v>
      </c>
      <c r="E385" s="55" t="s">
        <v>7802</v>
      </c>
      <c r="F385" s="55"/>
      <c r="G385" s="55" t="s">
        <v>7804</v>
      </c>
      <c r="H385" s="291">
        <v>30000</v>
      </c>
      <c r="I385" s="59">
        <v>0.25</v>
      </c>
      <c r="J385" s="448">
        <f t="shared" si="6"/>
        <v>22500</v>
      </c>
    </row>
    <row r="386" spans="1:10" ht="15.75">
      <c r="A386" s="55">
        <v>382</v>
      </c>
      <c r="B386" s="55" t="s">
        <v>7803</v>
      </c>
      <c r="C386" s="287" t="s">
        <v>8479</v>
      </c>
      <c r="D386" s="287" t="s">
        <v>8483</v>
      </c>
      <c r="E386" s="55" t="s">
        <v>7802</v>
      </c>
      <c r="F386" s="55"/>
      <c r="G386" s="55" t="s">
        <v>7804</v>
      </c>
      <c r="H386" s="291">
        <v>5150</v>
      </c>
      <c r="I386" s="59">
        <v>0.25</v>
      </c>
      <c r="J386" s="448">
        <f t="shared" si="6"/>
        <v>3862.5</v>
      </c>
    </row>
    <row r="387" spans="1:10" ht="15.75">
      <c r="A387" s="55">
        <v>383</v>
      </c>
      <c r="B387" s="55" t="s">
        <v>7803</v>
      </c>
      <c r="C387" s="287" t="s">
        <v>8484</v>
      </c>
      <c r="D387" s="287" t="s">
        <v>8489</v>
      </c>
      <c r="E387" s="55" t="s">
        <v>7802</v>
      </c>
      <c r="F387" s="55"/>
      <c r="G387" s="55" t="s">
        <v>7804</v>
      </c>
      <c r="H387" s="291">
        <v>23300</v>
      </c>
      <c r="I387" s="59">
        <v>0.25</v>
      </c>
      <c r="J387" s="448">
        <f t="shared" si="6"/>
        <v>17475</v>
      </c>
    </row>
    <row r="388" spans="1:10" ht="15.75">
      <c r="A388" s="55">
        <v>384</v>
      </c>
      <c r="B388" s="55" t="s">
        <v>7803</v>
      </c>
      <c r="C388" s="287" t="s">
        <v>8485</v>
      </c>
      <c r="D388" s="287" t="s">
        <v>8490</v>
      </c>
      <c r="E388" s="55" t="s">
        <v>7802</v>
      </c>
      <c r="F388" s="55"/>
      <c r="G388" s="55" t="s">
        <v>7804</v>
      </c>
      <c r="H388" s="291">
        <v>5500</v>
      </c>
      <c r="I388" s="59">
        <v>0.25</v>
      </c>
      <c r="J388" s="448">
        <f t="shared" si="6"/>
        <v>4125</v>
      </c>
    </row>
    <row r="389" spans="1:10" ht="26.25">
      <c r="A389" s="55">
        <v>385</v>
      </c>
      <c r="B389" s="55" t="s">
        <v>7803</v>
      </c>
      <c r="C389" s="304" t="s">
        <v>8486</v>
      </c>
      <c r="D389" s="287" t="s">
        <v>8491</v>
      </c>
      <c r="E389" s="55" t="s">
        <v>7802</v>
      </c>
      <c r="F389" s="55"/>
      <c r="G389" s="55" t="s">
        <v>7804</v>
      </c>
      <c r="H389" s="291">
        <v>3780</v>
      </c>
      <c r="I389" s="59">
        <v>0.25</v>
      </c>
      <c r="J389" s="448">
        <f t="shared" si="6"/>
        <v>2835</v>
      </c>
    </row>
    <row r="390" spans="1:10" ht="39">
      <c r="A390" s="55">
        <v>386</v>
      </c>
      <c r="B390" s="55" t="s">
        <v>7803</v>
      </c>
      <c r="C390" s="287" t="s">
        <v>8487</v>
      </c>
      <c r="D390" s="287" t="s">
        <v>8492</v>
      </c>
      <c r="E390" s="55" t="s">
        <v>7802</v>
      </c>
      <c r="F390" s="55"/>
      <c r="G390" s="55" t="s">
        <v>7804</v>
      </c>
      <c r="H390" s="291">
        <v>600</v>
      </c>
      <c r="I390" s="59">
        <v>0.25</v>
      </c>
      <c r="J390" s="448">
        <f t="shared" si="6"/>
        <v>450</v>
      </c>
    </row>
    <row r="391" spans="1:10" ht="64.5">
      <c r="A391" s="55">
        <v>387</v>
      </c>
      <c r="B391" s="55" t="s">
        <v>7803</v>
      </c>
      <c r="C391" s="287" t="s">
        <v>8290</v>
      </c>
      <c r="D391" s="300" t="s">
        <v>8493</v>
      </c>
      <c r="E391" s="55" t="s">
        <v>7802</v>
      </c>
      <c r="F391" s="55"/>
      <c r="G391" s="55" t="s">
        <v>7804</v>
      </c>
      <c r="H391" s="286">
        <v>12500</v>
      </c>
      <c r="I391" s="59">
        <v>0.25</v>
      </c>
      <c r="J391" s="448">
        <f t="shared" si="6"/>
        <v>9375</v>
      </c>
    </row>
    <row r="392" spans="1:10" ht="26.25">
      <c r="A392" s="55">
        <v>388</v>
      </c>
      <c r="B392" s="55" t="s">
        <v>7803</v>
      </c>
      <c r="C392" s="287" t="s">
        <v>8488</v>
      </c>
      <c r="D392" s="287" t="s">
        <v>8494</v>
      </c>
      <c r="E392" s="55" t="s">
        <v>7802</v>
      </c>
      <c r="F392" s="55"/>
      <c r="G392" s="55" t="s">
        <v>7804</v>
      </c>
      <c r="H392" s="291">
        <v>1045</v>
      </c>
      <c r="I392" s="59">
        <v>0.25</v>
      </c>
      <c r="J392" s="448">
        <f t="shared" si="6"/>
        <v>783.75</v>
      </c>
    </row>
    <row r="393" spans="1:10" ht="39">
      <c r="A393" s="55">
        <v>389</v>
      </c>
      <c r="B393" s="55" t="s">
        <v>7803</v>
      </c>
      <c r="C393" s="292" t="s">
        <v>8021</v>
      </c>
      <c r="D393" s="293" t="s">
        <v>8032</v>
      </c>
      <c r="E393" s="55" t="s">
        <v>7802</v>
      </c>
      <c r="F393" s="55"/>
      <c r="G393" s="55" t="s">
        <v>7804</v>
      </c>
      <c r="H393" s="286">
        <v>189</v>
      </c>
      <c r="I393" s="59">
        <v>0.25</v>
      </c>
      <c r="J393" s="448">
        <f t="shared" si="6"/>
        <v>141.75</v>
      </c>
    </row>
    <row r="394" spans="1:10" ht="39">
      <c r="A394" s="55">
        <v>390</v>
      </c>
      <c r="B394" s="55" t="s">
        <v>7803</v>
      </c>
      <c r="C394" s="292" t="s">
        <v>8022</v>
      </c>
      <c r="D394" s="293" t="s">
        <v>8033</v>
      </c>
      <c r="E394" s="55" t="s">
        <v>7802</v>
      </c>
      <c r="F394" s="55"/>
      <c r="G394" s="55" t="s">
        <v>7804</v>
      </c>
      <c r="H394" s="286">
        <v>189</v>
      </c>
      <c r="I394" s="59">
        <v>0.25</v>
      </c>
      <c r="J394" s="448">
        <f t="shared" si="6"/>
        <v>141.75</v>
      </c>
    </row>
    <row r="395" spans="1:10" ht="51.75">
      <c r="A395" s="55">
        <v>391</v>
      </c>
      <c r="B395" s="55" t="s">
        <v>7803</v>
      </c>
      <c r="C395" s="292" t="s">
        <v>8043</v>
      </c>
      <c r="D395" s="293" t="s">
        <v>8049</v>
      </c>
      <c r="E395" s="55" t="s">
        <v>7802</v>
      </c>
      <c r="F395" s="55"/>
      <c r="G395" s="55" t="s">
        <v>7804</v>
      </c>
      <c r="H395" s="286">
        <v>420</v>
      </c>
      <c r="I395" s="59">
        <v>0.25</v>
      </c>
      <c r="J395" s="448">
        <f t="shared" si="6"/>
        <v>315</v>
      </c>
    </row>
    <row r="396" spans="1:10" ht="39">
      <c r="A396" s="55">
        <v>392</v>
      </c>
      <c r="B396" s="55" t="s">
        <v>7803</v>
      </c>
      <c r="C396" s="292" t="s">
        <v>8024</v>
      </c>
      <c r="D396" s="293" t="s">
        <v>8035</v>
      </c>
      <c r="E396" s="55" t="s">
        <v>7802</v>
      </c>
      <c r="F396" s="55"/>
      <c r="G396" s="55" t="s">
        <v>7804</v>
      </c>
      <c r="H396" s="286">
        <v>259</v>
      </c>
      <c r="I396" s="59">
        <v>0.25</v>
      </c>
      <c r="J396" s="448">
        <f t="shared" si="6"/>
        <v>194.25</v>
      </c>
    </row>
    <row r="397" spans="1:10" ht="39">
      <c r="A397" s="55">
        <v>393</v>
      </c>
      <c r="B397" s="55" t="s">
        <v>7803</v>
      </c>
      <c r="C397" s="292" t="s">
        <v>8025</v>
      </c>
      <c r="D397" s="293" t="s">
        <v>8036</v>
      </c>
      <c r="E397" s="55" t="s">
        <v>7802</v>
      </c>
      <c r="F397" s="55"/>
      <c r="G397" s="55" t="s">
        <v>7804</v>
      </c>
      <c r="H397" s="286">
        <v>259</v>
      </c>
      <c r="I397" s="59">
        <v>0.25</v>
      </c>
      <c r="J397" s="448">
        <f t="shared" si="6"/>
        <v>194.25</v>
      </c>
    </row>
    <row r="398" spans="1:10" ht="51.75">
      <c r="A398" s="55">
        <v>394</v>
      </c>
      <c r="B398" s="55" t="s">
        <v>7803</v>
      </c>
      <c r="C398" s="300" t="s">
        <v>8045</v>
      </c>
      <c r="D398" s="293" t="s">
        <v>8051</v>
      </c>
      <c r="E398" s="55" t="s">
        <v>7802</v>
      </c>
      <c r="F398" s="55"/>
      <c r="G398" s="55" t="s">
        <v>7804</v>
      </c>
      <c r="H398" s="286">
        <v>542</v>
      </c>
      <c r="I398" s="59">
        <v>0.25</v>
      </c>
      <c r="J398" s="448">
        <f t="shared" si="6"/>
        <v>406.5</v>
      </c>
    </row>
    <row r="399" spans="1:10" ht="39">
      <c r="A399" s="55">
        <v>395</v>
      </c>
      <c r="B399" s="55" t="s">
        <v>7803</v>
      </c>
      <c r="C399" s="300" t="s">
        <v>8027</v>
      </c>
      <c r="D399" s="293" t="s">
        <v>8038</v>
      </c>
      <c r="E399" s="55" t="s">
        <v>7802</v>
      </c>
      <c r="F399" s="55"/>
      <c r="G399" s="55" t="s">
        <v>7804</v>
      </c>
      <c r="H399" s="286">
        <v>374</v>
      </c>
      <c r="I399" s="59">
        <v>0.25</v>
      </c>
      <c r="J399" s="448">
        <f t="shared" si="6"/>
        <v>280.5</v>
      </c>
    </row>
    <row r="400" spans="1:10" ht="39">
      <c r="A400" s="55">
        <v>396</v>
      </c>
      <c r="B400" s="55" t="s">
        <v>7803</v>
      </c>
      <c r="C400" s="300" t="s">
        <v>8028</v>
      </c>
      <c r="D400" s="293" t="s">
        <v>8039</v>
      </c>
      <c r="E400" s="55" t="s">
        <v>7802</v>
      </c>
      <c r="F400" s="55"/>
      <c r="G400" s="55" t="s">
        <v>7804</v>
      </c>
      <c r="H400" s="286">
        <v>374</v>
      </c>
      <c r="I400" s="59">
        <v>0.25</v>
      </c>
      <c r="J400" s="448">
        <f t="shared" si="6"/>
        <v>280.5</v>
      </c>
    </row>
    <row r="401" spans="1:10" ht="39">
      <c r="A401" s="55">
        <v>397</v>
      </c>
      <c r="B401" s="55" t="s">
        <v>7803</v>
      </c>
      <c r="C401" s="300" t="s">
        <v>8030</v>
      </c>
      <c r="D401" s="293" t="s">
        <v>8041</v>
      </c>
      <c r="E401" s="55" t="s">
        <v>7802</v>
      </c>
      <c r="F401" s="55"/>
      <c r="G401" s="55" t="s">
        <v>7804</v>
      </c>
      <c r="H401" s="286">
        <v>875</v>
      </c>
      <c r="I401" s="59">
        <v>0.25</v>
      </c>
      <c r="J401" s="448">
        <f t="shared" si="6"/>
        <v>656.25</v>
      </c>
    </row>
    <row r="402" spans="1:10" ht="39">
      <c r="A402" s="55">
        <v>398</v>
      </c>
      <c r="B402" s="55" t="s">
        <v>7803</v>
      </c>
      <c r="C402" s="300" t="s">
        <v>8031</v>
      </c>
      <c r="D402" s="293" t="s">
        <v>8042</v>
      </c>
      <c r="E402" s="55" t="s">
        <v>7802</v>
      </c>
      <c r="F402" s="55"/>
      <c r="G402" s="55" t="s">
        <v>7804</v>
      </c>
      <c r="H402" s="286">
        <v>875</v>
      </c>
      <c r="I402" s="59">
        <v>0.25</v>
      </c>
      <c r="J402" s="448">
        <f t="shared" ref="J402:J465" si="7">H402*(1-I402)</f>
        <v>656.25</v>
      </c>
    </row>
    <row r="403" spans="1:10" ht="39">
      <c r="A403" s="55">
        <v>399</v>
      </c>
      <c r="B403" s="55" t="s">
        <v>7803</v>
      </c>
      <c r="C403" s="300" t="s">
        <v>8495</v>
      </c>
      <c r="D403" s="293" t="s">
        <v>8496</v>
      </c>
      <c r="E403" s="55" t="s">
        <v>7802</v>
      </c>
      <c r="F403" s="55"/>
      <c r="G403" s="55" t="s">
        <v>7804</v>
      </c>
      <c r="H403" s="286">
        <v>992</v>
      </c>
      <c r="I403" s="59">
        <v>0.25</v>
      </c>
      <c r="J403" s="448">
        <f t="shared" si="7"/>
        <v>744</v>
      </c>
    </row>
    <row r="404" spans="1:10" ht="26.25">
      <c r="A404" s="55">
        <v>400</v>
      </c>
      <c r="B404" s="55" t="s">
        <v>7803</v>
      </c>
      <c r="C404" s="292" t="s">
        <v>8047</v>
      </c>
      <c r="D404" s="293" t="s">
        <v>8053</v>
      </c>
      <c r="E404" s="55" t="s">
        <v>7802</v>
      </c>
      <c r="F404" s="55"/>
      <c r="G404" s="55" t="s">
        <v>7804</v>
      </c>
      <c r="H404" s="286">
        <v>147</v>
      </c>
      <c r="I404" s="59">
        <v>0.25</v>
      </c>
      <c r="J404" s="448">
        <f t="shared" si="7"/>
        <v>110.25</v>
      </c>
    </row>
    <row r="405" spans="1:10" ht="51.75">
      <c r="A405" s="55">
        <v>401</v>
      </c>
      <c r="B405" s="55" t="s">
        <v>7803</v>
      </c>
      <c r="C405" s="300" t="s">
        <v>8192</v>
      </c>
      <c r="D405" s="293" t="s">
        <v>8197</v>
      </c>
      <c r="E405" s="55" t="s">
        <v>7802</v>
      </c>
      <c r="F405" s="55"/>
      <c r="G405" s="55" t="s">
        <v>7804</v>
      </c>
      <c r="H405" s="286">
        <v>341</v>
      </c>
      <c r="I405" s="59">
        <v>0.25</v>
      </c>
      <c r="J405" s="448">
        <f t="shared" si="7"/>
        <v>255.75</v>
      </c>
    </row>
    <row r="406" spans="1:10" ht="26.25">
      <c r="A406" s="55">
        <v>402</v>
      </c>
      <c r="B406" s="55" t="s">
        <v>7803</v>
      </c>
      <c r="C406" s="300" t="s">
        <v>8193</v>
      </c>
      <c r="D406" s="293" t="s">
        <v>8198</v>
      </c>
      <c r="E406" s="55" t="s">
        <v>7802</v>
      </c>
      <c r="F406" s="55"/>
      <c r="G406" s="55" t="s">
        <v>7804</v>
      </c>
      <c r="H406" s="286">
        <v>176</v>
      </c>
      <c r="I406" s="59">
        <v>0.25</v>
      </c>
      <c r="J406" s="448">
        <f t="shared" si="7"/>
        <v>132</v>
      </c>
    </row>
    <row r="407" spans="1:10" ht="15.75">
      <c r="A407" s="55">
        <v>403</v>
      </c>
      <c r="B407" s="55" t="s">
        <v>7803</v>
      </c>
      <c r="C407" s="287" t="s">
        <v>8190</v>
      </c>
      <c r="D407" s="293" t="s">
        <v>8195</v>
      </c>
      <c r="E407" s="55" t="s">
        <v>7802</v>
      </c>
      <c r="F407" s="55"/>
      <c r="G407" s="55" t="s">
        <v>7804</v>
      </c>
      <c r="H407" s="286">
        <v>172</v>
      </c>
      <c r="I407" s="59">
        <v>0.25</v>
      </c>
      <c r="J407" s="448">
        <f t="shared" si="7"/>
        <v>129</v>
      </c>
    </row>
    <row r="408" spans="1:10" ht="15.75">
      <c r="A408" s="55">
        <v>404</v>
      </c>
      <c r="B408" s="55" t="s">
        <v>7803</v>
      </c>
      <c r="C408" s="287" t="s">
        <v>8191</v>
      </c>
      <c r="D408" s="293" t="s">
        <v>8196</v>
      </c>
      <c r="E408" s="55" t="s">
        <v>7802</v>
      </c>
      <c r="F408" s="55"/>
      <c r="G408" s="55" t="s">
        <v>7804</v>
      </c>
      <c r="H408" s="286">
        <v>172</v>
      </c>
      <c r="I408" s="59">
        <v>0.25</v>
      </c>
      <c r="J408" s="448">
        <f t="shared" si="7"/>
        <v>129</v>
      </c>
    </row>
    <row r="409" spans="1:10" ht="15.75">
      <c r="A409" s="55">
        <v>405</v>
      </c>
      <c r="B409" s="55" t="s">
        <v>7803</v>
      </c>
      <c r="C409" s="287" t="s">
        <v>8189</v>
      </c>
      <c r="D409" s="293" t="s">
        <v>8194</v>
      </c>
      <c r="E409" s="55" t="s">
        <v>7802</v>
      </c>
      <c r="F409" s="55"/>
      <c r="G409" s="55" t="s">
        <v>7804</v>
      </c>
      <c r="H409" s="286">
        <v>170</v>
      </c>
      <c r="I409" s="59">
        <v>0.25</v>
      </c>
      <c r="J409" s="448">
        <f t="shared" si="7"/>
        <v>127.5</v>
      </c>
    </row>
    <row r="410" spans="1:10" ht="64.5">
      <c r="A410" s="55">
        <v>406</v>
      </c>
      <c r="B410" s="55" t="s">
        <v>7803</v>
      </c>
      <c r="C410" s="287" t="s">
        <v>8497</v>
      </c>
      <c r="D410" s="293" t="s">
        <v>8499</v>
      </c>
      <c r="E410" s="55" t="s">
        <v>7802</v>
      </c>
      <c r="F410" s="55"/>
      <c r="G410" s="55" t="s">
        <v>7804</v>
      </c>
      <c r="H410" s="286">
        <v>692</v>
      </c>
      <c r="I410" s="59">
        <v>0.25</v>
      </c>
      <c r="J410" s="448">
        <f t="shared" si="7"/>
        <v>519</v>
      </c>
    </row>
    <row r="411" spans="1:10" ht="64.5">
      <c r="A411" s="55">
        <v>407</v>
      </c>
      <c r="B411" s="55" t="s">
        <v>7803</v>
      </c>
      <c r="C411" s="287" t="s">
        <v>8498</v>
      </c>
      <c r="D411" s="293" t="s">
        <v>8500</v>
      </c>
      <c r="E411" s="55" t="s">
        <v>7802</v>
      </c>
      <c r="F411" s="55"/>
      <c r="G411" s="55" t="s">
        <v>7804</v>
      </c>
      <c r="H411" s="286">
        <v>692</v>
      </c>
      <c r="I411" s="59">
        <v>0.25</v>
      </c>
      <c r="J411" s="448">
        <f t="shared" si="7"/>
        <v>519</v>
      </c>
    </row>
    <row r="412" spans="1:10" ht="115.5">
      <c r="A412" s="55">
        <v>408</v>
      </c>
      <c r="B412" s="55" t="s">
        <v>7803</v>
      </c>
      <c r="C412" s="300" t="s">
        <v>8501</v>
      </c>
      <c r="D412" s="293" t="s">
        <v>8509</v>
      </c>
      <c r="E412" s="55" t="s">
        <v>7802</v>
      </c>
      <c r="F412" s="55"/>
      <c r="G412" s="55" t="s">
        <v>7804</v>
      </c>
      <c r="H412" s="286">
        <v>648</v>
      </c>
      <c r="I412" s="59">
        <v>0.25</v>
      </c>
      <c r="J412" s="448">
        <f t="shared" si="7"/>
        <v>486</v>
      </c>
    </row>
    <row r="413" spans="1:10" ht="15.75">
      <c r="A413" s="55">
        <v>409</v>
      </c>
      <c r="B413" s="55" t="s">
        <v>7803</v>
      </c>
      <c r="C413" s="300" t="s">
        <v>8502</v>
      </c>
      <c r="D413" s="293" t="s">
        <v>8510</v>
      </c>
      <c r="E413" s="55" t="s">
        <v>7802</v>
      </c>
      <c r="F413" s="55"/>
      <c r="G413" s="55" t="s">
        <v>7804</v>
      </c>
      <c r="H413" s="286">
        <v>752</v>
      </c>
      <c r="I413" s="59">
        <v>0.25</v>
      </c>
      <c r="J413" s="448">
        <f t="shared" si="7"/>
        <v>564</v>
      </c>
    </row>
    <row r="414" spans="1:10" ht="15.75">
      <c r="A414" s="55">
        <v>410</v>
      </c>
      <c r="B414" s="55" t="s">
        <v>7803</v>
      </c>
      <c r="C414" s="300" t="s">
        <v>8503</v>
      </c>
      <c r="D414" s="293" t="s">
        <v>8511</v>
      </c>
      <c r="E414" s="55" t="s">
        <v>7802</v>
      </c>
      <c r="F414" s="55"/>
      <c r="G414" s="55" t="s">
        <v>7804</v>
      </c>
      <c r="H414" s="286">
        <v>752</v>
      </c>
      <c r="I414" s="59">
        <v>0.25</v>
      </c>
      <c r="J414" s="448">
        <f t="shared" si="7"/>
        <v>564</v>
      </c>
    </row>
    <row r="415" spans="1:10" ht="26.25">
      <c r="A415" s="55">
        <v>411</v>
      </c>
      <c r="B415" s="55" t="s">
        <v>7803</v>
      </c>
      <c r="C415" s="300" t="s">
        <v>8504</v>
      </c>
      <c r="D415" s="293" t="s">
        <v>8512</v>
      </c>
      <c r="E415" s="55" t="s">
        <v>7802</v>
      </c>
      <c r="F415" s="55"/>
      <c r="G415" s="55" t="s">
        <v>7804</v>
      </c>
      <c r="H415" s="286">
        <v>1038</v>
      </c>
      <c r="I415" s="59">
        <v>0.25</v>
      </c>
      <c r="J415" s="448">
        <f t="shared" si="7"/>
        <v>778.5</v>
      </c>
    </row>
    <row r="416" spans="1:10" ht="102.75">
      <c r="A416" s="55">
        <v>412</v>
      </c>
      <c r="B416" s="55" t="s">
        <v>7803</v>
      </c>
      <c r="C416" s="300" t="s">
        <v>8505</v>
      </c>
      <c r="D416" s="293" t="s">
        <v>8513</v>
      </c>
      <c r="E416" s="55" t="s">
        <v>7802</v>
      </c>
      <c r="F416" s="55"/>
      <c r="G416" s="55" t="s">
        <v>7804</v>
      </c>
      <c r="H416" s="286">
        <v>923</v>
      </c>
      <c r="I416" s="59">
        <v>0.25</v>
      </c>
      <c r="J416" s="448">
        <f t="shared" si="7"/>
        <v>692.25</v>
      </c>
    </row>
    <row r="417" spans="1:10" ht="15.75">
      <c r="A417" s="55">
        <v>413</v>
      </c>
      <c r="B417" s="55" t="s">
        <v>7803</v>
      </c>
      <c r="C417" s="300" t="s">
        <v>8506</v>
      </c>
      <c r="D417" s="293" t="s">
        <v>8514</v>
      </c>
      <c r="E417" s="55" t="s">
        <v>7802</v>
      </c>
      <c r="F417" s="55"/>
      <c r="G417" s="55" t="s">
        <v>7804</v>
      </c>
      <c r="H417" s="286">
        <v>1154</v>
      </c>
      <c r="I417" s="59">
        <v>0.25</v>
      </c>
      <c r="J417" s="448">
        <f t="shared" si="7"/>
        <v>865.5</v>
      </c>
    </row>
    <row r="418" spans="1:10" ht="15.75">
      <c r="A418" s="55">
        <v>414</v>
      </c>
      <c r="B418" s="55" t="s">
        <v>7803</v>
      </c>
      <c r="C418" s="300" t="s">
        <v>8507</v>
      </c>
      <c r="D418" s="293" t="s">
        <v>8515</v>
      </c>
      <c r="E418" s="55" t="s">
        <v>7802</v>
      </c>
      <c r="F418" s="55"/>
      <c r="G418" s="55" t="s">
        <v>7804</v>
      </c>
      <c r="H418" s="286">
        <v>1154</v>
      </c>
      <c r="I418" s="59">
        <v>0.25</v>
      </c>
      <c r="J418" s="448">
        <f t="shared" si="7"/>
        <v>865.5</v>
      </c>
    </row>
    <row r="419" spans="1:10" ht="26.25">
      <c r="A419" s="55">
        <v>415</v>
      </c>
      <c r="B419" s="55" t="s">
        <v>7803</v>
      </c>
      <c r="C419" s="300" t="s">
        <v>8508</v>
      </c>
      <c r="D419" s="293" t="s">
        <v>8516</v>
      </c>
      <c r="E419" s="55" t="s">
        <v>7802</v>
      </c>
      <c r="F419" s="55"/>
      <c r="G419" s="55" t="s">
        <v>7804</v>
      </c>
      <c r="H419" s="286">
        <v>1268</v>
      </c>
      <c r="I419" s="59">
        <v>0.25</v>
      </c>
      <c r="J419" s="448">
        <f t="shared" si="7"/>
        <v>951</v>
      </c>
    </row>
    <row r="420" spans="1:10" ht="15.75">
      <c r="A420" s="55">
        <v>416</v>
      </c>
      <c r="B420" s="55" t="s">
        <v>7803</v>
      </c>
      <c r="C420" s="300" t="s">
        <v>8055</v>
      </c>
      <c r="D420" s="293" t="s">
        <v>8056</v>
      </c>
      <c r="E420" s="55" t="s">
        <v>7802</v>
      </c>
      <c r="F420" s="55"/>
      <c r="G420" s="55" t="s">
        <v>7804</v>
      </c>
      <c r="H420" s="286">
        <v>26</v>
      </c>
      <c r="I420" s="59">
        <v>0.25</v>
      </c>
      <c r="J420" s="448">
        <f t="shared" si="7"/>
        <v>19.5</v>
      </c>
    </row>
    <row r="421" spans="1:10" ht="128.25">
      <c r="A421" s="55">
        <v>417</v>
      </c>
      <c r="B421" s="55" t="s">
        <v>7803</v>
      </c>
      <c r="C421" s="315" t="s">
        <v>8517</v>
      </c>
      <c r="D421" s="293" t="s">
        <v>8521</v>
      </c>
      <c r="E421" s="55" t="s">
        <v>7802</v>
      </c>
      <c r="F421" s="55"/>
      <c r="G421" s="55" t="s">
        <v>7804</v>
      </c>
      <c r="H421" s="286">
        <v>1943</v>
      </c>
      <c r="I421" s="59">
        <v>0.25</v>
      </c>
      <c r="J421" s="448">
        <f t="shared" si="7"/>
        <v>1457.25</v>
      </c>
    </row>
    <row r="422" spans="1:10" ht="128.25">
      <c r="A422" s="55">
        <v>418</v>
      </c>
      <c r="B422" s="55" t="s">
        <v>7803</v>
      </c>
      <c r="C422" s="315" t="s">
        <v>8518</v>
      </c>
      <c r="D422" s="293" t="s">
        <v>8522</v>
      </c>
      <c r="E422" s="55" t="s">
        <v>7802</v>
      </c>
      <c r="F422" s="55"/>
      <c r="G422" s="55" t="s">
        <v>7804</v>
      </c>
      <c r="H422" s="286">
        <v>1943</v>
      </c>
      <c r="I422" s="59">
        <v>0.25</v>
      </c>
      <c r="J422" s="448">
        <f t="shared" si="7"/>
        <v>1457.25</v>
      </c>
    </row>
    <row r="423" spans="1:10" ht="77.25">
      <c r="A423" s="55">
        <v>419</v>
      </c>
      <c r="B423" s="55" t="s">
        <v>7803</v>
      </c>
      <c r="C423" s="315" t="s">
        <v>8519</v>
      </c>
      <c r="D423" s="293" t="s">
        <v>8523</v>
      </c>
      <c r="E423" s="55" t="s">
        <v>7802</v>
      </c>
      <c r="F423" s="55"/>
      <c r="G423" s="55" t="s">
        <v>7804</v>
      </c>
      <c r="H423" s="286">
        <v>550</v>
      </c>
      <c r="I423" s="59">
        <v>0.25</v>
      </c>
      <c r="J423" s="448">
        <f t="shared" si="7"/>
        <v>412.5</v>
      </c>
    </row>
    <row r="424" spans="1:10" ht="77.25">
      <c r="A424" s="55">
        <v>420</v>
      </c>
      <c r="B424" s="55" t="s">
        <v>7803</v>
      </c>
      <c r="C424" s="328" t="s">
        <v>8520</v>
      </c>
      <c r="D424" s="293" t="s">
        <v>8524</v>
      </c>
      <c r="E424" s="55" t="s">
        <v>7802</v>
      </c>
      <c r="F424" s="55"/>
      <c r="G424" s="55" t="s">
        <v>7804</v>
      </c>
      <c r="H424" s="286">
        <v>550</v>
      </c>
      <c r="I424" s="59">
        <v>0.25</v>
      </c>
      <c r="J424" s="448">
        <f t="shared" si="7"/>
        <v>412.5</v>
      </c>
    </row>
    <row r="425" spans="1:10" ht="77.25">
      <c r="A425" s="55">
        <v>421</v>
      </c>
      <c r="B425" s="55" t="s">
        <v>7803</v>
      </c>
      <c r="C425" s="300" t="s">
        <v>8525</v>
      </c>
      <c r="D425" s="293" t="s">
        <v>8528</v>
      </c>
      <c r="E425" s="55" t="s">
        <v>7802</v>
      </c>
      <c r="F425" s="55"/>
      <c r="G425" s="55" t="s">
        <v>7804</v>
      </c>
      <c r="H425" s="286">
        <v>579</v>
      </c>
      <c r="I425" s="59">
        <v>0.25</v>
      </c>
      <c r="J425" s="448">
        <f t="shared" si="7"/>
        <v>434.25</v>
      </c>
    </row>
    <row r="426" spans="1:10" ht="77.25">
      <c r="A426" s="55">
        <v>422</v>
      </c>
      <c r="B426" s="55" t="s">
        <v>7803</v>
      </c>
      <c r="C426" s="300" t="s">
        <v>8526</v>
      </c>
      <c r="D426" s="293" t="s">
        <v>8529</v>
      </c>
      <c r="E426" s="55" t="s">
        <v>7802</v>
      </c>
      <c r="F426" s="55"/>
      <c r="G426" s="55" t="s">
        <v>7804</v>
      </c>
      <c r="H426" s="286">
        <v>579</v>
      </c>
      <c r="I426" s="59">
        <v>0.25</v>
      </c>
      <c r="J426" s="448">
        <f t="shared" si="7"/>
        <v>434.25</v>
      </c>
    </row>
    <row r="427" spans="1:10" ht="15.75">
      <c r="A427" s="55">
        <v>423</v>
      </c>
      <c r="B427" s="55" t="s">
        <v>7803</v>
      </c>
      <c r="C427" s="300" t="s">
        <v>8527</v>
      </c>
      <c r="D427" s="293" t="s">
        <v>8530</v>
      </c>
      <c r="E427" s="55" t="s">
        <v>7802</v>
      </c>
      <c r="F427" s="55"/>
      <c r="G427" s="55" t="s">
        <v>7804</v>
      </c>
      <c r="H427" s="286">
        <v>130</v>
      </c>
      <c r="I427" s="59">
        <v>0.25</v>
      </c>
      <c r="J427" s="448">
        <f t="shared" si="7"/>
        <v>97.5</v>
      </c>
    </row>
    <row r="428" spans="1:10" ht="15.75">
      <c r="A428" s="55">
        <v>424</v>
      </c>
      <c r="B428" s="55" t="s">
        <v>7803</v>
      </c>
      <c r="C428" s="329" t="s">
        <v>8243</v>
      </c>
      <c r="D428" s="293" t="s">
        <v>8245</v>
      </c>
      <c r="E428" s="55" t="s">
        <v>7802</v>
      </c>
      <c r="F428" s="55"/>
      <c r="G428" s="55" t="s">
        <v>7804</v>
      </c>
      <c r="H428" s="286">
        <v>163</v>
      </c>
      <c r="I428" s="59">
        <v>0.25</v>
      </c>
      <c r="J428" s="448">
        <f t="shared" si="7"/>
        <v>122.25</v>
      </c>
    </row>
    <row r="429" spans="1:10" ht="15.75">
      <c r="A429" s="55">
        <v>425</v>
      </c>
      <c r="B429" s="55" t="s">
        <v>7803</v>
      </c>
      <c r="C429" s="287" t="s">
        <v>8244</v>
      </c>
      <c r="D429" s="293" t="s">
        <v>8246</v>
      </c>
      <c r="E429" s="55" t="s">
        <v>7802</v>
      </c>
      <c r="F429" s="55"/>
      <c r="G429" s="55" t="s">
        <v>7804</v>
      </c>
      <c r="H429" s="286">
        <v>259</v>
      </c>
      <c r="I429" s="59">
        <v>0.25</v>
      </c>
      <c r="J429" s="448">
        <f t="shared" si="7"/>
        <v>194.25</v>
      </c>
    </row>
    <row r="430" spans="1:10" ht="141">
      <c r="A430" s="55">
        <v>426</v>
      </c>
      <c r="B430" s="55" t="s">
        <v>7803</v>
      </c>
      <c r="C430" s="287" t="s">
        <v>8531</v>
      </c>
      <c r="D430" s="315" t="s">
        <v>8534</v>
      </c>
      <c r="E430" s="55" t="s">
        <v>7802</v>
      </c>
      <c r="F430" s="55"/>
      <c r="G430" s="55" t="s">
        <v>7804</v>
      </c>
      <c r="H430" s="291">
        <v>2169</v>
      </c>
      <c r="I430" s="59">
        <v>0.25</v>
      </c>
      <c r="J430" s="448">
        <f t="shared" si="7"/>
        <v>1626.75</v>
      </c>
    </row>
    <row r="431" spans="1:10" ht="153.75">
      <c r="A431" s="55">
        <v>427</v>
      </c>
      <c r="B431" s="55" t="s">
        <v>7803</v>
      </c>
      <c r="C431" s="287" t="s">
        <v>8532</v>
      </c>
      <c r="D431" s="315" t="s">
        <v>8535</v>
      </c>
      <c r="E431" s="55" t="s">
        <v>7802</v>
      </c>
      <c r="F431" s="55"/>
      <c r="G431" s="55" t="s">
        <v>7804</v>
      </c>
      <c r="H431" s="291">
        <v>1793</v>
      </c>
      <c r="I431" s="59">
        <v>0.25</v>
      </c>
      <c r="J431" s="448">
        <f t="shared" si="7"/>
        <v>1344.75</v>
      </c>
    </row>
    <row r="432" spans="1:10" ht="153.75">
      <c r="A432" s="55">
        <v>428</v>
      </c>
      <c r="B432" s="55" t="s">
        <v>7803</v>
      </c>
      <c r="C432" s="287" t="s">
        <v>8533</v>
      </c>
      <c r="D432" s="315" t="s">
        <v>8536</v>
      </c>
      <c r="E432" s="55" t="s">
        <v>7802</v>
      </c>
      <c r="F432" s="55"/>
      <c r="G432" s="55" t="s">
        <v>7804</v>
      </c>
      <c r="H432" s="291">
        <v>1988</v>
      </c>
      <c r="I432" s="59">
        <v>0.25</v>
      </c>
      <c r="J432" s="448">
        <f t="shared" si="7"/>
        <v>1491</v>
      </c>
    </row>
    <row r="433" spans="1:10" ht="153.75">
      <c r="A433" s="55">
        <v>429</v>
      </c>
      <c r="B433" s="55" t="s">
        <v>7803</v>
      </c>
      <c r="C433" s="287" t="s">
        <v>8537</v>
      </c>
      <c r="D433" s="315" t="s">
        <v>8538</v>
      </c>
      <c r="E433" s="55" t="s">
        <v>7802</v>
      </c>
      <c r="F433" s="55"/>
      <c r="G433" s="55" t="s">
        <v>7804</v>
      </c>
      <c r="H433" s="291">
        <v>2296</v>
      </c>
      <c r="I433" s="59">
        <v>0.25</v>
      </c>
      <c r="J433" s="448">
        <f t="shared" si="7"/>
        <v>1722</v>
      </c>
    </row>
    <row r="434" spans="1:10" ht="153.75">
      <c r="A434" s="55">
        <v>430</v>
      </c>
      <c r="B434" s="55" t="s">
        <v>7803</v>
      </c>
      <c r="C434" s="287" t="s">
        <v>8539</v>
      </c>
      <c r="D434" s="315" t="s">
        <v>8540</v>
      </c>
      <c r="E434" s="55" t="s">
        <v>7802</v>
      </c>
      <c r="F434" s="55"/>
      <c r="G434" s="55" t="s">
        <v>7804</v>
      </c>
      <c r="H434" s="291">
        <v>2549</v>
      </c>
      <c r="I434" s="59">
        <v>0.25</v>
      </c>
      <c r="J434" s="448">
        <f t="shared" si="7"/>
        <v>1911.75</v>
      </c>
    </row>
    <row r="435" spans="1:10" ht="51.75">
      <c r="A435" s="55">
        <v>431</v>
      </c>
      <c r="B435" s="55" t="s">
        <v>7803</v>
      </c>
      <c r="C435" s="287" t="s">
        <v>8254</v>
      </c>
      <c r="D435" s="295" t="s">
        <v>8256</v>
      </c>
      <c r="E435" s="55" t="s">
        <v>7802</v>
      </c>
      <c r="F435" s="55"/>
      <c r="G435" s="55" t="s">
        <v>7804</v>
      </c>
      <c r="H435" s="291">
        <v>607</v>
      </c>
      <c r="I435" s="59">
        <v>0.25</v>
      </c>
      <c r="J435" s="448">
        <f t="shared" si="7"/>
        <v>455.25</v>
      </c>
    </row>
    <row r="436" spans="1:10" ht="26.25">
      <c r="A436" s="55">
        <v>432</v>
      </c>
      <c r="B436" s="55" t="s">
        <v>7803</v>
      </c>
      <c r="C436" s="287" t="s">
        <v>8541</v>
      </c>
      <c r="D436" s="295" t="s">
        <v>8544</v>
      </c>
      <c r="E436" s="55" t="s">
        <v>7802</v>
      </c>
      <c r="F436" s="55"/>
      <c r="G436" s="55" t="s">
        <v>7804</v>
      </c>
      <c r="H436" s="291">
        <v>504</v>
      </c>
      <c r="I436" s="59">
        <v>0.25</v>
      </c>
      <c r="J436" s="448">
        <f t="shared" si="7"/>
        <v>378</v>
      </c>
    </row>
    <row r="437" spans="1:10" ht="26.25">
      <c r="A437" s="55">
        <v>433</v>
      </c>
      <c r="B437" s="55" t="s">
        <v>7803</v>
      </c>
      <c r="C437" s="287" t="s">
        <v>8542</v>
      </c>
      <c r="D437" s="295" t="s">
        <v>8545</v>
      </c>
      <c r="E437" s="55" t="s">
        <v>7802</v>
      </c>
      <c r="F437" s="55"/>
      <c r="G437" s="55" t="s">
        <v>7804</v>
      </c>
      <c r="H437" s="291">
        <v>757</v>
      </c>
      <c r="I437" s="59">
        <v>0.25</v>
      </c>
      <c r="J437" s="448">
        <f t="shared" si="7"/>
        <v>567.75</v>
      </c>
    </row>
    <row r="438" spans="1:10" ht="15.75">
      <c r="A438" s="55">
        <v>434</v>
      </c>
      <c r="B438" s="55" t="s">
        <v>7803</v>
      </c>
      <c r="C438" s="287" t="s">
        <v>8543</v>
      </c>
      <c r="D438" s="295" t="s">
        <v>8546</v>
      </c>
      <c r="E438" s="55" t="s">
        <v>7802</v>
      </c>
      <c r="F438" s="55"/>
      <c r="G438" s="55" t="s">
        <v>7804</v>
      </c>
      <c r="H438" s="291">
        <v>643</v>
      </c>
      <c r="I438" s="59">
        <v>0.25</v>
      </c>
      <c r="J438" s="448">
        <f t="shared" si="7"/>
        <v>482.25</v>
      </c>
    </row>
    <row r="439" spans="1:10" ht="51.75">
      <c r="A439" s="55">
        <v>435</v>
      </c>
      <c r="B439" s="55" t="s">
        <v>7803</v>
      </c>
      <c r="C439" s="287" t="s">
        <v>8281</v>
      </c>
      <c r="D439" s="295" t="s">
        <v>8284</v>
      </c>
      <c r="E439" s="55" t="s">
        <v>7802</v>
      </c>
      <c r="F439" s="55"/>
      <c r="G439" s="55" t="s">
        <v>7804</v>
      </c>
      <c r="H439" s="291">
        <v>275</v>
      </c>
      <c r="I439" s="59">
        <v>0.25</v>
      </c>
      <c r="J439" s="448">
        <f t="shared" si="7"/>
        <v>206.25</v>
      </c>
    </row>
    <row r="440" spans="1:10" ht="51.75">
      <c r="A440" s="55">
        <v>436</v>
      </c>
      <c r="B440" s="55" t="s">
        <v>7803</v>
      </c>
      <c r="C440" s="287" t="s">
        <v>8282</v>
      </c>
      <c r="D440" s="315" t="s">
        <v>8285</v>
      </c>
      <c r="E440" s="55" t="s">
        <v>7802</v>
      </c>
      <c r="F440" s="55"/>
      <c r="G440" s="55" t="s">
        <v>7804</v>
      </c>
      <c r="H440" s="291">
        <v>281</v>
      </c>
      <c r="I440" s="59">
        <v>0.25</v>
      </c>
      <c r="J440" s="448">
        <f t="shared" si="7"/>
        <v>210.75</v>
      </c>
    </row>
    <row r="441" spans="1:10" ht="39">
      <c r="A441" s="55">
        <v>437</v>
      </c>
      <c r="B441" s="55" t="s">
        <v>7803</v>
      </c>
      <c r="C441" s="287" t="s">
        <v>8283</v>
      </c>
      <c r="D441" s="295" t="s">
        <v>8286</v>
      </c>
      <c r="E441" s="55" t="s">
        <v>7802</v>
      </c>
      <c r="F441" s="55"/>
      <c r="G441" s="55" t="s">
        <v>7804</v>
      </c>
      <c r="H441" s="291">
        <v>275</v>
      </c>
      <c r="I441" s="59">
        <v>0.25</v>
      </c>
      <c r="J441" s="448">
        <f t="shared" si="7"/>
        <v>206.25</v>
      </c>
    </row>
    <row r="442" spans="1:10" ht="39">
      <c r="A442" s="55">
        <v>438</v>
      </c>
      <c r="B442" s="55" t="s">
        <v>7803</v>
      </c>
      <c r="C442" s="288" t="s">
        <v>8013</v>
      </c>
      <c r="D442" s="330" t="s">
        <v>8017</v>
      </c>
      <c r="E442" s="55" t="s">
        <v>7802</v>
      </c>
      <c r="F442" s="55"/>
      <c r="G442" s="55" t="s">
        <v>7804</v>
      </c>
      <c r="H442" s="291">
        <v>487</v>
      </c>
      <c r="I442" s="59">
        <v>0.25</v>
      </c>
      <c r="J442" s="448">
        <f t="shared" si="7"/>
        <v>365.25</v>
      </c>
    </row>
    <row r="443" spans="1:10" ht="77.25">
      <c r="A443" s="55">
        <v>439</v>
      </c>
      <c r="B443" s="55" t="s">
        <v>7803</v>
      </c>
      <c r="C443" s="287" t="s">
        <v>8468</v>
      </c>
      <c r="D443" s="315" t="s">
        <v>8472</v>
      </c>
      <c r="E443" s="55" t="s">
        <v>7802</v>
      </c>
      <c r="F443" s="55"/>
      <c r="G443" s="55" t="s">
        <v>7804</v>
      </c>
      <c r="H443" s="291">
        <v>515</v>
      </c>
      <c r="I443" s="59">
        <v>0.25</v>
      </c>
      <c r="J443" s="448">
        <f t="shared" si="7"/>
        <v>386.25</v>
      </c>
    </row>
    <row r="444" spans="1:10" ht="90">
      <c r="A444" s="55">
        <v>440</v>
      </c>
      <c r="B444" s="55" t="s">
        <v>7803</v>
      </c>
      <c r="C444" s="287" t="s">
        <v>8469</v>
      </c>
      <c r="D444" s="295" t="s">
        <v>8473</v>
      </c>
      <c r="E444" s="55" t="s">
        <v>7802</v>
      </c>
      <c r="F444" s="55"/>
      <c r="G444" s="55" t="s">
        <v>7804</v>
      </c>
      <c r="H444" s="291">
        <v>448</v>
      </c>
      <c r="I444" s="59">
        <v>0.25</v>
      </c>
      <c r="J444" s="448">
        <f t="shared" si="7"/>
        <v>336</v>
      </c>
    </row>
    <row r="445" spans="1:10" ht="102.75">
      <c r="A445" s="55">
        <v>441</v>
      </c>
      <c r="B445" s="55" t="s">
        <v>7803</v>
      </c>
      <c r="C445" s="287" t="s">
        <v>8470</v>
      </c>
      <c r="D445" s="295" t="s">
        <v>8474</v>
      </c>
      <c r="E445" s="55" t="s">
        <v>7802</v>
      </c>
      <c r="F445" s="55"/>
      <c r="G445" s="55" t="s">
        <v>7804</v>
      </c>
      <c r="H445" s="291">
        <v>467</v>
      </c>
      <c r="I445" s="59">
        <v>0.25</v>
      </c>
      <c r="J445" s="448">
        <f t="shared" si="7"/>
        <v>350.25</v>
      </c>
    </row>
    <row r="446" spans="1:10" ht="77.25">
      <c r="A446" s="55">
        <v>442</v>
      </c>
      <c r="B446" s="55" t="s">
        <v>7803</v>
      </c>
      <c r="C446" s="287" t="s">
        <v>8466</v>
      </c>
      <c r="D446" s="295" t="s">
        <v>8467</v>
      </c>
      <c r="E446" s="55" t="s">
        <v>7802</v>
      </c>
      <c r="F446" s="55"/>
      <c r="G446" s="55" t="s">
        <v>7804</v>
      </c>
      <c r="H446" s="291">
        <v>1286</v>
      </c>
      <c r="I446" s="59">
        <v>0.25</v>
      </c>
      <c r="J446" s="448">
        <f t="shared" si="7"/>
        <v>964.5</v>
      </c>
    </row>
    <row r="447" spans="1:10" ht="115.5">
      <c r="A447" s="55">
        <v>443</v>
      </c>
      <c r="B447" s="55" t="s">
        <v>7803</v>
      </c>
      <c r="C447" s="307" t="s">
        <v>8547</v>
      </c>
      <c r="D447" s="321" t="s">
        <v>8549</v>
      </c>
      <c r="E447" s="55" t="s">
        <v>7802</v>
      </c>
      <c r="F447" s="55"/>
      <c r="G447" s="55" t="s">
        <v>7804</v>
      </c>
      <c r="H447" s="320">
        <v>1838</v>
      </c>
      <c r="I447" s="59">
        <v>0.25</v>
      </c>
      <c r="J447" s="448">
        <f t="shared" si="7"/>
        <v>1378.5</v>
      </c>
    </row>
    <row r="448" spans="1:10" ht="115.5">
      <c r="A448" s="55">
        <v>444</v>
      </c>
      <c r="B448" s="55" t="s">
        <v>7803</v>
      </c>
      <c r="C448" s="307" t="s">
        <v>8548</v>
      </c>
      <c r="D448" s="321" t="s">
        <v>8550</v>
      </c>
      <c r="E448" s="55" t="s">
        <v>7802</v>
      </c>
      <c r="F448" s="55"/>
      <c r="G448" s="55" t="s">
        <v>7804</v>
      </c>
      <c r="H448" s="320">
        <v>2100</v>
      </c>
      <c r="I448" s="59">
        <v>0.25</v>
      </c>
      <c r="J448" s="448">
        <f t="shared" si="7"/>
        <v>1575</v>
      </c>
    </row>
    <row r="449" spans="1:10" ht="26.25">
      <c r="A449" s="55">
        <v>445</v>
      </c>
      <c r="B449" s="55" t="s">
        <v>7803</v>
      </c>
      <c r="C449" s="307" t="s">
        <v>8551</v>
      </c>
      <c r="D449" s="321" t="s">
        <v>8552</v>
      </c>
      <c r="E449" s="55" t="s">
        <v>7802</v>
      </c>
      <c r="F449" s="55"/>
      <c r="G449" s="55" t="s">
        <v>7804</v>
      </c>
      <c r="H449" s="323">
        <v>788</v>
      </c>
      <c r="I449" s="59">
        <v>0.25</v>
      </c>
      <c r="J449" s="448">
        <f t="shared" si="7"/>
        <v>591</v>
      </c>
    </row>
    <row r="450" spans="1:10" ht="26.25">
      <c r="A450" s="55">
        <v>446</v>
      </c>
      <c r="B450" s="55" t="s">
        <v>7803</v>
      </c>
      <c r="C450" s="307" t="s">
        <v>7843</v>
      </c>
      <c r="D450" s="319" t="s">
        <v>7849</v>
      </c>
      <c r="E450" s="55" t="s">
        <v>7802</v>
      </c>
      <c r="F450" s="55"/>
      <c r="G450" s="55" t="s">
        <v>7804</v>
      </c>
      <c r="H450" s="323">
        <v>168</v>
      </c>
      <c r="I450" s="59">
        <v>0.25</v>
      </c>
      <c r="J450" s="448">
        <f t="shared" si="7"/>
        <v>126</v>
      </c>
    </row>
    <row r="451" spans="1:10" ht="15.75">
      <c r="A451" s="55">
        <v>447</v>
      </c>
      <c r="B451" s="55" t="s">
        <v>7803</v>
      </c>
      <c r="C451" s="306" t="s">
        <v>8553</v>
      </c>
      <c r="D451" s="306" t="s">
        <v>8556</v>
      </c>
      <c r="E451" s="55" t="s">
        <v>7802</v>
      </c>
      <c r="F451" s="55"/>
      <c r="G451" s="55" t="s">
        <v>7804</v>
      </c>
      <c r="H451" s="323">
        <v>105</v>
      </c>
      <c r="I451" s="59">
        <v>0.25</v>
      </c>
      <c r="J451" s="448">
        <f t="shared" si="7"/>
        <v>78.75</v>
      </c>
    </row>
    <row r="452" spans="1:10" ht="15.75">
      <c r="A452" s="55">
        <v>448</v>
      </c>
      <c r="B452" s="55" t="s">
        <v>7803</v>
      </c>
      <c r="C452" s="331" t="s">
        <v>8554</v>
      </c>
      <c r="D452" s="321" t="s">
        <v>8557</v>
      </c>
      <c r="E452" s="55" t="s">
        <v>7802</v>
      </c>
      <c r="F452" s="55"/>
      <c r="G452" s="55" t="s">
        <v>7804</v>
      </c>
      <c r="H452" s="320">
        <v>17</v>
      </c>
      <c r="I452" s="59">
        <v>0.25</v>
      </c>
      <c r="J452" s="448">
        <f t="shared" si="7"/>
        <v>12.75</v>
      </c>
    </row>
    <row r="453" spans="1:10" ht="15.75">
      <c r="A453" s="55">
        <v>449</v>
      </c>
      <c r="B453" s="55" t="s">
        <v>7803</v>
      </c>
      <c r="C453" s="331" t="s">
        <v>8555</v>
      </c>
      <c r="D453" s="321" t="s">
        <v>8558</v>
      </c>
      <c r="E453" s="55" t="s">
        <v>7802</v>
      </c>
      <c r="F453" s="55"/>
      <c r="G453" s="55" t="s">
        <v>7804</v>
      </c>
      <c r="H453" s="320">
        <v>17</v>
      </c>
      <c r="I453" s="59">
        <v>0.25</v>
      </c>
      <c r="J453" s="448">
        <f t="shared" si="7"/>
        <v>12.75</v>
      </c>
    </row>
    <row r="454" spans="1:10" ht="64.5">
      <c r="A454" s="55">
        <v>450</v>
      </c>
      <c r="B454" s="55" t="s">
        <v>7803</v>
      </c>
      <c r="C454" s="306" t="s">
        <v>8559</v>
      </c>
      <c r="D454" s="306" t="s">
        <v>8561</v>
      </c>
      <c r="E454" s="55" t="s">
        <v>7802</v>
      </c>
      <c r="F454" s="55"/>
      <c r="G454" s="55" t="s">
        <v>7804</v>
      </c>
      <c r="H454" s="323">
        <v>683</v>
      </c>
      <c r="I454" s="59">
        <v>0.25</v>
      </c>
      <c r="J454" s="448">
        <f t="shared" si="7"/>
        <v>512.25</v>
      </c>
    </row>
    <row r="455" spans="1:10" ht="64.5">
      <c r="A455" s="55">
        <v>451</v>
      </c>
      <c r="B455" s="55" t="s">
        <v>7803</v>
      </c>
      <c r="C455" s="306" t="s">
        <v>8560</v>
      </c>
      <c r="D455" s="306" t="s">
        <v>8562</v>
      </c>
      <c r="E455" s="55" t="s">
        <v>7802</v>
      </c>
      <c r="F455" s="55"/>
      <c r="G455" s="55" t="s">
        <v>7804</v>
      </c>
      <c r="H455" s="323">
        <v>761</v>
      </c>
      <c r="I455" s="59">
        <v>0.25</v>
      </c>
      <c r="J455" s="448">
        <f t="shared" si="7"/>
        <v>570.75</v>
      </c>
    </row>
    <row r="456" spans="1:10" ht="15.75">
      <c r="A456" s="55">
        <v>452</v>
      </c>
      <c r="B456" s="55" t="s">
        <v>7803</v>
      </c>
      <c r="C456" s="332" t="s">
        <v>8563</v>
      </c>
      <c r="D456" s="306" t="s">
        <v>8568</v>
      </c>
      <c r="E456" s="55" t="s">
        <v>7802</v>
      </c>
      <c r="F456" s="55"/>
      <c r="G456" s="55" t="s">
        <v>7804</v>
      </c>
      <c r="H456" s="323">
        <v>1285</v>
      </c>
      <c r="I456" s="59">
        <v>0.25</v>
      </c>
      <c r="J456" s="448">
        <f t="shared" si="7"/>
        <v>963.75</v>
      </c>
    </row>
    <row r="457" spans="1:10" ht="15.75">
      <c r="A457" s="55">
        <v>453</v>
      </c>
      <c r="B457" s="55" t="s">
        <v>7803</v>
      </c>
      <c r="C457" s="332" t="s">
        <v>8564</v>
      </c>
      <c r="D457" s="306" t="s">
        <v>8569</v>
      </c>
      <c r="E457" s="55" t="s">
        <v>7802</v>
      </c>
      <c r="F457" s="55"/>
      <c r="G457" s="55" t="s">
        <v>7804</v>
      </c>
      <c r="H457" s="323">
        <v>1392</v>
      </c>
      <c r="I457" s="59">
        <v>0.25</v>
      </c>
      <c r="J457" s="448">
        <f t="shared" si="7"/>
        <v>1044</v>
      </c>
    </row>
    <row r="458" spans="1:10" ht="15.75">
      <c r="A458" s="55">
        <v>454</v>
      </c>
      <c r="B458" s="55" t="s">
        <v>7803</v>
      </c>
      <c r="C458" s="332" t="s">
        <v>8565</v>
      </c>
      <c r="D458" s="306" t="s">
        <v>8570</v>
      </c>
      <c r="E458" s="55" t="s">
        <v>7802</v>
      </c>
      <c r="F458" s="55"/>
      <c r="G458" s="55" t="s">
        <v>7804</v>
      </c>
      <c r="H458" s="323">
        <v>696</v>
      </c>
      <c r="I458" s="59">
        <v>0.25</v>
      </c>
      <c r="J458" s="448">
        <f t="shared" si="7"/>
        <v>522</v>
      </c>
    </row>
    <row r="459" spans="1:10" ht="15.75">
      <c r="A459" s="55">
        <v>455</v>
      </c>
      <c r="B459" s="55" t="s">
        <v>7803</v>
      </c>
      <c r="C459" s="332" t="s">
        <v>8566</v>
      </c>
      <c r="D459" s="306" t="s">
        <v>8571</v>
      </c>
      <c r="E459" s="55" t="s">
        <v>7802</v>
      </c>
      <c r="F459" s="55"/>
      <c r="G459" s="55" t="s">
        <v>7804</v>
      </c>
      <c r="H459" s="323">
        <v>428</v>
      </c>
      <c r="I459" s="59">
        <v>0.25</v>
      </c>
      <c r="J459" s="448">
        <f t="shared" si="7"/>
        <v>321</v>
      </c>
    </row>
    <row r="460" spans="1:10" ht="15.75">
      <c r="A460" s="55">
        <v>456</v>
      </c>
      <c r="B460" s="55" t="s">
        <v>7803</v>
      </c>
      <c r="C460" s="332" t="s">
        <v>8244</v>
      </c>
      <c r="D460" s="306" t="s">
        <v>8572</v>
      </c>
      <c r="E460" s="55" t="s">
        <v>7802</v>
      </c>
      <c r="F460" s="55"/>
      <c r="G460" s="55" t="s">
        <v>7804</v>
      </c>
      <c r="H460" s="323">
        <v>428</v>
      </c>
      <c r="I460" s="59">
        <v>0.25</v>
      </c>
      <c r="J460" s="448">
        <f t="shared" si="7"/>
        <v>321</v>
      </c>
    </row>
    <row r="461" spans="1:10" ht="15.75">
      <c r="A461" s="55">
        <v>457</v>
      </c>
      <c r="B461" s="55" t="s">
        <v>7803</v>
      </c>
      <c r="C461" s="333" t="s">
        <v>8567</v>
      </c>
      <c r="D461" s="306" t="s">
        <v>8573</v>
      </c>
      <c r="E461" s="55" t="s">
        <v>7802</v>
      </c>
      <c r="F461" s="55"/>
      <c r="G461" s="55" t="s">
        <v>7804</v>
      </c>
      <c r="H461" s="323">
        <v>22</v>
      </c>
      <c r="I461" s="59">
        <v>0.25</v>
      </c>
      <c r="J461" s="448">
        <f t="shared" si="7"/>
        <v>16.5</v>
      </c>
    </row>
    <row r="462" spans="1:10" ht="15.75">
      <c r="A462" s="55">
        <v>458</v>
      </c>
      <c r="B462" s="55" t="s">
        <v>7803</v>
      </c>
      <c r="C462" s="334" t="s">
        <v>8402</v>
      </c>
      <c r="D462" s="321" t="s">
        <v>8404</v>
      </c>
      <c r="E462" s="55" t="s">
        <v>7802</v>
      </c>
      <c r="F462" s="55"/>
      <c r="G462" s="55" t="s">
        <v>7804</v>
      </c>
      <c r="H462" s="335">
        <v>133</v>
      </c>
      <c r="I462" s="59">
        <v>0.25</v>
      </c>
      <c r="J462" s="448">
        <f t="shared" si="7"/>
        <v>99.75</v>
      </c>
    </row>
    <row r="463" spans="1:10" ht="15.75">
      <c r="A463" s="55">
        <v>459</v>
      </c>
      <c r="B463" s="55" t="s">
        <v>7803</v>
      </c>
      <c r="C463" s="334" t="s">
        <v>7932</v>
      </c>
      <c r="D463" s="321" t="s">
        <v>7935</v>
      </c>
      <c r="E463" s="55" t="s">
        <v>7802</v>
      </c>
      <c r="F463" s="55"/>
      <c r="G463" s="55" t="s">
        <v>7804</v>
      </c>
      <c r="H463" s="335">
        <v>18</v>
      </c>
      <c r="I463" s="59">
        <v>0.25</v>
      </c>
      <c r="J463" s="448">
        <f t="shared" si="7"/>
        <v>13.5</v>
      </c>
    </row>
    <row r="464" spans="1:10" ht="15.75">
      <c r="A464" s="55">
        <v>460</v>
      </c>
      <c r="B464" s="55" t="s">
        <v>7803</v>
      </c>
      <c r="C464" s="334" t="s">
        <v>7933</v>
      </c>
      <c r="D464" s="321" t="s">
        <v>7936</v>
      </c>
      <c r="E464" s="55" t="s">
        <v>7802</v>
      </c>
      <c r="F464" s="55"/>
      <c r="G464" s="55" t="s">
        <v>7804</v>
      </c>
      <c r="H464" s="335">
        <v>56</v>
      </c>
      <c r="I464" s="59">
        <v>0.25</v>
      </c>
      <c r="J464" s="448">
        <f t="shared" si="7"/>
        <v>42</v>
      </c>
    </row>
    <row r="465" spans="1:10" ht="51.75">
      <c r="A465" s="55">
        <v>461</v>
      </c>
      <c r="B465" s="55" t="s">
        <v>7803</v>
      </c>
      <c r="C465" s="300" t="s">
        <v>8192</v>
      </c>
      <c r="D465" s="295" t="s">
        <v>8197</v>
      </c>
      <c r="E465" s="55" t="s">
        <v>7802</v>
      </c>
      <c r="F465" s="55"/>
      <c r="G465" s="55" t="s">
        <v>7804</v>
      </c>
      <c r="H465" s="336">
        <v>341</v>
      </c>
      <c r="I465" s="59">
        <v>0.25</v>
      </c>
      <c r="J465" s="448">
        <f t="shared" si="7"/>
        <v>255.75</v>
      </c>
    </row>
    <row r="466" spans="1:10" ht="26.25">
      <c r="A466" s="55">
        <v>462</v>
      </c>
      <c r="B466" s="55" t="s">
        <v>7803</v>
      </c>
      <c r="C466" s="337" t="s">
        <v>8193</v>
      </c>
      <c r="D466" s="295" t="s">
        <v>8198</v>
      </c>
      <c r="E466" s="55" t="s">
        <v>7802</v>
      </c>
      <c r="F466" s="55"/>
      <c r="G466" s="55" t="s">
        <v>7804</v>
      </c>
      <c r="H466" s="336">
        <v>174</v>
      </c>
      <c r="I466" s="59">
        <v>0.25</v>
      </c>
      <c r="J466" s="448">
        <f t="shared" ref="J466:J529" si="8">H466*(1-I466)</f>
        <v>130.5</v>
      </c>
    </row>
    <row r="467" spans="1:10" ht="15.75">
      <c r="A467" s="55">
        <v>463</v>
      </c>
      <c r="B467" s="55" t="s">
        <v>7803</v>
      </c>
      <c r="C467" s="287" t="s">
        <v>8190</v>
      </c>
      <c r="D467" s="295" t="s">
        <v>8195</v>
      </c>
      <c r="E467" s="55" t="s">
        <v>7802</v>
      </c>
      <c r="F467" s="55"/>
      <c r="G467" s="55" t="s">
        <v>7804</v>
      </c>
      <c r="H467" s="336">
        <v>172</v>
      </c>
      <c r="I467" s="59">
        <v>0.25</v>
      </c>
      <c r="J467" s="448">
        <f t="shared" si="8"/>
        <v>129</v>
      </c>
    </row>
    <row r="468" spans="1:10" ht="15.75">
      <c r="A468" s="55">
        <v>464</v>
      </c>
      <c r="B468" s="55" t="s">
        <v>7803</v>
      </c>
      <c r="C468" s="287" t="s">
        <v>8191</v>
      </c>
      <c r="D468" s="295" t="s">
        <v>8196</v>
      </c>
      <c r="E468" s="55" t="s">
        <v>7802</v>
      </c>
      <c r="F468" s="55"/>
      <c r="G468" s="55" t="s">
        <v>7804</v>
      </c>
      <c r="H468" s="336">
        <v>172</v>
      </c>
      <c r="I468" s="59">
        <v>0.25</v>
      </c>
      <c r="J468" s="448">
        <f t="shared" si="8"/>
        <v>129</v>
      </c>
    </row>
    <row r="469" spans="1:10" ht="15.75">
      <c r="A469" s="55">
        <v>465</v>
      </c>
      <c r="B469" s="55" t="s">
        <v>7803</v>
      </c>
      <c r="C469" s="287" t="s">
        <v>8189</v>
      </c>
      <c r="D469" s="295" t="s">
        <v>8194</v>
      </c>
      <c r="E469" s="55" t="s">
        <v>7802</v>
      </c>
      <c r="F469" s="55"/>
      <c r="G469" s="55" t="s">
        <v>7804</v>
      </c>
      <c r="H469" s="336">
        <v>170</v>
      </c>
      <c r="I469" s="59">
        <v>0.25</v>
      </c>
      <c r="J469" s="448">
        <f t="shared" si="8"/>
        <v>127.5</v>
      </c>
    </row>
    <row r="470" spans="1:10" ht="64.5">
      <c r="A470" s="55">
        <v>466</v>
      </c>
      <c r="B470" s="55" t="s">
        <v>7803</v>
      </c>
      <c r="C470" s="287" t="s">
        <v>8498</v>
      </c>
      <c r="D470" s="295" t="s">
        <v>8500</v>
      </c>
      <c r="E470" s="55" t="s">
        <v>7802</v>
      </c>
      <c r="F470" s="55"/>
      <c r="G470" s="55" t="s">
        <v>7804</v>
      </c>
      <c r="H470" s="336">
        <v>692</v>
      </c>
      <c r="I470" s="59">
        <v>0.25</v>
      </c>
      <c r="J470" s="448">
        <f t="shared" si="8"/>
        <v>519</v>
      </c>
    </row>
    <row r="471" spans="1:10" ht="115.5">
      <c r="A471" s="55">
        <v>467</v>
      </c>
      <c r="B471" s="55" t="s">
        <v>7803</v>
      </c>
      <c r="C471" s="300" t="s">
        <v>8501</v>
      </c>
      <c r="D471" s="295" t="s">
        <v>8509</v>
      </c>
      <c r="E471" s="55" t="s">
        <v>7802</v>
      </c>
      <c r="F471" s="55"/>
      <c r="G471" s="55" t="s">
        <v>7804</v>
      </c>
      <c r="H471" s="336">
        <v>648</v>
      </c>
      <c r="I471" s="59">
        <v>0.25</v>
      </c>
      <c r="J471" s="448">
        <f t="shared" si="8"/>
        <v>486</v>
      </c>
    </row>
    <row r="472" spans="1:10" ht="15.75">
      <c r="A472" s="55">
        <v>468</v>
      </c>
      <c r="B472" s="55" t="s">
        <v>7803</v>
      </c>
      <c r="C472" s="300" t="s">
        <v>8502</v>
      </c>
      <c r="D472" s="295" t="s">
        <v>8510</v>
      </c>
      <c r="E472" s="55" t="s">
        <v>7802</v>
      </c>
      <c r="F472" s="55"/>
      <c r="G472" s="55" t="s">
        <v>7804</v>
      </c>
      <c r="H472" s="336">
        <v>752</v>
      </c>
      <c r="I472" s="59">
        <v>0.25</v>
      </c>
      <c r="J472" s="448">
        <f t="shared" si="8"/>
        <v>564</v>
      </c>
    </row>
    <row r="473" spans="1:10" ht="15.75">
      <c r="A473" s="55">
        <v>469</v>
      </c>
      <c r="B473" s="55" t="s">
        <v>7803</v>
      </c>
      <c r="C473" s="287" t="s">
        <v>8503</v>
      </c>
      <c r="D473" s="295" t="s">
        <v>8511</v>
      </c>
      <c r="E473" s="55" t="s">
        <v>7802</v>
      </c>
      <c r="F473" s="55"/>
      <c r="G473" s="55" t="s">
        <v>7804</v>
      </c>
      <c r="H473" s="336">
        <v>752</v>
      </c>
      <c r="I473" s="59">
        <v>0.25</v>
      </c>
      <c r="J473" s="448">
        <f t="shared" si="8"/>
        <v>564</v>
      </c>
    </row>
    <row r="474" spans="1:10" ht="26.25">
      <c r="A474" s="55">
        <v>470</v>
      </c>
      <c r="B474" s="55" t="s">
        <v>7803</v>
      </c>
      <c r="C474" s="300" t="s">
        <v>8504</v>
      </c>
      <c r="D474" s="295" t="s">
        <v>8512</v>
      </c>
      <c r="E474" s="55" t="s">
        <v>7802</v>
      </c>
      <c r="F474" s="55"/>
      <c r="G474" s="55" t="s">
        <v>7804</v>
      </c>
      <c r="H474" s="336">
        <v>1038</v>
      </c>
      <c r="I474" s="59">
        <v>0.25</v>
      </c>
      <c r="J474" s="448">
        <f t="shared" si="8"/>
        <v>778.5</v>
      </c>
    </row>
    <row r="475" spans="1:10" ht="102.75">
      <c r="A475" s="55">
        <v>471</v>
      </c>
      <c r="B475" s="55" t="s">
        <v>7803</v>
      </c>
      <c r="C475" s="300" t="s">
        <v>8505</v>
      </c>
      <c r="D475" s="295" t="s">
        <v>8513</v>
      </c>
      <c r="E475" s="55" t="s">
        <v>7802</v>
      </c>
      <c r="F475" s="55"/>
      <c r="G475" s="55" t="s">
        <v>7804</v>
      </c>
      <c r="H475" s="336">
        <v>923</v>
      </c>
      <c r="I475" s="59">
        <v>0.25</v>
      </c>
      <c r="J475" s="448">
        <f t="shared" si="8"/>
        <v>692.25</v>
      </c>
    </row>
    <row r="476" spans="1:10" ht="15.75">
      <c r="A476" s="55">
        <v>472</v>
      </c>
      <c r="B476" s="55" t="s">
        <v>7803</v>
      </c>
      <c r="C476" s="300" t="s">
        <v>8506</v>
      </c>
      <c r="D476" s="295" t="s">
        <v>8514</v>
      </c>
      <c r="E476" s="55" t="s">
        <v>7802</v>
      </c>
      <c r="F476" s="55"/>
      <c r="G476" s="55" t="s">
        <v>7804</v>
      </c>
      <c r="H476" s="336">
        <v>1154</v>
      </c>
      <c r="I476" s="59">
        <v>0.25</v>
      </c>
      <c r="J476" s="448">
        <f t="shared" si="8"/>
        <v>865.5</v>
      </c>
    </row>
    <row r="477" spans="1:10" ht="15.75">
      <c r="A477" s="55">
        <v>473</v>
      </c>
      <c r="B477" s="55" t="s">
        <v>7803</v>
      </c>
      <c r="C477" s="287" t="s">
        <v>8507</v>
      </c>
      <c r="D477" s="295" t="s">
        <v>8515</v>
      </c>
      <c r="E477" s="55" t="s">
        <v>7802</v>
      </c>
      <c r="F477" s="55"/>
      <c r="G477" s="55" t="s">
        <v>7804</v>
      </c>
      <c r="H477" s="336">
        <v>1154</v>
      </c>
      <c r="I477" s="59">
        <v>0.25</v>
      </c>
      <c r="J477" s="448">
        <f t="shared" si="8"/>
        <v>865.5</v>
      </c>
    </row>
    <row r="478" spans="1:10" ht="26.25">
      <c r="A478" s="55">
        <v>474</v>
      </c>
      <c r="B478" s="55" t="s">
        <v>7803</v>
      </c>
      <c r="C478" s="300" t="s">
        <v>8508</v>
      </c>
      <c r="D478" s="295" t="s">
        <v>8516</v>
      </c>
      <c r="E478" s="55" t="s">
        <v>7802</v>
      </c>
      <c r="F478" s="55"/>
      <c r="G478" s="55" t="s">
        <v>7804</v>
      </c>
      <c r="H478" s="336">
        <v>1268</v>
      </c>
      <c r="I478" s="59">
        <v>0.25</v>
      </c>
      <c r="J478" s="448">
        <f t="shared" si="8"/>
        <v>951</v>
      </c>
    </row>
    <row r="479" spans="1:10" ht="15.75">
      <c r="A479" s="55">
        <v>475</v>
      </c>
      <c r="B479" s="55" t="s">
        <v>7803</v>
      </c>
      <c r="C479" s="300" t="s">
        <v>8055</v>
      </c>
      <c r="D479" s="295" t="s">
        <v>8056</v>
      </c>
      <c r="E479" s="55" t="s">
        <v>7802</v>
      </c>
      <c r="F479" s="55"/>
      <c r="G479" s="55" t="s">
        <v>7804</v>
      </c>
      <c r="H479" s="336">
        <v>26</v>
      </c>
      <c r="I479" s="59">
        <v>0.25</v>
      </c>
      <c r="J479" s="448">
        <f t="shared" si="8"/>
        <v>19.5</v>
      </c>
    </row>
    <row r="480" spans="1:10" ht="15.75">
      <c r="A480" s="55">
        <v>476</v>
      </c>
      <c r="B480" s="55" t="s">
        <v>7803</v>
      </c>
      <c r="C480" s="284" t="s">
        <v>8243</v>
      </c>
      <c r="D480" s="338" t="s">
        <v>8245</v>
      </c>
      <c r="E480" s="55" t="s">
        <v>7802</v>
      </c>
      <c r="F480" s="55"/>
      <c r="G480" s="55" t="s">
        <v>7804</v>
      </c>
      <c r="H480" s="291">
        <v>163</v>
      </c>
      <c r="I480" s="59">
        <v>0.25</v>
      </c>
      <c r="J480" s="448">
        <f t="shared" si="8"/>
        <v>122.25</v>
      </c>
    </row>
    <row r="481" spans="1:10" ht="15.75">
      <c r="A481" s="55">
        <v>477</v>
      </c>
      <c r="B481" s="55" t="s">
        <v>7803</v>
      </c>
      <c r="C481" s="288" t="s">
        <v>8244</v>
      </c>
      <c r="D481" s="293" t="s">
        <v>8246</v>
      </c>
      <c r="E481" s="55" t="s">
        <v>7802</v>
      </c>
      <c r="F481" s="55"/>
      <c r="G481" s="55" t="s">
        <v>7804</v>
      </c>
      <c r="H481" s="291">
        <v>259</v>
      </c>
      <c r="I481" s="59">
        <v>0.25</v>
      </c>
      <c r="J481" s="448">
        <f t="shared" si="8"/>
        <v>194.25</v>
      </c>
    </row>
    <row r="482" spans="1:10" ht="15.75">
      <c r="A482" s="55">
        <v>478</v>
      </c>
      <c r="B482" s="55" t="s">
        <v>7803</v>
      </c>
      <c r="C482" s="287" t="s">
        <v>8247</v>
      </c>
      <c r="D482" s="314" t="s">
        <v>8249</v>
      </c>
      <c r="E482" s="55" t="s">
        <v>7802</v>
      </c>
      <c r="F482" s="55"/>
      <c r="G482" s="55" t="s">
        <v>7804</v>
      </c>
      <c r="H482" s="286">
        <v>128</v>
      </c>
      <c r="I482" s="59">
        <v>0.25</v>
      </c>
      <c r="J482" s="448">
        <f t="shared" si="8"/>
        <v>96</v>
      </c>
    </row>
    <row r="483" spans="1:10" ht="15.75">
      <c r="A483" s="55">
        <v>479</v>
      </c>
      <c r="B483" s="55" t="s">
        <v>7803</v>
      </c>
      <c r="C483" s="287" t="s">
        <v>8248</v>
      </c>
      <c r="D483" s="314" t="s">
        <v>8250</v>
      </c>
      <c r="E483" s="55" t="s">
        <v>7802</v>
      </c>
      <c r="F483" s="55"/>
      <c r="G483" s="55" t="s">
        <v>7804</v>
      </c>
      <c r="H483" s="286">
        <v>128</v>
      </c>
      <c r="I483" s="59">
        <v>0.25</v>
      </c>
      <c r="J483" s="448">
        <f t="shared" si="8"/>
        <v>96</v>
      </c>
    </row>
    <row r="484" spans="1:10" ht="15.75">
      <c r="A484" s="55">
        <v>480</v>
      </c>
      <c r="B484" s="55" t="s">
        <v>7803</v>
      </c>
      <c r="C484" s="288" t="s">
        <v>8574</v>
      </c>
      <c r="D484" s="315" t="s">
        <v>8576</v>
      </c>
      <c r="E484" s="55" t="s">
        <v>7802</v>
      </c>
      <c r="F484" s="55"/>
      <c r="G484" s="55" t="s">
        <v>7804</v>
      </c>
      <c r="H484" s="291">
        <v>1454</v>
      </c>
      <c r="I484" s="59">
        <v>0.25</v>
      </c>
      <c r="J484" s="448">
        <f t="shared" si="8"/>
        <v>1090.5</v>
      </c>
    </row>
    <row r="485" spans="1:10" ht="15.75">
      <c r="A485" s="55">
        <v>481</v>
      </c>
      <c r="B485" s="55" t="s">
        <v>7803</v>
      </c>
      <c r="C485" s="288" t="s">
        <v>8575</v>
      </c>
      <c r="D485" s="295" t="s">
        <v>8577</v>
      </c>
      <c r="E485" s="55" t="s">
        <v>7802</v>
      </c>
      <c r="F485" s="55"/>
      <c r="G485" s="55" t="s">
        <v>7804</v>
      </c>
      <c r="H485" s="291">
        <v>1587</v>
      </c>
      <c r="I485" s="59">
        <v>0.25</v>
      </c>
      <c r="J485" s="448">
        <f t="shared" si="8"/>
        <v>1190.25</v>
      </c>
    </row>
    <row r="486" spans="1:10" ht="15.75">
      <c r="A486" s="55">
        <v>482</v>
      </c>
      <c r="B486" s="55" t="s">
        <v>7803</v>
      </c>
      <c r="C486" s="292" t="s">
        <v>8578</v>
      </c>
      <c r="D486" s="312" t="s">
        <v>8579</v>
      </c>
      <c r="E486" s="55" t="s">
        <v>7802</v>
      </c>
      <c r="F486" s="55"/>
      <c r="G486" s="55" t="s">
        <v>7804</v>
      </c>
      <c r="H486" s="291">
        <v>60</v>
      </c>
      <c r="I486" s="59">
        <v>0.25</v>
      </c>
      <c r="J486" s="448">
        <f t="shared" si="8"/>
        <v>45</v>
      </c>
    </row>
    <row r="487" spans="1:10" ht="90">
      <c r="A487" s="55">
        <v>483</v>
      </c>
      <c r="B487" s="55" t="s">
        <v>7803</v>
      </c>
      <c r="C487" s="339" t="s">
        <v>8580</v>
      </c>
      <c r="D487" s="340" t="s">
        <v>8586</v>
      </c>
      <c r="E487" s="55" t="s">
        <v>7802</v>
      </c>
      <c r="F487" s="55"/>
      <c r="G487" s="55" t="s">
        <v>7804</v>
      </c>
      <c r="H487" s="344">
        <v>17089</v>
      </c>
      <c r="I487" s="59">
        <v>0.25</v>
      </c>
      <c r="J487" s="448">
        <f t="shared" si="8"/>
        <v>12816.75</v>
      </c>
    </row>
    <row r="488" spans="1:10" ht="90">
      <c r="A488" s="55">
        <v>484</v>
      </c>
      <c r="B488" s="55" t="s">
        <v>7803</v>
      </c>
      <c r="C488" s="339" t="s">
        <v>8581</v>
      </c>
      <c r="D488" s="339" t="s">
        <v>8587</v>
      </c>
      <c r="E488" s="55" t="s">
        <v>7802</v>
      </c>
      <c r="F488" s="55"/>
      <c r="G488" s="55" t="s">
        <v>7804</v>
      </c>
      <c r="H488" s="344">
        <v>17089</v>
      </c>
      <c r="I488" s="59">
        <v>0.25</v>
      </c>
      <c r="J488" s="448">
        <f t="shared" si="8"/>
        <v>12816.75</v>
      </c>
    </row>
    <row r="489" spans="1:10" ht="90">
      <c r="A489" s="55">
        <v>485</v>
      </c>
      <c r="B489" s="55" t="s">
        <v>7803</v>
      </c>
      <c r="C489" s="339" t="s">
        <v>8582</v>
      </c>
      <c r="D489" s="339" t="s">
        <v>8588</v>
      </c>
      <c r="E489" s="55" t="s">
        <v>7802</v>
      </c>
      <c r="F489" s="55"/>
      <c r="G489" s="55" t="s">
        <v>7804</v>
      </c>
      <c r="H489" s="344">
        <v>13781</v>
      </c>
      <c r="I489" s="59">
        <v>0.25</v>
      </c>
      <c r="J489" s="448">
        <f t="shared" si="8"/>
        <v>10335.75</v>
      </c>
    </row>
    <row r="490" spans="1:10" ht="77.25">
      <c r="A490" s="55">
        <v>486</v>
      </c>
      <c r="B490" s="55" t="s">
        <v>7803</v>
      </c>
      <c r="C490" s="339" t="s">
        <v>8583</v>
      </c>
      <c r="D490" s="339" t="s">
        <v>8589</v>
      </c>
      <c r="E490" s="55" t="s">
        <v>7802</v>
      </c>
      <c r="F490" s="55"/>
      <c r="G490" s="55" t="s">
        <v>7804</v>
      </c>
      <c r="H490" s="344">
        <v>14333</v>
      </c>
      <c r="I490" s="59">
        <v>0.25</v>
      </c>
      <c r="J490" s="448">
        <f t="shared" si="8"/>
        <v>10749.75</v>
      </c>
    </row>
    <row r="491" spans="1:10" ht="15.75">
      <c r="A491" s="55">
        <v>487</v>
      </c>
      <c r="B491" s="55" t="s">
        <v>7803</v>
      </c>
      <c r="C491" s="339" t="s">
        <v>8584</v>
      </c>
      <c r="D491" s="339" t="s">
        <v>8590</v>
      </c>
      <c r="E491" s="55" t="s">
        <v>7802</v>
      </c>
      <c r="F491" s="55"/>
      <c r="G491" s="55" t="s">
        <v>7804</v>
      </c>
      <c r="H491" s="344">
        <v>1985</v>
      </c>
      <c r="I491" s="59">
        <v>0.25</v>
      </c>
      <c r="J491" s="448">
        <f t="shared" si="8"/>
        <v>1488.75</v>
      </c>
    </row>
    <row r="492" spans="1:10" ht="15.75">
      <c r="A492" s="55">
        <v>488</v>
      </c>
      <c r="B492" s="55" t="s">
        <v>7803</v>
      </c>
      <c r="C492" s="339" t="s">
        <v>8585</v>
      </c>
      <c r="D492" s="339" t="s">
        <v>8591</v>
      </c>
      <c r="E492" s="55" t="s">
        <v>7802</v>
      </c>
      <c r="F492" s="55"/>
      <c r="G492" s="55" t="s">
        <v>7804</v>
      </c>
      <c r="H492" s="344">
        <v>8820</v>
      </c>
      <c r="I492" s="59">
        <v>0.25</v>
      </c>
      <c r="J492" s="448">
        <f t="shared" si="8"/>
        <v>6615</v>
      </c>
    </row>
    <row r="493" spans="1:10" ht="15.75">
      <c r="A493" s="55">
        <v>489</v>
      </c>
      <c r="B493" s="55" t="s">
        <v>7803</v>
      </c>
      <c r="C493" s="341" t="s">
        <v>8594</v>
      </c>
      <c r="D493" s="339" t="s">
        <v>8592</v>
      </c>
      <c r="E493" s="55" t="s">
        <v>7802</v>
      </c>
      <c r="F493" s="55"/>
      <c r="G493" s="55" t="s">
        <v>7804</v>
      </c>
      <c r="H493" s="344">
        <v>5513</v>
      </c>
      <c r="I493" s="59">
        <v>0.25</v>
      </c>
      <c r="J493" s="448">
        <f t="shared" si="8"/>
        <v>4134.75</v>
      </c>
    </row>
    <row r="494" spans="1:10" ht="15.75">
      <c r="A494" s="55">
        <v>490</v>
      </c>
      <c r="B494" s="55" t="s">
        <v>7803</v>
      </c>
      <c r="C494" s="341" t="s">
        <v>8595</v>
      </c>
      <c r="D494" s="339" t="s">
        <v>8593</v>
      </c>
      <c r="E494" s="55" t="s">
        <v>7802</v>
      </c>
      <c r="F494" s="55"/>
      <c r="G494" s="55" t="s">
        <v>7804</v>
      </c>
      <c r="H494" s="344">
        <v>322</v>
      </c>
      <c r="I494" s="59">
        <v>0.25</v>
      </c>
      <c r="J494" s="448">
        <f t="shared" si="8"/>
        <v>241.5</v>
      </c>
    </row>
    <row r="495" spans="1:10" ht="141">
      <c r="A495" s="55">
        <v>491</v>
      </c>
      <c r="B495" s="55" t="s">
        <v>7803</v>
      </c>
      <c r="C495" s="342" t="s">
        <v>8596</v>
      </c>
      <c r="D495" s="340" t="s">
        <v>8597</v>
      </c>
      <c r="E495" s="55" t="s">
        <v>7802</v>
      </c>
      <c r="F495" s="55"/>
      <c r="G495" s="55" t="s">
        <v>7804</v>
      </c>
      <c r="H495" s="344">
        <v>1599</v>
      </c>
      <c r="I495" s="59">
        <v>0.25</v>
      </c>
      <c r="J495" s="448">
        <f t="shared" si="8"/>
        <v>1199.25</v>
      </c>
    </row>
    <row r="496" spans="1:10" ht="115.5">
      <c r="A496" s="55">
        <v>492</v>
      </c>
      <c r="B496" s="55" t="s">
        <v>7803</v>
      </c>
      <c r="C496" s="342" t="s">
        <v>8598</v>
      </c>
      <c r="D496" s="340" t="s">
        <v>8599</v>
      </c>
      <c r="E496" s="55" t="s">
        <v>7802</v>
      </c>
      <c r="F496" s="55"/>
      <c r="G496" s="55" t="s">
        <v>7804</v>
      </c>
      <c r="H496" s="344">
        <v>1654</v>
      </c>
      <c r="I496" s="59">
        <v>0.25</v>
      </c>
      <c r="J496" s="448">
        <f t="shared" si="8"/>
        <v>1240.5</v>
      </c>
    </row>
    <row r="497" spans="1:10" ht="26.25">
      <c r="A497" s="55">
        <v>493</v>
      </c>
      <c r="B497" s="55" t="s">
        <v>7803</v>
      </c>
      <c r="C497" s="342" t="s">
        <v>8600</v>
      </c>
      <c r="D497" s="340" t="s">
        <v>8611</v>
      </c>
      <c r="E497" s="55" t="s">
        <v>7802</v>
      </c>
      <c r="F497" s="55"/>
      <c r="G497" s="55" t="s">
        <v>7804</v>
      </c>
      <c r="H497" s="344">
        <v>197</v>
      </c>
      <c r="I497" s="59">
        <v>0.25</v>
      </c>
      <c r="J497" s="448">
        <f t="shared" si="8"/>
        <v>147.75</v>
      </c>
    </row>
    <row r="498" spans="1:10" ht="26.25">
      <c r="A498" s="55">
        <v>494</v>
      </c>
      <c r="B498" s="55" t="s">
        <v>7803</v>
      </c>
      <c r="C498" s="342" t="s">
        <v>8601</v>
      </c>
      <c r="D498" s="340" t="s">
        <v>8612</v>
      </c>
      <c r="E498" s="55" t="s">
        <v>7802</v>
      </c>
      <c r="F498" s="55"/>
      <c r="G498" s="55" t="s">
        <v>7804</v>
      </c>
      <c r="H498" s="344">
        <v>197</v>
      </c>
      <c r="I498" s="59">
        <v>0.25</v>
      </c>
      <c r="J498" s="448">
        <f t="shared" si="8"/>
        <v>147.75</v>
      </c>
    </row>
    <row r="499" spans="1:10" ht="15.75">
      <c r="A499" s="55">
        <v>495</v>
      </c>
      <c r="B499" s="55" t="s">
        <v>7803</v>
      </c>
      <c r="C499" s="342" t="s">
        <v>8602</v>
      </c>
      <c r="D499" s="340" t="s">
        <v>8613</v>
      </c>
      <c r="E499" s="55" t="s">
        <v>7802</v>
      </c>
      <c r="F499" s="55"/>
      <c r="G499" s="55" t="s">
        <v>7804</v>
      </c>
      <c r="H499" s="344">
        <v>237</v>
      </c>
      <c r="I499" s="59">
        <v>0.25</v>
      </c>
      <c r="J499" s="448">
        <f t="shared" si="8"/>
        <v>177.75</v>
      </c>
    </row>
    <row r="500" spans="1:10" ht="26.25">
      <c r="A500" s="55">
        <v>496</v>
      </c>
      <c r="B500" s="55" t="s">
        <v>7803</v>
      </c>
      <c r="C500" s="340" t="s">
        <v>8603</v>
      </c>
      <c r="D500" s="340" t="s">
        <v>8614</v>
      </c>
      <c r="E500" s="55" t="s">
        <v>7802</v>
      </c>
      <c r="F500" s="55"/>
      <c r="G500" s="55" t="s">
        <v>7804</v>
      </c>
      <c r="H500" s="344">
        <v>160</v>
      </c>
      <c r="I500" s="59">
        <v>0.25</v>
      </c>
      <c r="J500" s="448">
        <f t="shared" si="8"/>
        <v>120</v>
      </c>
    </row>
    <row r="501" spans="1:10" ht="15.75">
      <c r="A501" s="55">
        <v>497</v>
      </c>
      <c r="B501" s="55" t="s">
        <v>7803</v>
      </c>
      <c r="C501" s="340" t="s">
        <v>8604</v>
      </c>
      <c r="D501" s="340" t="s">
        <v>8615</v>
      </c>
      <c r="E501" s="55" t="s">
        <v>7802</v>
      </c>
      <c r="F501" s="55"/>
      <c r="G501" s="55" t="s">
        <v>7804</v>
      </c>
      <c r="H501" s="344">
        <v>43</v>
      </c>
      <c r="I501" s="59">
        <v>0.25</v>
      </c>
      <c r="J501" s="448">
        <f t="shared" si="8"/>
        <v>32.25</v>
      </c>
    </row>
    <row r="502" spans="1:10" ht="26.25">
      <c r="A502" s="55">
        <v>498</v>
      </c>
      <c r="B502" s="55" t="s">
        <v>7803</v>
      </c>
      <c r="C502" s="340" t="s">
        <v>8605</v>
      </c>
      <c r="D502" s="340" t="s">
        <v>8616</v>
      </c>
      <c r="E502" s="55" t="s">
        <v>7802</v>
      </c>
      <c r="F502" s="55"/>
      <c r="G502" s="55" t="s">
        <v>7804</v>
      </c>
      <c r="H502" s="344">
        <v>299</v>
      </c>
      <c r="I502" s="59">
        <v>0.25</v>
      </c>
      <c r="J502" s="448">
        <f t="shared" si="8"/>
        <v>224.25</v>
      </c>
    </row>
    <row r="503" spans="1:10" ht="15.75">
      <c r="A503" s="55">
        <v>499</v>
      </c>
      <c r="B503" s="55" t="s">
        <v>7803</v>
      </c>
      <c r="C503" s="340" t="s">
        <v>8606</v>
      </c>
      <c r="D503" s="340" t="s">
        <v>8617</v>
      </c>
      <c r="E503" s="55" t="s">
        <v>7802</v>
      </c>
      <c r="F503" s="55"/>
      <c r="G503" s="55" t="s">
        <v>7804</v>
      </c>
      <c r="H503" s="344">
        <v>303</v>
      </c>
      <c r="I503" s="59">
        <v>0.25</v>
      </c>
      <c r="J503" s="448">
        <f t="shared" si="8"/>
        <v>227.25</v>
      </c>
    </row>
    <row r="504" spans="1:10" ht="15.75">
      <c r="A504" s="55">
        <v>500</v>
      </c>
      <c r="B504" s="55" t="s">
        <v>7803</v>
      </c>
      <c r="C504" s="340" t="s">
        <v>8607</v>
      </c>
      <c r="D504" s="340" t="s">
        <v>8618</v>
      </c>
      <c r="E504" s="55" t="s">
        <v>7802</v>
      </c>
      <c r="F504" s="55"/>
      <c r="G504" s="55" t="s">
        <v>7804</v>
      </c>
      <c r="H504" s="344">
        <v>150</v>
      </c>
      <c r="I504" s="59">
        <v>0.25</v>
      </c>
      <c r="J504" s="448">
        <f t="shared" si="8"/>
        <v>112.5</v>
      </c>
    </row>
    <row r="505" spans="1:10" ht="15.75">
      <c r="A505" s="55">
        <v>501</v>
      </c>
      <c r="B505" s="55" t="s">
        <v>7803</v>
      </c>
      <c r="C505" s="340" t="s">
        <v>8608</v>
      </c>
      <c r="D505" s="340" t="s">
        <v>8619</v>
      </c>
      <c r="E505" s="55" t="s">
        <v>7802</v>
      </c>
      <c r="F505" s="55"/>
      <c r="G505" s="55" t="s">
        <v>7804</v>
      </c>
      <c r="H505" s="344">
        <v>353</v>
      </c>
      <c r="I505" s="59">
        <v>0.25</v>
      </c>
      <c r="J505" s="448">
        <f t="shared" si="8"/>
        <v>264.75</v>
      </c>
    </row>
    <row r="506" spans="1:10" ht="15.75">
      <c r="A506" s="55">
        <v>502</v>
      </c>
      <c r="B506" s="55" t="s">
        <v>7803</v>
      </c>
      <c r="C506" s="342" t="s">
        <v>8609</v>
      </c>
      <c r="D506" s="340" t="s">
        <v>8620</v>
      </c>
      <c r="E506" s="55" t="s">
        <v>7802</v>
      </c>
      <c r="F506" s="55"/>
      <c r="G506" s="55" t="s">
        <v>7804</v>
      </c>
      <c r="H506" s="343">
        <v>133</v>
      </c>
      <c r="I506" s="59">
        <v>0.25</v>
      </c>
      <c r="J506" s="448">
        <f t="shared" si="8"/>
        <v>99.75</v>
      </c>
    </row>
    <row r="507" spans="1:10" ht="15.75">
      <c r="A507" s="55">
        <v>503</v>
      </c>
      <c r="B507" s="55" t="s">
        <v>7803</v>
      </c>
      <c r="C507" s="340" t="s">
        <v>8610</v>
      </c>
      <c r="D507" s="340" t="s">
        <v>8621</v>
      </c>
      <c r="E507" s="55" t="s">
        <v>7802</v>
      </c>
      <c r="F507" s="55"/>
      <c r="G507" s="55" t="s">
        <v>7804</v>
      </c>
      <c r="H507" s="344">
        <v>120.75</v>
      </c>
      <c r="I507" s="59">
        <v>0.25</v>
      </c>
      <c r="J507" s="448">
        <f t="shared" si="8"/>
        <v>90.5625</v>
      </c>
    </row>
    <row r="508" spans="1:10" ht="128.25">
      <c r="A508" s="55">
        <v>504</v>
      </c>
      <c r="B508" s="55" t="s">
        <v>7803</v>
      </c>
      <c r="C508" s="340" t="s">
        <v>8622</v>
      </c>
      <c r="D508" s="340" t="s">
        <v>8625</v>
      </c>
      <c r="E508" s="55" t="s">
        <v>7802</v>
      </c>
      <c r="F508" s="55"/>
      <c r="G508" s="55" t="s">
        <v>7804</v>
      </c>
      <c r="H508" s="344">
        <v>1351</v>
      </c>
      <c r="I508" s="59">
        <v>0.25</v>
      </c>
      <c r="J508" s="448">
        <f t="shared" si="8"/>
        <v>1013.25</v>
      </c>
    </row>
    <row r="509" spans="1:10" ht="128.25">
      <c r="A509" s="55">
        <v>505</v>
      </c>
      <c r="B509" s="55" t="s">
        <v>7803</v>
      </c>
      <c r="C509" s="340" t="s">
        <v>8623</v>
      </c>
      <c r="D509" s="340" t="s">
        <v>8626</v>
      </c>
      <c r="E509" s="55" t="s">
        <v>7802</v>
      </c>
      <c r="F509" s="55"/>
      <c r="G509" s="55" t="s">
        <v>7804</v>
      </c>
      <c r="H509" s="344">
        <v>2288</v>
      </c>
      <c r="I509" s="59">
        <v>0.25</v>
      </c>
      <c r="J509" s="448">
        <f t="shared" si="8"/>
        <v>1716</v>
      </c>
    </row>
    <row r="510" spans="1:10" ht="128.25">
      <c r="A510" s="55">
        <v>506</v>
      </c>
      <c r="B510" s="55" t="s">
        <v>7803</v>
      </c>
      <c r="C510" s="340" t="s">
        <v>8624</v>
      </c>
      <c r="D510" s="340" t="s">
        <v>8627</v>
      </c>
      <c r="E510" s="55" t="s">
        <v>7802</v>
      </c>
      <c r="F510" s="55"/>
      <c r="G510" s="55" t="s">
        <v>7804</v>
      </c>
      <c r="H510" s="344">
        <v>2865</v>
      </c>
      <c r="I510" s="59">
        <v>0.25</v>
      </c>
      <c r="J510" s="448">
        <f t="shared" si="8"/>
        <v>2148.75</v>
      </c>
    </row>
    <row r="511" spans="1:10" ht="26.25">
      <c r="A511" s="55">
        <v>507</v>
      </c>
      <c r="B511" s="55" t="s">
        <v>7803</v>
      </c>
      <c r="C511" s="340" t="s">
        <v>8628</v>
      </c>
      <c r="D511" s="340" t="s">
        <v>8631</v>
      </c>
      <c r="E511" s="55" t="s">
        <v>7802</v>
      </c>
      <c r="F511" s="55"/>
      <c r="G511" s="55" t="s">
        <v>7804</v>
      </c>
      <c r="H511" s="344">
        <v>196</v>
      </c>
      <c r="I511" s="59">
        <v>0.25</v>
      </c>
      <c r="J511" s="448">
        <f t="shared" si="8"/>
        <v>147</v>
      </c>
    </row>
    <row r="512" spans="1:10" ht="26.25">
      <c r="A512" s="55">
        <v>508</v>
      </c>
      <c r="B512" s="55" t="s">
        <v>7803</v>
      </c>
      <c r="C512" s="340" t="s">
        <v>8629</v>
      </c>
      <c r="D512" s="340" t="s">
        <v>8632</v>
      </c>
      <c r="E512" s="55" t="s">
        <v>7802</v>
      </c>
      <c r="F512" s="55"/>
      <c r="G512" s="55" t="s">
        <v>7804</v>
      </c>
      <c r="H512" s="344">
        <v>196</v>
      </c>
      <c r="I512" s="59">
        <v>0.25</v>
      </c>
      <c r="J512" s="448">
        <f t="shared" si="8"/>
        <v>147</v>
      </c>
    </row>
    <row r="513" spans="1:10" ht="15.75">
      <c r="A513" s="55">
        <v>509</v>
      </c>
      <c r="B513" s="55" t="s">
        <v>7803</v>
      </c>
      <c r="C513" s="340" t="s">
        <v>8602</v>
      </c>
      <c r="D513" s="340" t="s">
        <v>8613</v>
      </c>
      <c r="E513" s="55" t="s">
        <v>7802</v>
      </c>
      <c r="F513" s="55"/>
      <c r="G513" s="55" t="s">
        <v>7804</v>
      </c>
      <c r="H513" s="344">
        <v>237</v>
      </c>
      <c r="I513" s="59">
        <v>0.25</v>
      </c>
      <c r="J513" s="448">
        <f t="shared" si="8"/>
        <v>177.75</v>
      </c>
    </row>
    <row r="514" spans="1:10" ht="26.25">
      <c r="A514" s="55">
        <v>510</v>
      </c>
      <c r="B514" s="55" t="s">
        <v>7803</v>
      </c>
      <c r="C514" s="340" t="s">
        <v>8603</v>
      </c>
      <c r="D514" s="340" t="s">
        <v>8614</v>
      </c>
      <c r="E514" s="55" t="s">
        <v>7802</v>
      </c>
      <c r="F514" s="55"/>
      <c r="G514" s="55" t="s">
        <v>7804</v>
      </c>
      <c r="H514" s="344">
        <v>160</v>
      </c>
      <c r="I514" s="59">
        <v>0.25</v>
      </c>
      <c r="J514" s="448">
        <f t="shared" si="8"/>
        <v>120</v>
      </c>
    </row>
    <row r="515" spans="1:10" ht="15.75">
      <c r="A515" s="55">
        <v>511</v>
      </c>
      <c r="B515" s="55" t="s">
        <v>7803</v>
      </c>
      <c r="C515" s="340" t="s">
        <v>8604</v>
      </c>
      <c r="D515" s="340" t="s">
        <v>8615</v>
      </c>
      <c r="E515" s="55" t="s">
        <v>7802</v>
      </c>
      <c r="F515" s="55"/>
      <c r="G515" s="55" t="s">
        <v>7804</v>
      </c>
      <c r="H515" s="344">
        <v>43</v>
      </c>
      <c r="I515" s="59">
        <v>0.25</v>
      </c>
      <c r="J515" s="448">
        <f t="shared" si="8"/>
        <v>32.25</v>
      </c>
    </row>
    <row r="516" spans="1:10" ht="26.25">
      <c r="A516" s="55">
        <v>512</v>
      </c>
      <c r="B516" s="55" t="s">
        <v>7803</v>
      </c>
      <c r="C516" s="340" t="s">
        <v>8605</v>
      </c>
      <c r="D516" s="340" t="s">
        <v>8616</v>
      </c>
      <c r="E516" s="55" t="s">
        <v>7802</v>
      </c>
      <c r="F516" s="55"/>
      <c r="G516" s="55" t="s">
        <v>7804</v>
      </c>
      <c r="H516" s="344">
        <v>299</v>
      </c>
      <c r="I516" s="59">
        <v>0.25</v>
      </c>
      <c r="J516" s="448">
        <f t="shared" si="8"/>
        <v>224.25</v>
      </c>
    </row>
    <row r="517" spans="1:10" ht="15.75">
      <c r="A517" s="55">
        <v>513</v>
      </c>
      <c r="B517" s="55" t="s">
        <v>7803</v>
      </c>
      <c r="C517" s="340" t="s">
        <v>8606</v>
      </c>
      <c r="D517" s="340" t="s">
        <v>8617</v>
      </c>
      <c r="E517" s="55" t="s">
        <v>7802</v>
      </c>
      <c r="F517" s="55"/>
      <c r="G517" s="55" t="s">
        <v>7804</v>
      </c>
      <c r="H517" s="344">
        <v>303</v>
      </c>
      <c r="I517" s="59">
        <v>0.25</v>
      </c>
      <c r="J517" s="448">
        <f t="shared" si="8"/>
        <v>227.25</v>
      </c>
    </row>
    <row r="518" spans="1:10" ht="15.75">
      <c r="A518" s="55">
        <v>514</v>
      </c>
      <c r="B518" s="55" t="s">
        <v>7803</v>
      </c>
      <c r="C518" s="340" t="s">
        <v>8607</v>
      </c>
      <c r="D518" s="340" t="s">
        <v>8618</v>
      </c>
      <c r="E518" s="55" t="s">
        <v>7802</v>
      </c>
      <c r="F518" s="55"/>
      <c r="G518" s="55" t="s">
        <v>7804</v>
      </c>
      <c r="H518" s="344">
        <v>150</v>
      </c>
      <c r="I518" s="59">
        <v>0.25</v>
      </c>
      <c r="J518" s="448">
        <f t="shared" si="8"/>
        <v>112.5</v>
      </c>
    </row>
    <row r="519" spans="1:10" ht="15.75">
      <c r="A519" s="55">
        <v>515</v>
      </c>
      <c r="B519" s="55" t="s">
        <v>7803</v>
      </c>
      <c r="C519" s="340" t="s">
        <v>8608</v>
      </c>
      <c r="D519" s="340" t="s">
        <v>8619</v>
      </c>
      <c r="E519" s="55" t="s">
        <v>7802</v>
      </c>
      <c r="F519" s="55"/>
      <c r="G519" s="55" t="s">
        <v>7804</v>
      </c>
      <c r="H519" s="344">
        <v>353</v>
      </c>
      <c r="I519" s="59">
        <v>0.25</v>
      </c>
      <c r="J519" s="448">
        <f t="shared" si="8"/>
        <v>264.75</v>
      </c>
    </row>
    <row r="520" spans="1:10" ht="15.75">
      <c r="A520" s="55">
        <v>516</v>
      </c>
      <c r="B520" s="55" t="s">
        <v>7803</v>
      </c>
      <c r="C520" s="340" t="s">
        <v>8630</v>
      </c>
      <c r="D520" s="340" t="s">
        <v>8633</v>
      </c>
      <c r="E520" s="55" t="s">
        <v>7802</v>
      </c>
      <c r="F520" s="55"/>
      <c r="G520" s="55" t="s">
        <v>7804</v>
      </c>
      <c r="H520" s="344">
        <v>73</v>
      </c>
      <c r="I520" s="59">
        <v>0.25</v>
      </c>
      <c r="J520" s="448">
        <f t="shared" si="8"/>
        <v>54.75</v>
      </c>
    </row>
    <row r="521" spans="1:10" ht="15.75">
      <c r="A521" s="55">
        <v>517</v>
      </c>
      <c r="B521" s="55" t="s">
        <v>7803</v>
      </c>
      <c r="C521" s="342" t="s">
        <v>8609</v>
      </c>
      <c r="D521" s="340" t="s">
        <v>8620</v>
      </c>
      <c r="E521" s="55" t="s">
        <v>7802</v>
      </c>
      <c r="F521" s="55"/>
      <c r="G521" s="55" t="s">
        <v>7804</v>
      </c>
      <c r="H521" s="343">
        <v>133</v>
      </c>
      <c r="I521" s="59">
        <v>0.25</v>
      </c>
      <c r="J521" s="448">
        <f t="shared" si="8"/>
        <v>99.75</v>
      </c>
    </row>
    <row r="522" spans="1:10" ht="15.75">
      <c r="A522" s="55">
        <v>518</v>
      </c>
      <c r="B522" s="55" t="s">
        <v>7803</v>
      </c>
      <c r="C522" s="340" t="s">
        <v>8610</v>
      </c>
      <c r="D522" s="340" t="s">
        <v>8621</v>
      </c>
      <c r="E522" s="55" t="s">
        <v>7802</v>
      </c>
      <c r="F522" s="55"/>
      <c r="G522" s="55" t="s">
        <v>7804</v>
      </c>
      <c r="H522" s="344">
        <v>120.75</v>
      </c>
      <c r="I522" s="59">
        <v>0.25</v>
      </c>
      <c r="J522" s="448">
        <f t="shared" si="8"/>
        <v>90.5625</v>
      </c>
    </row>
    <row r="523" spans="1:10" ht="141">
      <c r="A523" s="55">
        <v>519</v>
      </c>
      <c r="B523" s="55" t="s">
        <v>7803</v>
      </c>
      <c r="C523" s="339" t="s">
        <v>8634</v>
      </c>
      <c r="D523" s="339" t="s">
        <v>8637</v>
      </c>
      <c r="E523" s="55" t="s">
        <v>7802</v>
      </c>
      <c r="F523" s="55"/>
      <c r="G523" s="55" t="s">
        <v>7804</v>
      </c>
      <c r="H523" s="344">
        <v>2673</v>
      </c>
      <c r="I523" s="59">
        <v>0.25</v>
      </c>
      <c r="J523" s="448">
        <f t="shared" si="8"/>
        <v>2004.75</v>
      </c>
    </row>
    <row r="524" spans="1:10" ht="128.25">
      <c r="A524" s="55">
        <v>520</v>
      </c>
      <c r="B524" s="55" t="s">
        <v>7803</v>
      </c>
      <c r="C524" s="340" t="s">
        <v>8635</v>
      </c>
      <c r="D524" s="340" t="s">
        <v>8638</v>
      </c>
      <c r="E524" s="55" t="s">
        <v>7802</v>
      </c>
      <c r="F524" s="55"/>
      <c r="G524" s="55" t="s">
        <v>7804</v>
      </c>
      <c r="H524" s="344">
        <v>3302</v>
      </c>
      <c r="I524" s="59">
        <v>0.25</v>
      </c>
      <c r="J524" s="448">
        <f t="shared" si="8"/>
        <v>2476.5</v>
      </c>
    </row>
    <row r="525" spans="1:10" ht="128.25">
      <c r="A525" s="55">
        <v>521</v>
      </c>
      <c r="B525" s="55" t="s">
        <v>7803</v>
      </c>
      <c r="C525" s="340" t="s">
        <v>8636</v>
      </c>
      <c r="D525" s="340" t="s">
        <v>8639</v>
      </c>
      <c r="E525" s="55" t="s">
        <v>7802</v>
      </c>
      <c r="F525" s="55"/>
      <c r="G525" s="55" t="s">
        <v>7804</v>
      </c>
      <c r="H525" s="344">
        <v>4079</v>
      </c>
      <c r="I525" s="59">
        <v>0.25</v>
      </c>
      <c r="J525" s="448">
        <f t="shared" si="8"/>
        <v>3059.25</v>
      </c>
    </row>
    <row r="526" spans="1:10" ht="26.25">
      <c r="A526" s="55">
        <v>522</v>
      </c>
      <c r="B526" s="55" t="s">
        <v>7803</v>
      </c>
      <c r="C526" s="340" t="s">
        <v>8600</v>
      </c>
      <c r="D526" s="340" t="s">
        <v>8611</v>
      </c>
      <c r="E526" s="55" t="s">
        <v>7802</v>
      </c>
      <c r="F526" s="55"/>
      <c r="G526" s="55" t="s">
        <v>7804</v>
      </c>
      <c r="H526" s="344">
        <v>197</v>
      </c>
      <c r="I526" s="59">
        <v>0.25</v>
      </c>
      <c r="J526" s="448">
        <f t="shared" si="8"/>
        <v>147.75</v>
      </c>
    </row>
    <row r="527" spans="1:10" ht="26.25">
      <c r="A527" s="55">
        <v>523</v>
      </c>
      <c r="B527" s="55" t="s">
        <v>7803</v>
      </c>
      <c r="C527" s="340" t="s">
        <v>8601</v>
      </c>
      <c r="D527" s="340" t="s">
        <v>8612</v>
      </c>
      <c r="E527" s="55" t="s">
        <v>7802</v>
      </c>
      <c r="F527" s="55"/>
      <c r="G527" s="55" t="s">
        <v>7804</v>
      </c>
      <c r="H527" s="344">
        <v>197</v>
      </c>
      <c r="I527" s="59">
        <v>0.25</v>
      </c>
      <c r="J527" s="448">
        <f t="shared" si="8"/>
        <v>147.75</v>
      </c>
    </row>
    <row r="528" spans="1:10" ht="102.75">
      <c r="A528" s="55">
        <v>524</v>
      </c>
      <c r="B528" s="55" t="s">
        <v>7803</v>
      </c>
      <c r="C528" s="342" t="s">
        <v>8640</v>
      </c>
      <c r="D528" s="340" t="s">
        <v>8644</v>
      </c>
      <c r="E528" s="55" t="s">
        <v>7802</v>
      </c>
      <c r="F528" s="55"/>
      <c r="G528" s="55" t="s">
        <v>7804</v>
      </c>
      <c r="H528" s="344">
        <v>2795</v>
      </c>
      <c r="I528" s="59">
        <v>0.25</v>
      </c>
      <c r="J528" s="448">
        <f t="shared" si="8"/>
        <v>2096.25</v>
      </c>
    </row>
    <row r="529" spans="1:10" ht="102.75">
      <c r="A529" s="55">
        <v>525</v>
      </c>
      <c r="B529" s="55" t="s">
        <v>7803</v>
      </c>
      <c r="C529" s="342" t="s">
        <v>8641</v>
      </c>
      <c r="D529" s="340" t="s">
        <v>8645</v>
      </c>
      <c r="E529" s="55" t="s">
        <v>7802</v>
      </c>
      <c r="F529" s="55"/>
      <c r="G529" s="55" t="s">
        <v>7804</v>
      </c>
      <c r="H529" s="344">
        <v>3418</v>
      </c>
      <c r="I529" s="59">
        <v>0.25</v>
      </c>
      <c r="J529" s="448">
        <f t="shared" si="8"/>
        <v>2563.5</v>
      </c>
    </row>
    <row r="530" spans="1:10" ht="102.75">
      <c r="A530" s="55">
        <v>526</v>
      </c>
      <c r="B530" s="55" t="s">
        <v>7803</v>
      </c>
      <c r="C530" s="345" t="s">
        <v>8642</v>
      </c>
      <c r="D530" s="340" t="s">
        <v>8646</v>
      </c>
      <c r="E530" s="55" t="s">
        <v>7802</v>
      </c>
      <c r="F530" s="55"/>
      <c r="G530" s="55" t="s">
        <v>7804</v>
      </c>
      <c r="H530" s="344">
        <v>4375</v>
      </c>
      <c r="I530" s="59">
        <v>0.25</v>
      </c>
      <c r="J530" s="448">
        <f t="shared" ref="J530:J593" si="9">H530*(1-I530)</f>
        <v>3281.25</v>
      </c>
    </row>
    <row r="531" spans="1:10" ht="15.75">
      <c r="A531" s="55">
        <v>527</v>
      </c>
      <c r="B531" s="55" t="s">
        <v>7803</v>
      </c>
      <c r="C531" s="345" t="s">
        <v>8643</v>
      </c>
      <c r="D531" s="339" t="s">
        <v>8647</v>
      </c>
      <c r="E531" s="55" t="s">
        <v>7802</v>
      </c>
      <c r="F531" s="55"/>
      <c r="G531" s="55" t="s">
        <v>7804</v>
      </c>
      <c r="H531" s="344">
        <v>121</v>
      </c>
      <c r="I531" s="59">
        <v>0.25</v>
      </c>
      <c r="J531" s="448">
        <f t="shared" si="9"/>
        <v>90.75</v>
      </c>
    </row>
    <row r="532" spans="1:10" ht="15.75">
      <c r="A532" s="55">
        <v>528</v>
      </c>
      <c r="B532" s="55" t="s">
        <v>7803</v>
      </c>
      <c r="C532" s="339" t="s">
        <v>8648</v>
      </c>
      <c r="D532" s="339" t="s">
        <v>8649</v>
      </c>
      <c r="E532" s="55" t="s">
        <v>7802</v>
      </c>
      <c r="F532" s="55"/>
      <c r="G532" s="55" t="s">
        <v>7804</v>
      </c>
      <c r="H532" s="344">
        <v>5777</v>
      </c>
      <c r="I532" s="59">
        <v>0.25</v>
      </c>
      <c r="J532" s="448">
        <f t="shared" si="9"/>
        <v>4332.75</v>
      </c>
    </row>
    <row r="533" spans="1:10" ht="15.75">
      <c r="A533" s="55">
        <v>529</v>
      </c>
      <c r="B533" s="55" t="s">
        <v>7803</v>
      </c>
      <c r="C533" s="339" t="s">
        <v>8584</v>
      </c>
      <c r="D533" s="339" t="s">
        <v>8590</v>
      </c>
      <c r="E533" s="55" t="s">
        <v>7802</v>
      </c>
      <c r="F533" s="55"/>
      <c r="G533" s="55" t="s">
        <v>7804</v>
      </c>
      <c r="H533" s="344">
        <v>1985</v>
      </c>
      <c r="I533" s="59">
        <v>0.25</v>
      </c>
      <c r="J533" s="448">
        <f t="shared" si="9"/>
        <v>1488.75</v>
      </c>
    </row>
    <row r="534" spans="1:10" ht="15.75">
      <c r="A534" s="55">
        <v>530</v>
      </c>
      <c r="B534" s="55" t="s">
        <v>7803</v>
      </c>
      <c r="C534" s="339" t="s">
        <v>8585</v>
      </c>
      <c r="D534" s="339" t="s">
        <v>8591</v>
      </c>
      <c r="E534" s="55" t="s">
        <v>7802</v>
      </c>
      <c r="F534" s="55"/>
      <c r="G534" s="55" t="s">
        <v>7804</v>
      </c>
      <c r="H534" s="344">
        <v>8820</v>
      </c>
      <c r="I534" s="59">
        <v>0.25</v>
      </c>
      <c r="J534" s="448">
        <f t="shared" si="9"/>
        <v>6615</v>
      </c>
    </row>
    <row r="535" spans="1:10" ht="102.75">
      <c r="A535" s="55">
        <v>531</v>
      </c>
      <c r="B535" s="55" t="s">
        <v>7803</v>
      </c>
      <c r="C535" s="342" t="s">
        <v>8650</v>
      </c>
      <c r="D535" s="340" t="s">
        <v>8653</v>
      </c>
      <c r="E535" s="55" t="s">
        <v>7802</v>
      </c>
      <c r="F535" s="55"/>
      <c r="G535" s="55" t="s">
        <v>7804</v>
      </c>
      <c r="H535" s="344">
        <v>3038</v>
      </c>
      <c r="I535" s="59">
        <v>0.25</v>
      </c>
      <c r="J535" s="448">
        <f t="shared" si="9"/>
        <v>2278.5</v>
      </c>
    </row>
    <row r="536" spans="1:10" ht="102.75">
      <c r="A536" s="55">
        <v>532</v>
      </c>
      <c r="B536" s="55" t="s">
        <v>7803</v>
      </c>
      <c r="C536" s="342" t="s">
        <v>8651</v>
      </c>
      <c r="D536" s="340" t="s">
        <v>8654</v>
      </c>
      <c r="E536" s="55" t="s">
        <v>7802</v>
      </c>
      <c r="F536" s="55"/>
      <c r="G536" s="55" t="s">
        <v>7804</v>
      </c>
      <c r="H536" s="344">
        <v>3418</v>
      </c>
      <c r="I536" s="59">
        <v>0.25</v>
      </c>
      <c r="J536" s="448">
        <f t="shared" si="9"/>
        <v>2563.5</v>
      </c>
    </row>
    <row r="537" spans="1:10" ht="102.75">
      <c r="A537" s="55">
        <v>533</v>
      </c>
      <c r="B537" s="55" t="s">
        <v>7803</v>
      </c>
      <c r="C537" s="342" t="s">
        <v>8652</v>
      </c>
      <c r="D537" s="340" t="s">
        <v>8655</v>
      </c>
      <c r="E537" s="55" t="s">
        <v>7802</v>
      </c>
      <c r="F537" s="55"/>
      <c r="G537" s="55" t="s">
        <v>7804</v>
      </c>
      <c r="H537" s="344">
        <v>4618</v>
      </c>
      <c r="I537" s="59">
        <v>0.25</v>
      </c>
      <c r="J537" s="448">
        <f t="shared" si="9"/>
        <v>3463.5</v>
      </c>
    </row>
    <row r="538" spans="1:10" ht="102.75">
      <c r="A538" s="55">
        <v>534</v>
      </c>
      <c r="B538" s="55" t="s">
        <v>7803</v>
      </c>
      <c r="C538" s="342" t="s">
        <v>8656</v>
      </c>
      <c r="D538" s="340" t="s">
        <v>8659</v>
      </c>
      <c r="E538" s="55" t="s">
        <v>7802</v>
      </c>
      <c r="F538" s="55"/>
      <c r="G538" s="55" t="s">
        <v>7804</v>
      </c>
      <c r="H538" s="344">
        <v>2431</v>
      </c>
      <c r="I538" s="59">
        <v>0.25</v>
      </c>
      <c r="J538" s="448">
        <f t="shared" si="9"/>
        <v>1823.25</v>
      </c>
    </row>
    <row r="539" spans="1:10" ht="102.75">
      <c r="A539" s="55">
        <v>535</v>
      </c>
      <c r="B539" s="55" t="s">
        <v>7803</v>
      </c>
      <c r="C539" s="342" t="s">
        <v>8657</v>
      </c>
      <c r="D539" s="340" t="s">
        <v>8660</v>
      </c>
      <c r="E539" s="55" t="s">
        <v>7802</v>
      </c>
      <c r="F539" s="55"/>
      <c r="G539" s="55" t="s">
        <v>7804</v>
      </c>
      <c r="H539" s="344">
        <v>3528</v>
      </c>
      <c r="I539" s="59">
        <v>0.25</v>
      </c>
      <c r="J539" s="448">
        <f t="shared" si="9"/>
        <v>2646</v>
      </c>
    </row>
    <row r="540" spans="1:10" ht="102.75">
      <c r="A540" s="55">
        <v>536</v>
      </c>
      <c r="B540" s="55" t="s">
        <v>7803</v>
      </c>
      <c r="C540" s="342" t="s">
        <v>8658</v>
      </c>
      <c r="D540" s="340" t="s">
        <v>8661</v>
      </c>
      <c r="E540" s="55" t="s">
        <v>7802</v>
      </c>
      <c r="F540" s="55"/>
      <c r="G540" s="55" t="s">
        <v>7804</v>
      </c>
      <c r="H540" s="344">
        <v>4283</v>
      </c>
      <c r="I540" s="59">
        <v>0.25</v>
      </c>
      <c r="J540" s="448">
        <f t="shared" si="9"/>
        <v>3212.25</v>
      </c>
    </row>
    <row r="541" spans="1:10" ht="15.75">
      <c r="A541" s="55">
        <v>537</v>
      </c>
      <c r="B541" s="55" t="s">
        <v>7803</v>
      </c>
      <c r="C541" s="342" t="s">
        <v>8662</v>
      </c>
      <c r="D541" s="340" t="s">
        <v>8663</v>
      </c>
      <c r="E541" s="55" t="s">
        <v>7802</v>
      </c>
      <c r="F541" s="55"/>
      <c r="G541" s="55" t="s">
        <v>7804</v>
      </c>
      <c r="H541" s="344">
        <v>243</v>
      </c>
      <c r="I541" s="59">
        <v>0.25</v>
      </c>
      <c r="J541" s="448">
        <f t="shared" si="9"/>
        <v>182.25</v>
      </c>
    </row>
    <row r="542" spans="1:10" ht="15.75">
      <c r="A542" s="55">
        <v>538</v>
      </c>
      <c r="B542" s="55" t="s">
        <v>7803</v>
      </c>
      <c r="C542" s="342" t="s">
        <v>8602</v>
      </c>
      <c r="D542" s="340" t="s">
        <v>8613</v>
      </c>
      <c r="E542" s="55" t="s">
        <v>7802</v>
      </c>
      <c r="F542" s="55"/>
      <c r="G542" s="55" t="s">
        <v>7804</v>
      </c>
      <c r="H542" s="344">
        <v>237</v>
      </c>
      <c r="I542" s="59">
        <v>0.25</v>
      </c>
      <c r="J542" s="448">
        <f t="shared" si="9"/>
        <v>177.75</v>
      </c>
    </row>
    <row r="543" spans="1:10" ht="26.25">
      <c r="A543" s="55">
        <v>539</v>
      </c>
      <c r="B543" s="55" t="s">
        <v>7803</v>
      </c>
      <c r="C543" s="342" t="s">
        <v>8603</v>
      </c>
      <c r="D543" s="340" t="s">
        <v>8614</v>
      </c>
      <c r="E543" s="55" t="s">
        <v>7802</v>
      </c>
      <c r="F543" s="55"/>
      <c r="G543" s="55" t="s">
        <v>7804</v>
      </c>
      <c r="H543" s="344">
        <v>160</v>
      </c>
      <c r="I543" s="59">
        <v>0.25</v>
      </c>
      <c r="J543" s="448">
        <f t="shared" si="9"/>
        <v>120</v>
      </c>
    </row>
    <row r="544" spans="1:10" ht="15.75">
      <c r="A544" s="55">
        <v>540</v>
      </c>
      <c r="B544" s="55" t="s">
        <v>7803</v>
      </c>
      <c r="C544" s="342" t="s">
        <v>8604</v>
      </c>
      <c r="D544" s="340" t="s">
        <v>8615</v>
      </c>
      <c r="E544" s="55" t="s">
        <v>7802</v>
      </c>
      <c r="F544" s="55"/>
      <c r="G544" s="55" t="s">
        <v>7804</v>
      </c>
      <c r="H544" s="344">
        <v>43</v>
      </c>
      <c r="I544" s="59">
        <v>0.25</v>
      </c>
      <c r="J544" s="448">
        <f t="shared" si="9"/>
        <v>32.25</v>
      </c>
    </row>
    <row r="545" spans="1:10" ht="26.25">
      <c r="A545" s="55">
        <v>541</v>
      </c>
      <c r="B545" s="55" t="s">
        <v>7803</v>
      </c>
      <c r="C545" s="342" t="s">
        <v>8605</v>
      </c>
      <c r="D545" s="340" t="s">
        <v>8616</v>
      </c>
      <c r="E545" s="55" t="s">
        <v>7802</v>
      </c>
      <c r="F545" s="55"/>
      <c r="G545" s="55" t="s">
        <v>7804</v>
      </c>
      <c r="H545" s="344">
        <v>299</v>
      </c>
      <c r="I545" s="59">
        <v>0.25</v>
      </c>
      <c r="J545" s="448">
        <f t="shared" si="9"/>
        <v>224.25</v>
      </c>
    </row>
    <row r="546" spans="1:10" ht="15.75">
      <c r="A546" s="55">
        <v>542</v>
      </c>
      <c r="B546" s="55" t="s">
        <v>7803</v>
      </c>
      <c r="C546" s="342" t="s">
        <v>8606</v>
      </c>
      <c r="D546" s="340" t="s">
        <v>8617</v>
      </c>
      <c r="E546" s="55" t="s">
        <v>7802</v>
      </c>
      <c r="F546" s="55"/>
      <c r="G546" s="55" t="s">
        <v>7804</v>
      </c>
      <c r="H546" s="344">
        <v>303</v>
      </c>
      <c r="I546" s="59">
        <v>0.25</v>
      </c>
      <c r="J546" s="448">
        <f t="shared" si="9"/>
        <v>227.25</v>
      </c>
    </row>
    <row r="547" spans="1:10" ht="15.75">
      <c r="A547" s="55">
        <v>543</v>
      </c>
      <c r="B547" s="55" t="s">
        <v>7803</v>
      </c>
      <c r="C547" s="342" t="s">
        <v>8607</v>
      </c>
      <c r="D547" s="340" t="s">
        <v>8618</v>
      </c>
      <c r="E547" s="55" t="s">
        <v>7802</v>
      </c>
      <c r="F547" s="55"/>
      <c r="G547" s="55" t="s">
        <v>7804</v>
      </c>
      <c r="H547" s="344">
        <v>150</v>
      </c>
      <c r="I547" s="59">
        <v>0.25</v>
      </c>
      <c r="J547" s="448">
        <f t="shared" si="9"/>
        <v>112.5</v>
      </c>
    </row>
    <row r="548" spans="1:10" ht="15.75">
      <c r="A548" s="55">
        <v>544</v>
      </c>
      <c r="B548" s="55" t="s">
        <v>7803</v>
      </c>
      <c r="C548" s="342" t="s">
        <v>8608</v>
      </c>
      <c r="D548" s="340" t="s">
        <v>8619</v>
      </c>
      <c r="E548" s="55" t="s">
        <v>7802</v>
      </c>
      <c r="F548" s="55"/>
      <c r="G548" s="55" t="s">
        <v>7804</v>
      </c>
      <c r="H548" s="344">
        <v>353</v>
      </c>
      <c r="I548" s="59">
        <v>0.25</v>
      </c>
      <c r="J548" s="448">
        <f t="shared" si="9"/>
        <v>264.75</v>
      </c>
    </row>
    <row r="549" spans="1:10" ht="15.75">
      <c r="A549" s="55">
        <v>545</v>
      </c>
      <c r="B549" s="55" t="s">
        <v>7803</v>
      </c>
      <c r="C549" s="342" t="s">
        <v>8609</v>
      </c>
      <c r="D549" s="340" t="s">
        <v>8620</v>
      </c>
      <c r="E549" s="55" t="s">
        <v>7802</v>
      </c>
      <c r="F549" s="55"/>
      <c r="G549" s="55" t="s">
        <v>7804</v>
      </c>
      <c r="H549" s="343">
        <v>133</v>
      </c>
      <c r="I549" s="59">
        <v>0.25</v>
      </c>
      <c r="J549" s="448">
        <f t="shared" si="9"/>
        <v>99.75</v>
      </c>
    </row>
    <row r="550" spans="1:10" ht="15.75">
      <c r="A550" s="55">
        <v>546</v>
      </c>
      <c r="B550" s="55" t="s">
        <v>7803</v>
      </c>
      <c r="C550" s="340" t="s">
        <v>8610</v>
      </c>
      <c r="D550" s="340" t="s">
        <v>8621</v>
      </c>
      <c r="E550" s="55" t="s">
        <v>7802</v>
      </c>
      <c r="F550" s="55"/>
      <c r="G550" s="55" t="s">
        <v>7804</v>
      </c>
      <c r="H550" s="344">
        <v>120.75</v>
      </c>
      <c r="I550" s="59">
        <v>0.25</v>
      </c>
      <c r="J550" s="448">
        <f t="shared" si="9"/>
        <v>90.5625</v>
      </c>
    </row>
    <row r="551" spans="1:10" ht="166.5">
      <c r="A551" s="55">
        <v>547</v>
      </c>
      <c r="B551" s="55" t="s">
        <v>7803</v>
      </c>
      <c r="C551" s="346" t="s">
        <v>8664</v>
      </c>
      <c r="D551" s="340" t="s">
        <v>8665</v>
      </c>
      <c r="E551" s="55" t="s">
        <v>7802</v>
      </c>
      <c r="F551" s="55"/>
      <c r="G551" s="55" t="s">
        <v>7804</v>
      </c>
      <c r="H551" s="344">
        <v>2371</v>
      </c>
      <c r="I551" s="59">
        <v>0.25</v>
      </c>
      <c r="J551" s="448">
        <f t="shared" si="9"/>
        <v>1778.25</v>
      </c>
    </row>
    <row r="552" spans="1:10" ht="51.75">
      <c r="A552" s="55">
        <v>548</v>
      </c>
      <c r="B552" s="55" t="s">
        <v>7803</v>
      </c>
      <c r="C552" s="342" t="s">
        <v>8666</v>
      </c>
      <c r="D552" s="340" t="s">
        <v>8671</v>
      </c>
      <c r="E552" s="55" t="s">
        <v>7802</v>
      </c>
      <c r="F552" s="55"/>
      <c r="G552" s="55" t="s">
        <v>7804</v>
      </c>
      <c r="H552" s="344">
        <v>1086</v>
      </c>
      <c r="I552" s="59">
        <v>0.25</v>
      </c>
      <c r="J552" s="448">
        <f t="shared" si="9"/>
        <v>814.5</v>
      </c>
    </row>
    <row r="553" spans="1:10" ht="15.75">
      <c r="A553" s="55">
        <v>549</v>
      </c>
      <c r="B553" s="55" t="s">
        <v>7803</v>
      </c>
      <c r="C553" s="342" t="s">
        <v>8667</v>
      </c>
      <c r="D553" s="340" t="s">
        <v>8672</v>
      </c>
      <c r="E553" s="55" t="s">
        <v>7802</v>
      </c>
      <c r="F553" s="55"/>
      <c r="G553" s="55" t="s">
        <v>7804</v>
      </c>
      <c r="H553" s="344">
        <v>589</v>
      </c>
      <c r="I553" s="59">
        <v>0.25</v>
      </c>
      <c r="J553" s="448">
        <f t="shared" si="9"/>
        <v>441.75</v>
      </c>
    </row>
    <row r="554" spans="1:10" ht="15.75">
      <c r="A554" s="55">
        <v>550</v>
      </c>
      <c r="B554" s="55" t="s">
        <v>7803</v>
      </c>
      <c r="C554" s="342" t="s">
        <v>8668</v>
      </c>
      <c r="D554" s="340" t="s">
        <v>8673</v>
      </c>
      <c r="E554" s="55" t="s">
        <v>7802</v>
      </c>
      <c r="F554" s="55"/>
      <c r="G554" s="55" t="s">
        <v>7804</v>
      </c>
      <c r="H554" s="344">
        <v>720</v>
      </c>
      <c r="I554" s="59">
        <v>0.25</v>
      </c>
      <c r="J554" s="448">
        <f t="shared" si="9"/>
        <v>540</v>
      </c>
    </row>
    <row r="555" spans="1:10" ht="15.75">
      <c r="A555" s="55">
        <v>551</v>
      </c>
      <c r="B555" s="55" t="s">
        <v>7803</v>
      </c>
      <c r="C555" s="342" t="s">
        <v>8669</v>
      </c>
      <c r="D555" s="340" t="s">
        <v>8674</v>
      </c>
      <c r="E555" s="55" t="s">
        <v>7802</v>
      </c>
      <c r="F555" s="55"/>
      <c r="G555" s="55" t="s">
        <v>7804</v>
      </c>
      <c r="H555" s="344">
        <v>502</v>
      </c>
      <c r="I555" s="59">
        <v>0.25</v>
      </c>
      <c r="J555" s="448">
        <f t="shared" si="9"/>
        <v>376.5</v>
      </c>
    </row>
    <row r="556" spans="1:10" ht="15.75">
      <c r="A556" s="55">
        <v>552</v>
      </c>
      <c r="B556" s="55" t="s">
        <v>7803</v>
      </c>
      <c r="C556" s="342">
        <v>2012</v>
      </c>
      <c r="D556" s="340" t="s">
        <v>8675</v>
      </c>
      <c r="E556" s="55" t="s">
        <v>7802</v>
      </c>
      <c r="F556" s="55"/>
      <c r="G556" s="55" t="s">
        <v>7804</v>
      </c>
      <c r="H556" s="344">
        <v>373</v>
      </c>
      <c r="I556" s="59">
        <v>0.25</v>
      </c>
      <c r="J556" s="448">
        <f t="shared" si="9"/>
        <v>279.75</v>
      </c>
    </row>
    <row r="557" spans="1:10" ht="15.75">
      <c r="A557" s="55">
        <v>553</v>
      </c>
      <c r="B557" s="55" t="s">
        <v>7803</v>
      </c>
      <c r="C557" s="342">
        <v>9106</v>
      </c>
      <c r="D557" s="340" t="s">
        <v>8676</v>
      </c>
      <c r="E557" s="55" t="s">
        <v>7802</v>
      </c>
      <c r="F557" s="55"/>
      <c r="G557" s="55" t="s">
        <v>7804</v>
      </c>
      <c r="H557" s="344">
        <v>95</v>
      </c>
      <c r="I557" s="59">
        <v>0.25</v>
      </c>
      <c r="J557" s="448">
        <f t="shared" si="9"/>
        <v>71.25</v>
      </c>
    </row>
    <row r="558" spans="1:10" ht="15.75">
      <c r="A558" s="55">
        <v>554</v>
      </c>
      <c r="B558" s="55" t="s">
        <v>7803</v>
      </c>
      <c r="C558" s="342" t="s">
        <v>8670</v>
      </c>
      <c r="D558" s="340" t="s">
        <v>8677</v>
      </c>
      <c r="E558" s="55" t="s">
        <v>7802</v>
      </c>
      <c r="F558" s="55"/>
      <c r="G558" s="55" t="s">
        <v>7804</v>
      </c>
      <c r="H558" s="344">
        <v>242</v>
      </c>
      <c r="I558" s="59">
        <v>0.25</v>
      </c>
      <c r="J558" s="448">
        <f t="shared" si="9"/>
        <v>181.5</v>
      </c>
    </row>
    <row r="559" spans="1:10" ht="15.75">
      <c r="A559" s="55">
        <v>555</v>
      </c>
      <c r="B559" s="55" t="s">
        <v>7803</v>
      </c>
      <c r="C559" s="342" t="s">
        <v>8602</v>
      </c>
      <c r="D559" s="340" t="s">
        <v>8613</v>
      </c>
      <c r="E559" s="55" t="s">
        <v>7802</v>
      </c>
      <c r="F559" s="55"/>
      <c r="G559" s="55" t="s">
        <v>7804</v>
      </c>
      <c r="H559" s="344">
        <v>237</v>
      </c>
      <c r="I559" s="59">
        <v>0.25</v>
      </c>
      <c r="J559" s="448">
        <f t="shared" si="9"/>
        <v>177.75</v>
      </c>
    </row>
    <row r="560" spans="1:10" ht="15.75">
      <c r="A560" s="55">
        <v>556</v>
      </c>
      <c r="B560" s="55" t="s">
        <v>7803</v>
      </c>
      <c r="C560" s="342" t="s">
        <v>8678</v>
      </c>
      <c r="D560" s="340" t="s">
        <v>8680</v>
      </c>
      <c r="E560" s="55" t="s">
        <v>7802</v>
      </c>
      <c r="F560" s="55"/>
      <c r="G560" s="55" t="s">
        <v>7804</v>
      </c>
      <c r="H560" s="344">
        <v>1190</v>
      </c>
      <c r="I560" s="59">
        <v>0.25</v>
      </c>
      <c r="J560" s="448">
        <f t="shared" si="9"/>
        <v>892.5</v>
      </c>
    </row>
    <row r="561" spans="1:10" ht="26.25">
      <c r="A561" s="55">
        <v>557</v>
      </c>
      <c r="B561" s="55" t="s">
        <v>7803</v>
      </c>
      <c r="C561" s="342" t="s">
        <v>8679</v>
      </c>
      <c r="D561" s="340" t="s">
        <v>8681</v>
      </c>
      <c r="E561" s="55" t="s">
        <v>7802</v>
      </c>
      <c r="F561" s="55"/>
      <c r="G561" s="55" t="s">
        <v>7804</v>
      </c>
      <c r="H561" s="344">
        <v>711</v>
      </c>
      <c r="I561" s="59">
        <v>0.25</v>
      </c>
      <c r="J561" s="448">
        <f t="shared" si="9"/>
        <v>533.25</v>
      </c>
    </row>
    <row r="562" spans="1:10" ht="39">
      <c r="A562" s="55">
        <v>558</v>
      </c>
      <c r="B562" s="55" t="s">
        <v>7803</v>
      </c>
      <c r="C562" s="345" t="s">
        <v>8682</v>
      </c>
      <c r="D562" s="339" t="s">
        <v>8685</v>
      </c>
      <c r="E562" s="55" t="s">
        <v>7802</v>
      </c>
      <c r="F562" s="55"/>
      <c r="G562" s="55" t="s">
        <v>7804</v>
      </c>
      <c r="H562" s="344">
        <v>1459</v>
      </c>
      <c r="I562" s="59">
        <v>0.25</v>
      </c>
      <c r="J562" s="448">
        <f t="shared" si="9"/>
        <v>1094.25</v>
      </c>
    </row>
    <row r="563" spans="1:10" ht="15.75">
      <c r="A563" s="55">
        <v>559</v>
      </c>
      <c r="B563" s="55" t="s">
        <v>7803</v>
      </c>
      <c r="C563" s="345" t="s">
        <v>8683</v>
      </c>
      <c r="D563" s="339" t="s">
        <v>8686</v>
      </c>
      <c r="E563" s="55" t="s">
        <v>7802</v>
      </c>
      <c r="F563" s="55"/>
      <c r="G563" s="55" t="s">
        <v>7804</v>
      </c>
      <c r="H563" s="344">
        <v>1014</v>
      </c>
      <c r="I563" s="59">
        <v>0.25</v>
      </c>
      <c r="J563" s="448">
        <f t="shared" si="9"/>
        <v>760.5</v>
      </c>
    </row>
    <row r="564" spans="1:10" ht="15.75">
      <c r="A564" s="55">
        <v>560</v>
      </c>
      <c r="B564" s="55" t="s">
        <v>7803</v>
      </c>
      <c r="C564" s="345" t="s">
        <v>8684</v>
      </c>
      <c r="D564" s="339" t="s">
        <v>8687</v>
      </c>
      <c r="E564" s="55" t="s">
        <v>7802</v>
      </c>
      <c r="F564" s="55"/>
      <c r="G564" s="55" t="s">
        <v>7804</v>
      </c>
      <c r="H564" s="344">
        <v>940</v>
      </c>
      <c r="I564" s="59">
        <v>0.25</v>
      </c>
      <c r="J564" s="448">
        <f t="shared" si="9"/>
        <v>705</v>
      </c>
    </row>
    <row r="565" spans="1:10" ht="26.25">
      <c r="A565" s="55">
        <v>561</v>
      </c>
      <c r="B565" s="55" t="s">
        <v>7803</v>
      </c>
      <c r="C565" s="342" t="s">
        <v>8688</v>
      </c>
      <c r="D565" s="340" t="s">
        <v>8691</v>
      </c>
      <c r="E565" s="55" t="s">
        <v>7802</v>
      </c>
      <c r="F565" s="55"/>
      <c r="G565" s="55" t="s">
        <v>7804</v>
      </c>
      <c r="H565" s="343">
        <v>1121</v>
      </c>
      <c r="I565" s="59">
        <v>0.25</v>
      </c>
      <c r="J565" s="448">
        <f t="shared" si="9"/>
        <v>840.75</v>
      </c>
    </row>
    <row r="566" spans="1:10" ht="26.25">
      <c r="A566" s="55">
        <v>562</v>
      </c>
      <c r="B566" s="55" t="s">
        <v>7803</v>
      </c>
      <c r="C566" s="345" t="s">
        <v>8689</v>
      </c>
      <c r="D566" s="339" t="s">
        <v>8692</v>
      </c>
      <c r="E566" s="55" t="s">
        <v>7802</v>
      </c>
      <c r="F566" s="55"/>
      <c r="G566" s="55" t="s">
        <v>7804</v>
      </c>
      <c r="H566" s="343">
        <v>1020</v>
      </c>
      <c r="I566" s="59">
        <v>0.25</v>
      </c>
      <c r="J566" s="448">
        <f t="shared" si="9"/>
        <v>765</v>
      </c>
    </row>
    <row r="567" spans="1:10" ht="15.75">
      <c r="A567" s="55">
        <v>563</v>
      </c>
      <c r="B567" s="55" t="s">
        <v>7803</v>
      </c>
      <c r="C567" s="345" t="s">
        <v>8690</v>
      </c>
      <c r="D567" s="347" t="s">
        <v>8693</v>
      </c>
      <c r="E567" s="55" t="s">
        <v>7802</v>
      </c>
      <c r="F567" s="55"/>
      <c r="G567" s="55" t="s">
        <v>7804</v>
      </c>
      <c r="H567" s="343">
        <v>1094</v>
      </c>
      <c r="I567" s="59">
        <v>0.25</v>
      </c>
      <c r="J567" s="448">
        <f t="shared" si="9"/>
        <v>820.5</v>
      </c>
    </row>
    <row r="568" spans="1:10" ht="26.25">
      <c r="A568" s="55">
        <v>564</v>
      </c>
      <c r="B568" s="55" t="s">
        <v>7803</v>
      </c>
      <c r="C568" s="346" t="s">
        <v>8694</v>
      </c>
      <c r="D568" s="348" t="s">
        <v>8704</v>
      </c>
      <c r="E568" s="55" t="s">
        <v>7802</v>
      </c>
      <c r="F568" s="55"/>
      <c r="G568" s="55" t="s">
        <v>7804</v>
      </c>
      <c r="H568" s="343">
        <v>170</v>
      </c>
      <c r="I568" s="59">
        <v>0.25</v>
      </c>
      <c r="J568" s="448">
        <f t="shared" si="9"/>
        <v>127.5</v>
      </c>
    </row>
    <row r="569" spans="1:10" ht="15.75">
      <c r="A569" s="55">
        <v>565</v>
      </c>
      <c r="B569" s="55" t="s">
        <v>7803</v>
      </c>
      <c r="C569" s="346" t="s">
        <v>8695</v>
      </c>
      <c r="D569" s="340" t="s">
        <v>8705</v>
      </c>
      <c r="E569" s="55" t="s">
        <v>7802</v>
      </c>
      <c r="F569" s="55"/>
      <c r="G569" s="55" t="s">
        <v>7804</v>
      </c>
      <c r="H569" s="343">
        <v>242</v>
      </c>
      <c r="I569" s="59">
        <v>0.25</v>
      </c>
      <c r="J569" s="448">
        <f t="shared" si="9"/>
        <v>181.5</v>
      </c>
    </row>
    <row r="570" spans="1:10" ht="15.75">
      <c r="A570" s="55">
        <v>566</v>
      </c>
      <c r="B570" s="55" t="s">
        <v>7803</v>
      </c>
      <c r="C570" s="342" t="s">
        <v>8696</v>
      </c>
      <c r="D570" s="340" t="s">
        <v>8706</v>
      </c>
      <c r="E570" s="55" t="s">
        <v>7802</v>
      </c>
      <c r="F570" s="55"/>
      <c r="G570" s="55" t="s">
        <v>7804</v>
      </c>
      <c r="H570" s="343">
        <v>540</v>
      </c>
      <c r="I570" s="59">
        <v>0.25</v>
      </c>
      <c r="J570" s="448">
        <f t="shared" si="9"/>
        <v>405</v>
      </c>
    </row>
    <row r="571" spans="1:10" ht="15.75">
      <c r="A571" s="55">
        <v>567</v>
      </c>
      <c r="B571" s="55" t="s">
        <v>7803</v>
      </c>
      <c r="C571" s="342" t="s">
        <v>8697</v>
      </c>
      <c r="D571" s="340" t="s">
        <v>8707</v>
      </c>
      <c r="E571" s="55" t="s">
        <v>7802</v>
      </c>
      <c r="F571" s="55"/>
      <c r="G571" s="55" t="s">
        <v>7804</v>
      </c>
      <c r="H571" s="343">
        <v>160</v>
      </c>
      <c r="I571" s="59">
        <v>0.25</v>
      </c>
      <c r="J571" s="448">
        <f t="shared" si="9"/>
        <v>120</v>
      </c>
    </row>
    <row r="572" spans="1:10" ht="15.75">
      <c r="A572" s="55">
        <v>568</v>
      </c>
      <c r="B572" s="55" t="s">
        <v>7803</v>
      </c>
      <c r="C572" s="342" t="s">
        <v>8698</v>
      </c>
      <c r="D572" s="340" t="s">
        <v>8708</v>
      </c>
      <c r="E572" s="55" t="s">
        <v>7802</v>
      </c>
      <c r="F572" s="55"/>
      <c r="G572" s="55" t="s">
        <v>7804</v>
      </c>
      <c r="H572" s="343">
        <v>226</v>
      </c>
      <c r="I572" s="59">
        <v>0.25</v>
      </c>
      <c r="J572" s="448">
        <f t="shared" si="9"/>
        <v>169.5</v>
      </c>
    </row>
    <row r="573" spans="1:10" ht="26.25">
      <c r="A573" s="55">
        <v>569</v>
      </c>
      <c r="B573" s="55" t="s">
        <v>7803</v>
      </c>
      <c r="C573" s="345" t="s">
        <v>8699</v>
      </c>
      <c r="D573" s="339" t="s">
        <v>8709</v>
      </c>
      <c r="E573" s="55" t="s">
        <v>7802</v>
      </c>
      <c r="F573" s="55"/>
      <c r="G573" s="55" t="s">
        <v>7804</v>
      </c>
      <c r="H573" s="343">
        <v>488</v>
      </c>
      <c r="I573" s="59">
        <v>0.25</v>
      </c>
      <c r="J573" s="448">
        <f t="shared" si="9"/>
        <v>366</v>
      </c>
    </row>
    <row r="574" spans="1:10" ht="15.75">
      <c r="A574" s="55">
        <v>570</v>
      </c>
      <c r="B574" s="55" t="s">
        <v>7803</v>
      </c>
      <c r="C574" s="329" t="s">
        <v>8700</v>
      </c>
      <c r="D574" s="329" t="s">
        <v>8710</v>
      </c>
      <c r="E574" s="55" t="s">
        <v>7802</v>
      </c>
      <c r="F574" s="55"/>
      <c r="G574" s="55" t="s">
        <v>7804</v>
      </c>
      <c r="H574" s="343">
        <v>480</v>
      </c>
      <c r="I574" s="59">
        <v>0.25</v>
      </c>
      <c r="J574" s="448">
        <f t="shared" si="9"/>
        <v>360</v>
      </c>
    </row>
    <row r="575" spans="1:10" ht="15.75">
      <c r="A575" s="55">
        <v>571</v>
      </c>
      <c r="B575" s="55" t="s">
        <v>7803</v>
      </c>
      <c r="C575" s="346" t="s">
        <v>8701</v>
      </c>
      <c r="D575" s="340" t="s">
        <v>8711</v>
      </c>
      <c r="E575" s="55" t="s">
        <v>7802</v>
      </c>
      <c r="F575" s="55"/>
      <c r="G575" s="55" t="s">
        <v>7804</v>
      </c>
      <c r="H575" s="343">
        <v>3743</v>
      </c>
      <c r="I575" s="59">
        <v>0.25</v>
      </c>
      <c r="J575" s="448">
        <f t="shared" si="9"/>
        <v>2807.25</v>
      </c>
    </row>
    <row r="576" spans="1:10" ht="15.75">
      <c r="A576" s="55">
        <v>572</v>
      </c>
      <c r="B576" s="55" t="s">
        <v>7803</v>
      </c>
      <c r="C576" s="346" t="s">
        <v>8702</v>
      </c>
      <c r="D576" s="340" t="s">
        <v>8712</v>
      </c>
      <c r="E576" s="55" t="s">
        <v>7802</v>
      </c>
      <c r="F576" s="55"/>
      <c r="G576" s="55" t="s">
        <v>7804</v>
      </c>
      <c r="H576" s="343">
        <v>1600</v>
      </c>
      <c r="I576" s="59">
        <v>0.25</v>
      </c>
      <c r="J576" s="448">
        <f t="shared" si="9"/>
        <v>1200</v>
      </c>
    </row>
    <row r="577" spans="1:10" ht="15.75">
      <c r="A577" s="55">
        <v>573</v>
      </c>
      <c r="B577" s="55" t="s">
        <v>7803</v>
      </c>
      <c r="C577" s="346" t="s">
        <v>8703</v>
      </c>
      <c r="D577" s="340" t="s">
        <v>8713</v>
      </c>
      <c r="E577" s="55" t="s">
        <v>7802</v>
      </c>
      <c r="F577" s="55"/>
      <c r="G577" s="55" t="s">
        <v>7804</v>
      </c>
      <c r="H577" s="343">
        <v>82</v>
      </c>
      <c r="I577" s="59">
        <v>0.25</v>
      </c>
      <c r="J577" s="448">
        <f t="shared" si="9"/>
        <v>61.5</v>
      </c>
    </row>
    <row r="578" spans="1:10" ht="15.75">
      <c r="A578" s="55">
        <v>574</v>
      </c>
      <c r="B578" s="55" t="s">
        <v>7803</v>
      </c>
      <c r="C578" s="346">
        <v>39201242</v>
      </c>
      <c r="D578" s="340" t="s">
        <v>8714</v>
      </c>
      <c r="E578" s="55" t="s">
        <v>7802</v>
      </c>
      <c r="F578" s="55"/>
      <c r="G578" s="55" t="s">
        <v>7804</v>
      </c>
      <c r="H578" s="343">
        <v>370</v>
      </c>
      <c r="I578" s="59">
        <v>0.25</v>
      </c>
      <c r="J578" s="448">
        <f t="shared" si="9"/>
        <v>277.5</v>
      </c>
    </row>
    <row r="579" spans="1:10" ht="15.75">
      <c r="A579" s="55">
        <v>575</v>
      </c>
      <c r="B579" s="55" t="s">
        <v>7803</v>
      </c>
      <c r="C579" s="346">
        <v>39201404</v>
      </c>
      <c r="D579" s="349" t="s">
        <v>8715</v>
      </c>
      <c r="E579" s="55" t="s">
        <v>7802</v>
      </c>
      <c r="F579" s="55"/>
      <c r="G579" s="55" t="s">
        <v>7804</v>
      </c>
      <c r="H579" s="343">
        <v>810</v>
      </c>
      <c r="I579" s="59">
        <v>0.25</v>
      </c>
      <c r="J579" s="448">
        <f t="shared" si="9"/>
        <v>607.5</v>
      </c>
    </row>
    <row r="580" spans="1:10" ht="15.75">
      <c r="A580" s="55">
        <v>576</v>
      </c>
      <c r="B580" s="55" t="s">
        <v>7803</v>
      </c>
      <c r="C580" s="346">
        <v>39201532</v>
      </c>
      <c r="D580" s="349" t="s">
        <v>8716</v>
      </c>
      <c r="E580" s="55" t="s">
        <v>7802</v>
      </c>
      <c r="F580" s="55"/>
      <c r="G580" s="55" t="s">
        <v>7804</v>
      </c>
      <c r="H580" s="343">
        <v>1025</v>
      </c>
      <c r="I580" s="59">
        <v>0.25</v>
      </c>
      <c r="J580" s="448">
        <f t="shared" si="9"/>
        <v>768.75</v>
      </c>
    </row>
    <row r="581" spans="1:10" ht="15.75">
      <c r="A581" s="55">
        <v>577</v>
      </c>
      <c r="B581" s="55" t="s">
        <v>7803</v>
      </c>
      <c r="C581" s="342" t="s">
        <v>8717</v>
      </c>
      <c r="D581" s="340" t="s">
        <v>8726</v>
      </c>
      <c r="E581" s="55" t="s">
        <v>7802</v>
      </c>
      <c r="F581" s="55"/>
      <c r="G581" s="55" t="s">
        <v>7804</v>
      </c>
      <c r="H581" s="343">
        <v>5</v>
      </c>
      <c r="I581" s="59">
        <v>0.25</v>
      </c>
      <c r="J581" s="448">
        <f t="shared" si="9"/>
        <v>3.75</v>
      </c>
    </row>
    <row r="582" spans="1:10" ht="15.75">
      <c r="A582" s="55">
        <v>578</v>
      </c>
      <c r="B582" s="55" t="s">
        <v>7803</v>
      </c>
      <c r="C582" s="346" t="s">
        <v>8718</v>
      </c>
      <c r="D582" s="340" t="s">
        <v>8727</v>
      </c>
      <c r="E582" s="55" t="s">
        <v>7802</v>
      </c>
      <c r="F582" s="55"/>
      <c r="G582" s="55" t="s">
        <v>7804</v>
      </c>
      <c r="H582" s="343">
        <v>5</v>
      </c>
      <c r="I582" s="59">
        <v>0.25</v>
      </c>
      <c r="J582" s="448">
        <f t="shared" si="9"/>
        <v>3.75</v>
      </c>
    </row>
    <row r="583" spans="1:10" ht="15.75">
      <c r="A583" s="55">
        <v>579</v>
      </c>
      <c r="B583" s="55" t="s">
        <v>7803</v>
      </c>
      <c r="C583" s="342" t="s">
        <v>8719</v>
      </c>
      <c r="D583" s="340" t="s">
        <v>8728</v>
      </c>
      <c r="E583" s="55" t="s">
        <v>7802</v>
      </c>
      <c r="F583" s="55"/>
      <c r="G583" s="55" t="s">
        <v>7804</v>
      </c>
      <c r="H583" s="343">
        <v>8</v>
      </c>
      <c r="I583" s="59">
        <v>0.25</v>
      </c>
      <c r="J583" s="448">
        <f t="shared" si="9"/>
        <v>6</v>
      </c>
    </row>
    <row r="584" spans="1:10" ht="15.75">
      <c r="A584" s="55">
        <v>580</v>
      </c>
      <c r="B584" s="55" t="s">
        <v>7803</v>
      </c>
      <c r="C584" s="346" t="s">
        <v>8720</v>
      </c>
      <c r="D584" s="340" t="s">
        <v>8729</v>
      </c>
      <c r="E584" s="55" t="s">
        <v>7802</v>
      </c>
      <c r="F584" s="55"/>
      <c r="G584" s="55" t="s">
        <v>7804</v>
      </c>
      <c r="H584" s="343">
        <v>8</v>
      </c>
      <c r="I584" s="59">
        <v>0.25</v>
      </c>
      <c r="J584" s="448">
        <f t="shared" si="9"/>
        <v>6</v>
      </c>
    </row>
    <row r="585" spans="1:10" ht="15.75">
      <c r="A585" s="55">
        <v>581</v>
      </c>
      <c r="B585" s="55" t="s">
        <v>7803</v>
      </c>
      <c r="C585" s="342" t="s">
        <v>8721</v>
      </c>
      <c r="D585" s="340" t="s">
        <v>8730</v>
      </c>
      <c r="E585" s="55" t="s">
        <v>7802</v>
      </c>
      <c r="F585" s="55"/>
      <c r="G585" s="55" t="s">
        <v>7804</v>
      </c>
      <c r="H585" s="343">
        <v>7</v>
      </c>
      <c r="I585" s="59">
        <v>0.25</v>
      </c>
      <c r="J585" s="448">
        <f t="shared" si="9"/>
        <v>5.25</v>
      </c>
    </row>
    <row r="586" spans="1:10" ht="15.75">
      <c r="A586" s="55">
        <v>582</v>
      </c>
      <c r="B586" s="55" t="s">
        <v>7803</v>
      </c>
      <c r="C586" s="342" t="s">
        <v>8722</v>
      </c>
      <c r="D586" s="340" t="s">
        <v>8731</v>
      </c>
      <c r="E586" s="55" t="s">
        <v>7802</v>
      </c>
      <c r="F586" s="55"/>
      <c r="G586" s="55" t="s">
        <v>7804</v>
      </c>
      <c r="H586" s="343">
        <v>6</v>
      </c>
      <c r="I586" s="59">
        <v>0.25</v>
      </c>
      <c r="J586" s="448">
        <f t="shared" si="9"/>
        <v>4.5</v>
      </c>
    </row>
    <row r="587" spans="1:10" ht="15.75">
      <c r="A587" s="55">
        <v>583</v>
      </c>
      <c r="B587" s="55" t="s">
        <v>7803</v>
      </c>
      <c r="C587" s="342" t="s">
        <v>8723</v>
      </c>
      <c r="D587" s="340" t="s">
        <v>8732</v>
      </c>
      <c r="E587" s="55" t="s">
        <v>7802</v>
      </c>
      <c r="F587" s="55"/>
      <c r="G587" s="55" t="s">
        <v>7804</v>
      </c>
      <c r="H587" s="343">
        <v>6</v>
      </c>
      <c r="I587" s="59">
        <v>0.25</v>
      </c>
      <c r="J587" s="448">
        <f t="shared" si="9"/>
        <v>4.5</v>
      </c>
    </row>
    <row r="588" spans="1:10" ht="15.75">
      <c r="A588" s="55">
        <v>584</v>
      </c>
      <c r="B588" s="55" t="s">
        <v>7803</v>
      </c>
      <c r="C588" s="345" t="s">
        <v>8724</v>
      </c>
      <c r="D588" s="339" t="s">
        <v>8733</v>
      </c>
      <c r="E588" s="55" t="s">
        <v>7802</v>
      </c>
      <c r="F588" s="55"/>
      <c r="G588" s="55" t="s">
        <v>7804</v>
      </c>
      <c r="H588" s="343">
        <v>6</v>
      </c>
      <c r="I588" s="59">
        <v>0.25</v>
      </c>
      <c r="J588" s="448">
        <f t="shared" si="9"/>
        <v>4.5</v>
      </c>
    </row>
    <row r="589" spans="1:10" ht="26.25">
      <c r="A589" s="55">
        <v>585</v>
      </c>
      <c r="B589" s="55" t="s">
        <v>7803</v>
      </c>
      <c r="C589" s="345" t="s">
        <v>8725</v>
      </c>
      <c r="D589" s="339" t="s">
        <v>8734</v>
      </c>
      <c r="E589" s="55" t="s">
        <v>7802</v>
      </c>
      <c r="F589" s="55"/>
      <c r="G589" s="55" t="s">
        <v>7804</v>
      </c>
      <c r="H589" s="343">
        <v>8</v>
      </c>
      <c r="I589" s="59">
        <v>0.25</v>
      </c>
      <c r="J589" s="448">
        <f t="shared" si="9"/>
        <v>6</v>
      </c>
    </row>
    <row r="590" spans="1:10" ht="15.75">
      <c r="A590" s="55">
        <v>586</v>
      </c>
      <c r="B590" s="55" t="s">
        <v>7803</v>
      </c>
      <c r="C590" s="341" t="s">
        <v>8735</v>
      </c>
      <c r="D590" s="339" t="s">
        <v>8742</v>
      </c>
      <c r="E590" s="55" t="s">
        <v>7802</v>
      </c>
      <c r="F590" s="55"/>
      <c r="G590" s="55" t="s">
        <v>7804</v>
      </c>
      <c r="H590" s="343">
        <v>467</v>
      </c>
      <c r="I590" s="59">
        <v>0.25</v>
      </c>
      <c r="J590" s="448">
        <f t="shared" si="9"/>
        <v>350.25</v>
      </c>
    </row>
    <row r="591" spans="1:10" ht="15.75">
      <c r="A591" s="55">
        <v>587</v>
      </c>
      <c r="B591" s="55" t="s">
        <v>7803</v>
      </c>
      <c r="C591" s="341" t="s">
        <v>8736</v>
      </c>
      <c r="D591" s="339" t="s">
        <v>8743</v>
      </c>
      <c r="E591" s="55" t="s">
        <v>7802</v>
      </c>
      <c r="F591" s="55"/>
      <c r="G591" s="55" t="s">
        <v>7804</v>
      </c>
      <c r="H591" s="343">
        <v>651</v>
      </c>
      <c r="I591" s="59">
        <v>0.25</v>
      </c>
      <c r="J591" s="448">
        <f t="shared" si="9"/>
        <v>488.25</v>
      </c>
    </row>
    <row r="592" spans="1:10" ht="26.25">
      <c r="A592" s="55">
        <v>588</v>
      </c>
      <c r="B592" s="55" t="s">
        <v>7803</v>
      </c>
      <c r="C592" s="345" t="s">
        <v>8737</v>
      </c>
      <c r="D592" s="339" t="s">
        <v>8744</v>
      </c>
      <c r="E592" s="55" t="s">
        <v>7802</v>
      </c>
      <c r="F592" s="55"/>
      <c r="G592" s="55" t="s">
        <v>7804</v>
      </c>
      <c r="H592" s="343">
        <v>50</v>
      </c>
      <c r="I592" s="59">
        <v>0.25</v>
      </c>
      <c r="J592" s="448">
        <f t="shared" si="9"/>
        <v>37.5</v>
      </c>
    </row>
    <row r="593" spans="1:10" ht="26.25">
      <c r="A593" s="55">
        <v>589</v>
      </c>
      <c r="B593" s="55" t="s">
        <v>7803</v>
      </c>
      <c r="C593" s="342" t="s">
        <v>8738</v>
      </c>
      <c r="D593" s="340" t="s">
        <v>8745</v>
      </c>
      <c r="E593" s="55" t="s">
        <v>7802</v>
      </c>
      <c r="F593" s="55"/>
      <c r="G593" s="55" t="s">
        <v>7804</v>
      </c>
      <c r="H593" s="343">
        <v>50</v>
      </c>
      <c r="I593" s="59">
        <v>0.25</v>
      </c>
      <c r="J593" s="448">
        <f t="shared" si="9"/>
        <v>37.5</v>
      </c>
    </row>
    <row r="594" spans="1:10" ht="26.25">
      <c r="A594" s="55">
        <v>590</v>
      </c>
      <c r="B594" s="55" t="s">
        <v>7803</v>
      </c>
      <c r="C594" s="345" t="s">
        <v>8739</v>
      </c>
      <c r="D594" s="339" t="s">
        <v>8746</v>
      </c>
      <c r="E594" s="55" t="s">
        <v>7802</v>
      </c>
      <c r="F594" s="55"/>
      <c r="G594" s="55" t="s">
        <v>7804</v>
      </c>
      <c r="H594" s="343">
        <v>50</v>
      </c>
      <c r="I594" s="59">
        <v>0.25</v>
      </c>
      <c r="J594" s="448">
        <f t="shared" ref="J594:J657" si="10">H594*(1-I594)</f>
        <v>37.5</v>
      </c>
    </row>
    <row r="595" spans="1:10" ht="26.25">
      <c r="A595" s="55">
        <v>591</v>
      </c>
      <c r="B595" s="55" t="s">
        <v>7803</v>
      </c>
      <c r="C595" s="342" t="s">
        <v>8740</v>
      </c>
      <c r="D595" s="340" t="s">
        <v>8747</v>
      </c>
      <c r="E595" s="55" t="s">
        <v>7802</v>
      </c>
      <c r="F595" s="55"/>
      <c r="G595" s="55" t="s">
        <v>7804</v>
      </c>
      <c r="H595" s="343">
        <v>49</v>
      </c>
      <c r="I595" s="59">
        <v>0.25</v>
      </c>
      <c r="J595" s="448">
        <f t="shared" si="10"/>
        <v>36.75</v>
      </c>
    </row>
    <row r="596" spans="1:10" ht="15.75">
      <c r="A596" s="55">
        <v>592</v>
      </c>
      <c r="B596" s="55" t="s">
        <v>7803</v>
      </c>
      <c r="C596" s="342" t="s">
        <v>8741</v>
      </c>
      <c r="D596" s="340" t="s">
        <v>8748</v>
      </c>
      <c r="E596" s="55" t="s">
        <v>7802</v>
      </c>
      <c r="F596" s="55"/>
      <c r="G596" s="55" t="s">
        <v>7804</v>
      </c>
      <c r="H596" s="343">
        <v>53</v>
      </c>
      <c r="I596" s="59">
        <v>0.25</v>
      </c>
      <c r="J596" s="448">
        <f t="shared" si="10"/>
        <v>39.75</v>
      </c>
    </row>
    <row r="597" spans="1:10" ht="15.75">
      <c r="A597" s="55">
        <v>593</v>
      </c>
      <c r="B597" s="55" t="s">
        <v>7803</v>
      </c>
      <c r="C597" s="342">
        <v>39201170</v>
      </c>
      <c r="D597" s="340" t="s">
        <v>8750</v>
      </c>
      <c r="E597" s="55" t="s">
        <v>7802</v>
      </c>
      <c r="F597" s="55"/>
      <c r="G597" s="55" t="s">
        <v>7804</v>
      </c>
      <c r="H597" s="343">
        <v>355</v>
      </c>
      <c r="I597" s="59">
        <v>0.25</v>
      </c>
      <c r="J597" s="448">
        <f t="shared" si="10"/>
        <v>266.25</v>
      </c>
    </row>
    <row r="598" spans="1:10" ht="15.75">
      <c r="A598" s="55">
        <v>594</v>
      </c>
      <c r="B598" s="55" t="s">
        <v>7803</v>
      </c>
      <c r="C598" s="342" t="s">
        <v>8606</v>
      </c>
      <c r="D598" s="340" t="s">
        <v>8617</v>
      </c>
      <c r="E598" s="55" t="s">
        <v>7802</v>
      </c>
      <c r="F598" s="55"/>
      <c r="G598" s="55" t="s">
        <v>7804</v>
      </c>
      <c r="H598" s="343">
        <v>303</v>
      </c>
      <c r="I598" s="59">
        <v>0.25</v>
      </c>
      <c r="J598" s="448">
        <f t="shared" si="10"/>
        <v>227.25</v>
      </c>
    </row>
    <row r="599" spans="1:10" ht="15.75">
      <c r="A599" s="55">
        <v>595</v>
      </c>
      <c r="B599" s="55" t="s">
        <v>7803</v>
      </c>
      <c r="C599" s="342" t="s">
        <v>8607</v>
      </c>
      <c r="D599" s="340" t="s">
        <v>8618</v>
      </c>
      <c r="E599" s="55" t="s">
        <v>7802</v>
      </c>
      <c r="F599" s="55"/>
      <c r="G599" s="55" t="s">
        <v>7804</v>
      </c>
      <c r="H599" s="343">
        <v>150</v>
      </c>
      <c r="I599" s="59">
        <v>0.25</v>
      </c>
      <c r="J599" s="448">
        <f t="shared" si="10"/>
        <v>112.5</v>
      </c>
    </row>
    <row r="600" spans="1:10" ht="15.75">
      <c r="A600" s="55">
        <v>596</v>
      </c>
      <c r="B600" s="55" t="s">
        <v>7803</v>
      </c>
      <c r="C600" s="342" t="s">
        <v>8749</v>
      </c>
      <c r="D600" s="340" t="s">
        <v>8751</v>
      </c>
      <c r="E600" s="55" t="s">
        <v>7802</v>
      </c>
      <c r="F600" s="55"/>
      <c r="G600" s="55" t="s">
        <v>7804</v>
      </c>
      <c r="H600" s="343">
        <v>311</v>
      </c>
      <c r="I600" s="59">
        <v>0.25</v>
      </c>
      <c r="J600" s="448">
        <f t="shared" si="10"/>
        <v>233.25</v>
      </c>
    </row>
    <row r="601" spans="1:10" ht="15.75">
      <c r="A601" s="55">
        <v>597</v>
      </c>
      <c r="B601" s="55" t="s">
        <v>7803</v>
      </c>
      <c r="C601" s="342" t="s">
        <v>8609</v>
      </c>
      <c r="D601" s="340" t="s">
        <v>8620</v>
      </c>
      <c r="E601" s="55" t="s">
        <v>7802</v>
      </c>
      <c r="F601" s="55"/>
      <c r="G601" s="55" t="s">
        <v>7804</v>
      </c>
      <c r="H601" s="343">
        <v>133</v>
      </c>
      <c r="I601" s="59">
        <v>0.25</v>
      </c>
      <c r="J601" s="448">
        <f t="shared" si="10"/>
        <v>99.75</v>
      </c>
    </row>
    <row r="602" spans="1:10" ht="15.75">
      <c r="A602" s="55">
        <v>598</v>
      </c>
      <c r="B602" s="55" t="s">
        <v>7803</v>
      </c>
      <c r="C602" s="342" t="s">
        <v>8630</v>
      </c>
      <c r="D602" s="340" t="s">
        <v>8752</v>
      </c>
      <c r="E602" s="55" t="s">
        <v>7802</v>
      </c>
      <c r="F602" s="55"/>
      <c r="G602" s="55" t="s">
        <v>7804</v>
      </c>
      <c r="H602" s="350">
        <v>71.400000000000006</v>
      </c>
      <c r="I602" s="59">
        <v>0.25</v>
      </c>
      <c r="J602" s="448">
        <f t="shared" si="10"/>
        <v>53.550000000000004</v>
      </c>
    </row>
    <row r="603" spans="1:10" ht="15.75">
      <c r="A603" s="55">
        <v>599</v>
      </c>
      <c r="B603" s="55" t="s">
        <v>7803</v>
      </c>
      <c r="C603" s="342" t="s">
        <v>8753</v>
      </c>
      <c r="D603" s="340" t="s">
        <v>8758</v>
      </c>
      <c r="E603" s="55" t="s">
        <v>7802</v>
      </c>
      <c r="F603" s="55"/>
      <c r="G603" s="55" t="s">
        <v>7804</v>
      </c>
      <c r="H603" s="343">
        <v>334</v>
      </c>
      <c r="I603" s="59">
        <v>0.25</v>
      </c>
      <c r="J603" s="448">
        <f t="shared" si="10"/>
        <v>250.5</v>
      </c>
    </row>
    <row r="604" spans="1:10" ht="15.75">
      <c r="A604" s="55">
        <v>600</v>
      </c>
      <c r="B604" s="55" t="s">
        <v>7803</v>
      </c>
      <c r="C604" s="342" t="s">
        <v>8754</v>
      </c>
      <c r="D604" s="340" t="s">
        <v>8759</v>
      </c>
      <c r="E604" s="55" t="s">
        <v>7802</v>
      </c>
      <c r="F604" s="55"/>
      <c r="G604" s="55" t="s">
        <v>7804</v>
      </c>
      <c r="H604" s="343">
        <v>266</v>
      </c>
      <c r="I604" s="59">
        <v>0.25</v>
      </c>
      <c r="J604" s="448">
        <f t="shared" si="10"/>
        <v>199.5</v>
      </c>
    </row>
    <row r="605" spans="1:10" ht="15.75">
      <c r="A605" s="55">
        <v>601</v>
      </c>
      <c r="B605" s="55" t="s">
        <v>7803</v>
      </c>
      <c r="C605" s="342" t="s">
        <v>8755</v>
      </c>
      <c r="D605" s="340" t="s">
        <v>8760</v>
      </c>
      <c r="E605" s="55" t="s">
        <v>7802</v>
      </c>
      <c r="F605" s="55"/>
      <c r="G605" s="55" t="s">
        <v>7804</v>
      </c>
      <c r="H605" s="343">
        <v>344</v>
      </c>
      <c r="I605" s="59">
        <v>0.25</v>
      </c>
      <c r="J605" s="448">
        <f t="shared" si="10"/>
        <v>258</v>
      </c>
    </row>
    <row r="606" spans="1:10" ht="15.75">
      <c r="A606" s="55">
        <v>602</v>
      </c>
      <c r="B606" s="55" t="s">
        <v>7803</v>
      </c>
      <c r="C606" s="342" t="s">
        <v>8756</v>
      </c>
      <c r="D606" s="340" t="s">
        <v>8761</v>
      </c>
      <c r="E606" s="55" t="s">
        <v>7802</v>
      </c>
      <c r="F606" s="55"/>
      <c r="G606" s="55" t="s">
        <v>7804</v>
      </c>
      <c r="H606" s="343">
        <v>297</v>
      </c>
      <c r="I606" s="59">
        <v>0.25</v>
      </c>
      <c r="J606" s="448">
        <f t="shared" si="10"/>
        <v>222.75</v>
      </c>
    </row>
    <row r="607" spans="1:10" ht="15.75">
      <c r="A607" s="55">
        <v>603</v>
      </c>
      <c r="B607" s="55" t="s">
        <v>7803</v>
      </c>
      <c r="C607" s="342" t="s">
        <v>8757</v>
      </c>
      <c r="D607" s="340" t="s">
        <v>8762</v>
      </c>
      <c r="E607" s="55" t="s">
        <v>7802</v>
      </c>
      <c r="F607" s="55"/>
      <c r="G607" s="55" t="s">
        <v>7804</v>
      </c>
      <c r="H607" s="343">
        <v>372</v>
      </c>
      <c r="I607" s="59">
        <v>0.25</v>
      </c>
      <c r="J607" s="448">
        <f t="shared" si="10"/>
        <v>279</v>
      </c>
    </row>
    <row r="608" spans="1:10" ht="15.75">
      <c r="A608" s="55">
        <v>604</v>
      </c>
      <c r="B608" s="55" t="s">
        <v>7803</v>
      </c>
      <c r="C608" s="342" t="s">
        <v>7978</v>
      </c>
      <c r="D608" s="340" t="s">
        <v>7991</v>
      </c>
      <c r="E608" s="55" t="s">
        <v>7802</v>
      </c>
      <c r="F608" s="55"/>
      <c r="G608" s="55" t="s">
        <v>7804</v>
      </c>
      <c r="H608" s="343">
        <v>24</v>
      </c>
      <c r="I608" s="59">
        <v>0.25</v>
      </c>
      <c r="J608" s="448">
        <f t="shared" si="10"/>
        <v>18</v>
      </c>
    </row>
    <row r="609" spans="1:10" ht="15.75">
      <c r="A609" s="55">
        <v>605</v>
      </c>
      <c r="B609" s="55" t="s">
        <v>7803</v>
      </c>
      <c r="C609" s="342" t="s">
        <v>7979</v>
      </c>
      <c r="D609" s="340" t="s">
        <v>7992</v>
      </c>
      <c r="E609" s="55" t="s">
        <v>7802</v>
      </c>
      <c r="F609" s="55"/>
      <c r="G609" s="55" t="s">
        <v>7804</v>
      </c>
      <c r="H609" s="343">
        <v>30</v>
      </c>
      <c r="I609" s="59">
        <v>0.25</v>
      </c>
      <c r="J609" s="448">
        <f t="shared" si="10"/>
        <v>22.5</v>
      </c>
    </row>
    <row r="610" spans="1:10" ht="26.25">
      <c r="A610" s="55">
        <v>606</v>
      </c>
      <c r="B610" s="55" t="s">
        <v>7803</v>
      </c>
      <c r="C610" s="342" t="s">
        <v>8763</v>
      </c>
      <c r="D610" s="340" t="s">
        <v>8764</v>
      </c>
      <c r="E610" s="55" t="s">
        <v>7802</v>
      </c>
      <c r="F610" s="55"/>
      <c r="G610" s="55" t="s">
        <v>7804</v>
      </c>
      <c r="H610" s="343">
        <v>1170</v>
      </c>
      <c r="I610" s="59">
        <v>0.25</v>
      </c>
      <c r="J610" s="448">
        <f t="shared" si="10"/>
        <v>877.5</v>
      </c>
    </row>
    <row r="611" spans="1:10" ht="15.75">
      <c r="A611" s="55">
        <v>607</v>
      </c>
      <c r="B611" s="55" t="s">
        <v>7803</v>
      </c>
      <c r="C611" s="342" t="s">
        <v>8765</v>
      </c>
      <c r="D611" s="340" t="s">
        <v>8774</v>
      </c>
      <c r="E611" s="55" t="s">
        <v>7802</v>
      </c>
      <c r="F611" s="55"/>
      <c r="G611" s="55" t="s">
        <v>7804</v>
      </c>
      <c r="H611" s="343">
        <v>2048</v>
      </c>
      <c r="I611" s="59">
        <v>0.25</v>
      </c>
      <c r="J611" s="448">
        <f t="shared" si="10"/>
        <v>1536</v>
      </c>
    </row>
    <row r="612" spans="1:10" ht="26.25">
      <c r="A612" s="55">
        <v>608</v>
      </c>
      <c r="B612" s="55" t="s">
        <v>7803</v>
      </c>
      <c r="C612" s="342" t="s">
        <v>8766</v>
      </c>
      <c r="D612" s="340" t="s">
        <v>8775</v>
      </c>
      <c r="E612" s="55" t="s">
        <v>7802</v>
      </c>
      <c r="F612" s="55"/>
      <c r="G612" s="55" t="s">
        <v>7804</v>
      </c>
      <c r="H612" s="343">
        <v>2310</v>
      </c>
      <c r="I612" s="59">
        <v>0.25</v>
      </c>
      <c r="J612" s="448">
        <f t="shared" si="10"/>
        <v>1732.5</v>
      </c>
    </row>
    <row r="613" spans="1:10" ht="26.25">
      <c r="A613" s="55">
        <v>609</v>
      </c>
      <c r="B613" s="55" t="s">
        <v>7803</v>
      </c>
      <c r="C613" s="342" t="s">
        <v>8767</v>
      </c>
      <c r="D613" s="340" t="s">
        <v>8776</v>
      </c>
      <c r="E613" s="55" t="s">
        <v>7802</v>
      </c>
      <c r="F613" s="55"/>
      <c r="G613" s="55" t="s">
        <v>7804</v>
      </c>
      <c r="H613" s="343">
        <v>2258</v>
      </c>
      <c r="I613" s="59">
        <v>0.25</v>
      </c>
      <c r="J613" s="448">
        <f t="shared" si="10"/>
        <v>1693.5</v>
      </c>
    </row>
    <row r="614" spans="1:10" ht="26.25">
      <c r="A614" s="55">
        <v>610</v>
      </c>
      <c r="B614" s="55" t="s">
        <v>7803</v>
      </c>
      <c r="C614" s="342" t="s">
        <v>8768</v>
      </c>
      <c r="D614" s="340" t="s">
        <v>8777</v>
      </c>
      <c r="E614" s="55" t="s">
        <v>7802</v>
      </c>
      <c r="F614" s="55"/>
      <c r="G614" s="55" t="s">
        <v>7804</v>
      </c>
      <c r="H614" s="343">
        <v>2310</v>
      </c>
      <c r="I614" s="59">
        <v>0.25</v>
      </c>
      <c r="J614" s="448">
        <f t="shared" si="10"/>
        <v>1732.5</v>
      </c>
    </row>
    <row r="615" spans="1:10" ht="26.25">
      <c r="A615" s="55">
        <v>611</v>
      </c>
      <c r="B615" s="55" t="s">
        <v>7803</v>
      </c>
      <c r="C615" s="342" t="s">
        <v>8769</v>
      </c>
      <c r="D615" s="340" t="s">
        <v>8778</v>
      </c>
      <c r="E615" s="55" t="s">
        <v>7802</v>
      </c>
      <c r="F615" s="55"/>
      <c r="G615" s="55" t="s">
        <v>7804</v>
      </c>
      <c r="H615" s="343">
        <v>2205</v>
      </c>
      <c r="I615" s="59">
        <v>0.25</v>
      </c>
      <c r="J615" s="448">
        <f t="shared" si="10"/>
        <v>1653.75</v>
      </c>
    </row>
    <row r="616" spans="1:10" ht="15.75">
      <c r="A616" s="55">
        <v>612</v>
      </c>
      <c r="B616" s="55" t="s">
        <v>7803</v>
      </c>
      <c r="C616" s="342" t="s">
        <v>8770</v>
      </c>
      <c r="D616" s="340" t="s">
        <v>8779</v>
      </c>
      <c r="E616" s="55" t="s">
        <v>7802</v>
      </c>
      <c r="F616" s="55"/>
      <c r="G616" s="55" t="s">
        <v>7804</v>
      </c>
      <c r="H616" s="343">
        <v>3308</v>
      </c>
      <c r="I616" s="59">
        <v>0.25</v>
      </c>
      <c r="J616" s="448">
        <f t="shared" si="10"/>
        <v>2481</v>
      </c>
    </row>
    <row r="617" spans="1:10" ht="15.75">
      <c r="A617" s="55">
        <v>613</v>
      </c>
      <c r="B617" s="55" t="s">
        <v>7803</v>
      </c>
      <c r="C617" s="342" t="s">
        <v>8771</v>
      </c>
      <c r="D617" s="340" t="s">
        <v>8780</v>
      </c>
      <c r="E617" s="55" t="s">
        <v>7802</v>
      </c>
      <c r="F617" s="55"/>
      <c r="G617" s="55" t="s">
        <v>7804</v>
      </c>
      <c r="H617" s="343">
        <v>3255</v>
      </c>
      <c r="I617" s="59">
        <v>0.25</v>
      </c>
      <c r="J617" s="448">
        <f t="shared" si="10"/>
        <v>2441.25</v>
      </c>
    </row>
    <row r="618" spans="1:10" ht="15.75">
      <c r="A618" s="55">
        <v>614</v>
      </c>
      <c r="B618" s="55" t="s">
        <v>7803</v>
      </c>
      <c r="C618" s="342" t="s">
        <v>8772</v>
      </c>
      <c r="D618" s="340" t="s">
        <v>8781</v>
      </c>
      <c r="E618" s="55" t="s">
        <v>7802</v>
      </c>
      <c r="F618" s="55"/>
      <c r="G618" s="55" t="s">
        <v>7804</v>
      </c>
      <c r="H618" s="343">
        <v>3675</v>
      </c>
      <c r="I618" s="59">
        <v>0.25</v>
      </c>
      <c r="J618" s="448">
        <f t="shared" si="10"/>
        <v>2756.25</v>
      </c>
    </row>
    <row r="619" spans="1:10" ht="15.75">
      <c r="A619" s="55">
        <v>615</v>
      </c>
      <c r="B619" s="55" t="s">
        <v>7803</v>
      </c>
      <c r="C619" s="342" t="s">
        <v>8773</v>
      </c>
      <c r="D619" s="340" t="s">
        <v>8782</v>
      </c>
      <c r="E619" s="55" t="s">
        <v>7802</v>
      </c>
      <c r="F619" s="55"/>
      <c r="G619" s="55" t="s">
        <v>7804</v>
      </c>
      <c r="H619" s="343">
        <v>3623</v>
      </c>
      <c r="I619" s="59">
        <v>0.25</v>
      </c>
      <c r="J619" s="448">
        <f t="shared" si="10"/>
        <v>2717.25</v>
      </c>
    </row>
    <row r="620" spans="1:10" ht="15.75">
      <c r="A620" s="55">
        <v>616</v>
      </c>
      <c r="B620" s="55" t="s">
        <v>7803</v>
      </c>
      <c r="C620" s="329" t="s">
        <v>8783</v>
      </c>
      <c r="D620" s="329" t="s">
        <v>8790</v>
      </c>
      <c r="E620" s="55" t="s">
        <v>7802</v>
      </c>
      <c r="F620" s="55"/>
      <c r="G620" s="55" t="s">
        <v>7804</v>
      </c>
      <c r="H620" s="343">
        <v>1668</v>
      </c>
      <c r="I620" s="59">
        <v>0.25</v>
      </c>
      <c r="J620" s="448">
        <f t="shared" si="10"/>
        <v>1251</v>
      </c>
    </row>
    <row r="621" spans="1:10" ht="15.75">
      <c r="A621" s="55">
        <v>617</v>
      </c>
      <c r="B621" s="55" t="s">
        <v>7803</v>
      </c>
      <c r="C621" s="329" t="s">
        <v>8784</v>
      </c>
      <c r="D621" s="329" t="s">
        <v>8791</v>
      </c>
      <c r="E621" s="55" t="s">
        <v>7802</v>
      </c>
      <c r="F621" s="55"/>
      <c r="G621" s="55" t="s">
        <v>7804</v>
      </c>
      <c r="H621" s="343">
        <v>1722</v>
      </c>
      <c r="I621" s="59">
        <v>0.25</v>
      </c>
      <c r="J621" s="448">
        <f t="shared" si="10"/>
        <v>1291.5</v>
      </c>
    </row>
    <row r="622" spans="1:10" ht="15.75">
      <c r="A622" s="55">
        <v>618</v>
      </c>
      <c r="B622" s="55" t="s">
        <v>7803</v>
      </c>
      <c r="C622" s="329" t="s">
        <v>8785</v>
      </c>
      <c r="D622" s="329" t="s">
        <v>8792</v>
      </c>
      <c r="E622" s="55" t="s">
        <v>7802</v>
      </c>
      <c r="F622" s="55"/>
      <c r="G622" s="55" t="s">
        <v>7804</v>
      </c>
      <c r="H622" s="343">
        <v>1722</v>
      </c>
      <c r="I622" s="59">
        <v>0.25</v>
      </c>
      <c r="J622" s="448">
        <f t="shared" si="10"/>
        <v>1291.5</v>
      </c>
    </row>
    <row r="623" spans="1:10" ht="15.75">
      <c r="A623" s="55">
        <v>619</v>
      </c>
      <c r="B623" s="55" t="s">
        <v>7803</v>
      </c>
      <c r="C623" s="329" t="s">
        <v>8786</v>
      </c>
      <c r="D623" s="329" t="s">
        <v>8792</v>
      </c>
      <c r="E623" s="55" t="s">
        <v>7802</v>
      </c>
      <c r="F623" s="55"/>
      <c r="G623" s="55" t="s">
        <v>7804</v>
      </c>
      <c r="H623" s="343">
        <v>1614</v>
      </c>
      <c r="I623" s="59">
        <v>0.25</v>
      </c>
      <c r="J623" s="448">
        <f t="shared" si="10"/>
        <v>1210.5</v>
      </c>
    </row>
    <row r="624" spans="1:10" ht="15.75">
      <c r="A624" s="55">
        <v>620</v>
      </c>
      <c r="B624" s="55" t="s">
        <v>7803</v>
      </c>
      <c r="C624" s="329" t="s">
        <v>8787</v>
      </c>
      <c r="D624" s="329" t="s">
        <v>8793</v>
      </c>
      <c r="E624" s="55" t="s">
        <v>7802</v>
      </c>
      <c r="F624" s="55"/>
      <c r="G624" s="55" t="s">
        <v>7804</v>
      </c>
      <c r="H624" s="343">
        <v>1614</v>
      </c>
      <c r="I624" s="59">
        <v>0.25</v>
      </c>
      <c r="J624" s="448">
        <f t="shared" si="10"/>
        <v>1210.5</v>
      </c>
    </row>
    <row r="625" spans="1:10" ht="15.75">
      <c r="A625" s="55">
        <v>621</v>
      </c>
      <c r="B625" s="55" t="s">
        <v>7803</v>
      </c>
      <c r="C625" s="329" t="s">
        <v>8788</v>
      </c>
      <c r="D625" s="329" t="s">
        <v>8794</v>
      </c>
      <c r="E625" s="55" t="s">
        <v>7802</v>
      </c>
      <c r="F625" s="55"/>
      <c r="G625" s="55" t="s">
        <v>7804</v>
      </c>
      <c r="H625" s="343">
        <v>1668</v>
      </c>
      <c r="I625" s="59">
        <v>0.25</v>
      </c>
      <c r="J625" s="448">
        <f t="shared" si="10"/>
        <v>1251</v>
      </c>
    </row>
    <row r="626" spans="1:10" ht="15.75">
      <c r="A626" s="55">
        <v>622</v>
      </c>
      <c r="B626" s="55" t="s">
        <v>7803</v>
      </c>
      <c r="C626" s="329" t="s">
        <v>8789</v>
      </c>
      <c r="D626" s="329" t="s">
        <v>8795</v>
      </c>
      <c r="E626" s="55" t="s">
        <v>7802</v>
      </c>
      <c r="F626" s="55"/>
      <c r="G626" s="55" t="s">
        <v>7804</v>
      </c>
      <c r="H626" s="343">
        <v>1561</v>
      </c>
      <c r="I626" s="59">
        <v>0.25</v>
      </c>
      <c r="J626" s="448">
        <f t="shared" si="10"/>
        <v>1170.75</v>
      </c>
    </row>
    <row r="627" spans="1:10" ht="15.75">
      <c r="A627" s="55">
        <v>623</v>
      </c>
      <c r="B627" s="55" t="s">
        <v>7803</v>
      </c>
      <c r="C627" s="342" t="s">
        <v>8796</v>
      </c>
      <c r="D627" s="340" t="s">
        <v>8800</v>
      </c>
      <c r="E627" s="55" t="s">
        <v>7802</v>
      </c>
      <c r="F627" s="55"/>
      <c r="G627" s="55" t="s">
        <v>7804</v>
      </c>
      <c r="H627" s="343">
        <v>2798</v>
      </c>
      <c r="I627" s="59">
        <v>0.25</v>
      </c>
      <c r="J627" s="448">
        <f t="shared" si="10"/>
        <v>2098.5</v>
      </c>
    </row>
    <row r="628" spans="1:10" ht="26.25">
      <c r="A628" s="55">
        <v>624</v>
      </c>
      <c r="B628" s="55" t="s">
        <v>7803</v>
      </c>
      <c r="C628" s="342" t="s">
        <v>8797</v>
      </c>
      <c r="D628" s="340" t="s">
        <v>8801</v>
      </c>
      <c r="E628" s="55" t="s">
        <v>7802</v>
      </c>
      <c r="F628" s="55"/>
      <c r="G628" s="55" t="s">
        <v>7804</v>
      </c>
      <c r="H628" s="343">
        <v>1995</v>
      </c>
      <c r="I628" s="59">
        <v>0.25</v>
      </c>
      <c r="J628" s="448">
        <f t="shared" si="10"/>
        <v>1496.25</v>
      </c>
    </row>
    <row r="629" spans="1:10" ht="15.75">
      <c r="A629" s="55">
        <v>625</v>
      </c>
      <c r="B629" s="55" t="s">
        <v>7803</v>
      </c>
      <c r="C629" s="342" t="s">
        <v>8798</v>
      </c>
      <c r="D629" s="340" t="s">
        <v>8802</v>
      </c>
      <c r="E629" s="55" t="s">
        <v>7802</v>
      </c>
      <c r="F629" s="55"/>
      <c r="G629" s="55" t="s">
        <v>7804</v>
      </c>
      <c r="H629" s="343">
        <v>1785</v>
      </c>
      <c r="I629" s="59">
        <v>0.25</v>
      </c>
      <c r="J629" s="448">
        <f t="shared" si="10"/>
        <v>1338.75</v>
      </c>
    </row>
    <row r="630" spans="1:10" ht="26.25">
      <c r="A630" s="55">
        <v>626</v>
      </c>
      <c r="B630" s="55" t="s">
        <v>7803</v>
      </c>
      <c r="C630" s="342" t="s">
        <v>8799</v>
      </c>
      <c r="D630" s="340" t="s">
        <v>8803</v>
      </c>
      <c r="E630" s="55" t="s">
        <v>7802</v>
      </c>
      <c r="F630" s="55"/>
      <c r="G630" s="55" t="s">
        <v>7804</v>
      </c>
      <c r="H630" s="343">
        <v>1995</v>
      </c>
      <c r="I630" s="59">
        <v>0.25</v>
      </c>
      <c r="J630" s="448">
        <f t="shared" si="10"/>
        <v>1496.25</v>
      </c>
    </row>
    <row r="631" spans="1:10" ht="15.75">
      <c r="A631" s="55">
        <v>627</v>
      </c>
      <c r="B631" s="55" t="s">
        <v>7803</v>
      </c>
      <c r="C631" s="342" t="s">
        <v>8804</v>
      </c>
      <c r="D631" s="340" t="s">
        <v>8805</v>
      </c>
      <c r="E631" s="55" t="s">
        <v>7802</v>
      </c>
      <c r="F631" s="55"/>
      <c r="G631" s="55" t="s">
        <v>7804</v>
      </c>
      <c r="H631" s="343">
        <v>53</v>
      </c>
      <c r="I631" s="59">
        <v>0.25</v>
      </c>
      <c r="J631" s="448">
        <f t="shared" si="10"/>
        <v>39.75</v>
      </c>
    </row>
    <row r="632" spans="1:10" ht="15.75">
      <c r="A632" s="55">
        <v>628</v>
      </c>
      <c r="B632" s="55" t="s">
        <v>7803</v>
      </c>
      <c r="C632" s="342" t="s">
        <v>8806</v>
      </c>
      <c r="D632" s="340" t="s">
        <v>8808</v>
      </c>
      <c r="E632" s="55" t="s">
        <v>7802</v>
      </c>
      <c r="F632" s="55"/>
      <c r="G632" s="55" t="s">
        <v>7804</v>
      </c>
      <c r="H632" s="343">
        <v>788</v>
      </c>
      <c r="I632" s="59">
        <v>0.25</v>
      </c>
      <c r="J632" s="448">
        <f t="shared" si="10"/>
        <v>591</v>
      </c>
    </row>
    <row r="633" spans="1:10" ht="15.75">
      <c r="A633" s="55">
        <v>629</v>
      </c>
      <c r="B633" s="55" t="s">
        <v>7803</v>
      </c>
      <c r="C633" s="342" t="s">
        <v>8807</v>
      </c>
      <c r="D633" s="340" t="s">
        <v>8809</v>
      </c>
      <c r="E633" s="55" t="s">
        <v>7802</v>
      </c>
      <c r="F633" s="55"/>
      <c r="G633" s="55" t="s">
        <v>7804</v>
      </c>
      <c r="H633" s="343">
        <v>788</v>
      </c>
      <c r="I633" s="59">
        <v>0.25</v>
      </c>
      <c r="J633" s="448">
        <f t="shared" si="10"/>
        <v>591</v>
      </c>
    </row>
    <row r="634" spans="1:10" ht="15.75">
      <c r="A634" s="55">
        <v>630</v>
      </c>
      <c r="B634" s="55" t="s">
        <v>7803</v>
      </c>
      <c r="C634" s="329" t="s">
        <v>8810</v>
      </c>
      <c r="D634" s="329" t="s">
        <v>8811</v>
      </c>
      <c r="E634" s="55" t="s">
        <v>7802</v>
      </c>
      <c r="F634" s="55"/>
      <c r="G634" s="55" t="s">
        <v>7804</v>
      </c>
      <c r="H634" s="343">
        <v>74</v>
      </c>
      <c r="I634" s="59">
        <v>0.25</v>
      </c>
      <c r="J634" s="448">
        <f t="shared" si="10"/>
        <v>55.5</v>
      </c>
    </row>
    <row r="635" spans="1:10" ht="15.75">
      <c r="A635" s="55">
        <v>631</v>
      </c>
      <c r="B635" s="55" t="s">
        <v>7803</v>
      </c>
      <c r="C635" s="342" t="s">
        <v>8812</v>
      </c>
      <c r="D635" s="340" t="s">
        <v>8813</v>
      </c>
      <c r="E635" s="55" t="s">
        <v>7802</v>
      </c>
      <c r="F635" s="55"/>
      <c r="G635" s="55" t="s">
        <v>7804</v>
      </c>
      <c r="H635" s="343">
        <v>893</v>
      </c>
      <c r="I635" s="59">
        <v>0.25</v>
      </c>
      <c r="J635" s="448">
        <f t="shared" si="10"/>
        <v>669.75</v>
      </c>
    </row>
    <row r="636" spans="1:10" ht="15.75">
      <c r="A636" s="55">
        <v>632</v>
      </c>
      <c r="B636" s="55" t="s">
        <v>7803</v>
      </c>
      <c r="C636" s="342" t="s">
        <v>8814</v>
      </c>
      <c r="D636" s="340" t="s">
        <v>8815</v>
      </c>
      <c r="E636" s="55" t="s">
        <v>7802</v>
      </c>
      <c r="F636" s="55"/>
      <c r="G636" s="55" t="s">
        <v>7804</v>
      </c>
      <c r="H636" s="343">
        <v>131</v>
      </c>
      <c r="I636" s="59">
        <v>0.25</v>
      </c>
      <c r="J636" s="448">
        <f t="shared" si="10"/>
        <v>98.25</v>
      </c>
    </row>
    <row r="637" spans="1:10" ht="15.75">
      <c r="A637" s="55">
        <v>633</v>
      </c>
      <c r="B637" s="55" t="s">
        <v>7803</v>
      </c>
      <c r="C637" s="342" t="s">
        <v>8816</v>
      </c>
      <c r="D637" s="340" t="s">
        <v>8817</v>
      </c>
      <c r="E637" s="55" t="s">
        <v>7802</v>
      </c>
      <c r="F637" s="55"/>
      <c r="G637" s="55" t="s">
        <v>7804</v>
      </c>
      <c r="H637" s="343">
        <v>630</v>
      </c>
      <c r="I637" s="59">
        <v>0.25</v>
      </c>
      <c r="J637" s="448">
        <f t="shared" si="10"/>
        <v>472.5</v>
      </c>
    </row>
    <row r="638" spans="1:10" ht="15.75">
      <c r="A638" s="55">
        <v>634</v>
      </c>
      <c r="B638" s="55" t="s">
        <v>7803</v>
      </c>
      <c r="C638" s="342" t="s">
        <v>8818</v>
      </c>
      <c r="D638" s="340" t="s">
        <v>8819</v>
      </c>
      <c r="E638" s="55" t="s">
        <v>7802</v>
      </c>
      <c r="F638" s="55"/>
      <c r="G638" s="55" t="s">
        <v>7804</v>
      </c>
      <c r="H638" s="343">
        <v>47</v>
      </c>
      <c r="I638" s="59">
        <v>0.25</v>
      </c>
      <c r="J638" s="448">
        <f t="shared" si="10"/>
        <v>35.25</v>
      </c>
    </row>
    <row r="639" spans="1:10" ht="15.75">
      <c r="A639" s="55">
        <v>635</v>
      </c>
      <c r="B639" s="55" t="s">
        <v>7803</v>
      </c>
      <c r="C639" s="342" t="s">
        <v>8820</v>
      </c>
      <c r="D639" s="340" t="s">
        <v>8821</v>
      </c>
      <c r="E639" s="55" t="s">
        <v>7802</v>
      </c>
      <c r="F639" s="55"/>
      <c r="G639" s="55" t="s">
        <v>7804</v>
      </c>
      <c r="H639" s="343">
        <v>194</v>
      </c>
      <c r="I639" s="59">
        <v>0.25</v>
      </c>
      <c r="J639" s="448">
        <f t="shared" si="10"/>
        <v>145.5</v>
      </c>
    </row>
    <row r="640" spans="1:10" ht="15.75">
      <c r="A640" s="55">
        <v>636</v>
      </c>
      <c r="B640" s="55" t="s">
        <v>7803</v>
      </c>
      <c r="C640" s="346" t="s">
        <v>8822</v>
      </c>
      <c r="D640" s="340" t="s">
        <v>8823</v>
      </c>
      <c r="E640" s="55" t="s">
        <v>7802</v>
      </c>
      <c r="F640" s="55"/>
      <c r="G640" s="55" t="s">
        <v>7804</v>
      </c>
      <c r="H640" s="343">
        <v>890</v>
      </c>
      <c r="I640" s="59">
        <v>0.25</v>
      </c>
      <c r="J640" s="448">
        <f t="shared" si="10"/>
        <v>667.5</v>
      </c>
    </row>
    <row r="641" spans="1:10" ht="15.75">
      <c r="A641" s="55">
        <v>637</v>
      </c>
      <c r="B641" s="55" t="s">
        <v>7803</v>
      </c>
      <c r="C641" s="342" t="s">
        <v>8824</v>
      </c>
      <c r="D641" s="340" t="s">
        <v>8825</v>
      </c>
      <c r="E641" s="55" t="s">
        <v>7802</v>
      </c>
      <c r="F641" s="55"/>
      <c r="G641" s="55" t="s">
        <v>7804</v>
      </c>
      <c r="H641" s="343">
        <v>452</v>
      </c>
      <c r="I641" s="59">
        <v>0.25</v>
      </c>
      <c r="J641" s="448">
        <f t="shared" si="10"/>
        <v>339</v>
      </c>
    </row>
    <row r="642" spans="1:10" ht="15.75">
      <c r="A642" s="55">
        <v>638</v>
      </c>
      <c r="B642" s="55" t="s">
        <v>7803</v>
      </c>
      <c r="C642" s="342" t="s">
        <v>8826</v>
      </c>
      <c r="D642" s="340" t="s">
        <v>8827</v>
      </c>
      <c r="E642" s="55" t="s">
        <v>7802</v>
      </c>
      <c r="F642" s="55"/>
      <c r="G642" s="55" t="s">
        <v>7804</v>
      </c>
      <c r="H642" s="343">
        <v>588</v>
      </c>
      <c r="I642" s="59">
        <v>0.25</v>
      </c>
      <c r="J642" s="448">
        <f t="shared" si="10"/>
        <v>441</v>
      </c>
    </row>
    <row r="643" spans="1:10" ht="26.25">
      <c r="A643" s="55">
        <v>639</v>
      </c>
      <c r="B643" s="55" t="s">
        <v>7803</v>
      </c>
      <c r="C643" s="342" t="s">
        <v>8828</v>
      </c>
      <c r="D643" s="340" t="s">
        <v>8829</v>
      </c>
      <c r="E643" s="55" t="s">
        <v>7802</v>
      </c>
      <c r="F643" s="55"/>
      <c r="G643" s="55" t="s">
        <v>7804</v>
      </c>
      <c r="H643" s="343">
        <v>735</v>
      </c>
      <c r="I643" s="59">
        <v>0.25</v>
      </c>
      <c r="J643" s="448">
        <f t="shared" si="10"/>
        <v>551.25</v>
      </c>
    </row>
    <row r="644" spans="1:10" ht="15.75">
      <c r="A644" s="55">
        <v>640</v>
      </c>
      <c r="B644" s="55" t="s">
        <v>7803</v>
      </c>
      <c r="C644" s="342" t="s">
        <v>8830</v>
      </c>
      <c r="D644" s="340" t="s">
        <v>8831</v>
      </c>
      <c r="E644" s="55" t="s">
        <v>7802</v>
      </c>
      <c r="F644" s="55"/>
      <c r="G644" s="55" t="s">
        <v>7804</v>
      </c>
      <c r="H644" s="343">
        <v>336</v>
      </c>
      <c r="I644" s="59">
        <v>0.25</v>
      </c>
      <c r="J644" s="448">
        <f t="shared" si="10"/>
        <v>252</v>
      </c>
    </row>
    <row r="645" spans="1:10" ht="15.75">
      <c r="A645" s="55">
        <v>641</v>
      </c>
      <c r="B645" s="55" t="s">
        <v>7803</v>
      </c>
      <c r="C645" s="351" t="s">
        <v>8610</v>
      </c>
      <c r="D645" s="339" t="s">
        <v>8832</v>
      </c>
      <c r="E645" s="55" t="s">
        <v>7802</v>
      </c>
      <c r="F645" s="55"/>
      <c r="G645" s="55" t="s">
        <v>7804</v>
      </c>
      <c r="H645" s="344">
        <v>124</v>
      </c>
      <c r="I645" s="59">
        <v>0.25</v>
      </c>
      <c r="J645" s="448">
        <f t="shared" si="10"/>
        <v>93</v>
      </c>
    </row>
    <row r="646" spans="1:10" ht="15.75">
      <c r="A646" s="55">
        <v>642</v>
      </c>
      <c r="B646" s="55" t="s">
        <v>7803</v>
      </c>
      <c r="C646" s="351" t="s">
        <v>8833</v>
      </c>
      <c r="D646" s="339" t="s">
        <v>8834</v>
      </c>
      <c r="E646" s="55" t="s">
        <v>7802</v>
      </c>
      <c r="F646" s="55"/>
      <c r="G646" s="55" t="s">
        <v>7804</v>
      </c>
      <c r="H646" s="344">
        <v>1488</v>
      </c>
      <c r="I646" s="59">
        <v>0.25</v>
      </c>
      <c r="J646" s="448">
        <f t="shared" si="10"/>
        <v>1116</v>
      </c>
    </row>
    <row r="647" spans="1:10" ht="15.75">
      <c r="A647" s="55">
        <v>643</v>
      </c>
      <c r="B647" s="55" t="s">
        <v>7803</v>
      </c>
      <c r="C647" s="351" t="s">
        <v>8835</v>
      </c>
      <c r="D647" s="339" t="s">
        <v>8836</v>
      </c>
      <c r="E647" s="55" t="s">
        <v>7802</v>
      </c>
      <c r="F647" s="55"/>
      <c r="G647" s="55" t="s">
        <v>7804</v>
      </c>
      <c r="H647" s="344">
        <v>1874</v>
      </c>
      <c r="I647" s="59">
        <v>0.25</v>
      </c>
      <c r="J647" s="448">
        <f t="shared" si="10"/>
        <v>1405.5</v>
      </c>
    </row>
    <row r="648" spans="1:10" ht="15.75">
      <c r="A648" s="55">
        <v>644</v>
      </c>
      <c r="B648" s="55" t="s">
        <v>7803</v>
      </c>
      <c r="C648" s="351" t="s">
        <v>8837</v>
      </c>
      <c r="D648" s="339" t="s">
        <v>8838</v>
      </c>
      <c r="E648" s="55" t="s">
        <v>7802</v>
      </c>
      <c r="F648" s="55"/>
      <c r="G648" s="55" t="s">
        <v>7804</v>
      </c>
      <c r="H648" s="344">
        <v>142</v>
      </c>
      <c r="I648" s="59">
        <v>0.25</v>
      </c>
      <c r="J648" s="448">
        <f t="shared" si="10"/>
        <v>106.5</v>
      </c>
    </row>
    <row r="649" spans="1:10" ht="15.75">
      <c r="A649" s="55">
        <v>645</v>
      </c>
      <c r="B649" s="55" t="s">
        <v>7803</v>
      </c>
      <c r="C649" s="351" t="s">
        <v>8839</v>
      </c>
      <c r="D649" s="339" t="s">
        <v>8840</v>
      </c>
      <c r="E649" s="55" t="s">
        <v>7802</v>
      </c>
      <c r="F649" s="55"/>
      <c r="G649" s="55" t="s">
        <v>7804</v>
      </c>
      <c r="H649" s="344">
        <v>1474</v>
      </c>
      <c r="I649" s="59">
        <v>0.25</v>
      </c>
      <c r="J649" s="448">
        <f t="shared" si="10"/>
        <v>1105.5</v>
      </c>
    </row>
    <row r="650" spans="1:10" ht="15.75">
      <c r="A650" s="55">
        <v>646</v>
      </c>
      <c r="B650" s="55" t="s">
        <v>7803</v>
      </c>
      <c r="C650" s="351" t="s">
        <v>8841</v>
      </c>
      <c r="D650" s="339" t="s">
        <v>8842</v>
      </c>
      <c r="E650" s="55" t="s">
        <v>7802</v>
      </c>
      <c r="F650" s="55"/>
      <c r="G650" s="55" t="s">
        <v>7804</v>
      </c>
      <c r="H650" s="344">
        <v>4962</v>
      </c>
      <c r="I650" s="59">
        <v>0.25</v>
      </c>
      <c r="J650" s="448">
        <f t="shared" si="10"/>
        <v>3721.5</v>
      </c>
    </row>
    <row r="651" spans="1:10" ht="15.75">
      <c r="A651" s="55">
        <v>647</v>
      </c>
      <c r="B651" s="55" t="s">
        <v>7803</v>
      </c>
      <c r="C651" s="342" t="s">
        <v>8843</v>
      </c>
      <c r="D651" s="352" t="str">
        <f>VLOOKUP(C651,'[1]Master USA'!$A:$C,2,0)</f>
        <v>Frame for 1 panel</v>
      </c>
      <c r="E651" s="55" t="s">
        <v>7802</v>
      </c>
      <c r="F651" s="55"/>
      <c r="G651" s="55" t="s">
        <v>7804</v>
      </c>
      <c r="H651" s="344">
        <v>118</v>
      </c>
      <c r="I651" s="59">
        <v>0.25</v>
      </c>
      <c r="J651" s="448">
        <f t="shared" si="10"/>
        <v>88.5</v>
      </c>
    </row>
    <row r="652" spans="1:10" ht="15.75">
      <c r="A652" s="55">
        <v>648</v>
      </c>
      <c r="B652" s="55" t="s">
        <v>7803</v>
      </c>
      <c r="C652" s="342" t="s">
        <v>8844</v>
      </c>
      <c r="D652" s="352" t="str">
        <f>VLOOKUP(C652,'[1]Master USA'!$A:$C,2,0)</f>
        <v>Frame for 2 panels</v>
      </c>
      <c r="E652" s="55" t="s">
        <v>7802</v>
      </c>
      <c r="F652" s="55"/>
      <c r="G652" s="55" t="s">
        <v>7804</v>
      </c>
      <c r="H652" s="344">
        <v>133</v>
      </c>
      <c r="I652" s="59">
        <v>0.25</v>
      </c>
      <c r="J652" s="448">
        <f t="shared" si="10"/>
        <v>99.75</v>
      </c>
    </row>
    <row r="653" spans="1:10" ht="15.75">
      <c r="A653" s="55">
        <v>649</v>
      </c>
      <c r="B653" s="55" t="s">
        <v>7803</v>
      </c>
      <c r="C653" s="342" t="s">
        <v>8845</v>
      </c>
      <c r="D653" s="352" t="str">
        <f>VLOOKUP(C653,'[1]Master USA'!$A:$C,2,0)</f>
        <v>Frame for 3 panels</v>
      </c>
      <c r="E653" s="55" t="s">
        <v>7802</v>
      </c>
      <c r="F653" s="55"/>
      <c r="G653" s="55" t="s">
        <v>7804</v>
      </c>
      <c r="H653" s="344">
        <v>141</v>
      </c>
      <c r="I653" s="59">
        <v>0.25</v>
      </c>
      <c r="J653" s="448">
        <f t="shared" si="10"/>
        <v>105.75</v>
      </c>
    </row>
    <row r="654" spans="1:10" ht="15.75">
      <c r="A654" s="55">
        <v>650</v>
      </c>
      <c r="B654" s="55" t="s">
        <v>7803</v>
      </c>
      <c r="C654" s="342" t="s">
        <v>8846</v>
      </c>
      <c r="D654" s="352" t="str">
        <f>VLOOKUP(C654,'[1]Master USA'!$A:$C,2,0)</f>
        <v>Frame for 4 panels</v>
      </c>
      <c r="E654" s="55" t="s">
        <v>7802</v>
      </c>
      <c r="F654" s="55"/>
      <c r="G654" s="55" t="s">
        <v>7804</v>
      </c>
      <c r="H654" s="344">
        <v>300</v>
      </c>
      <c r="I654" s="59">
        <v>0.25</v>
      </c>
      <c r="J654" s="448">
        <f t="shared" si="10"/>
        <v>225</v>
      </c>
    </row>
    <row r="655" spans="1:10" ht="15.75">
      <c r="A655" s="55">
        <v>651</v>
      </c>
      <c r="B655" s="55" t="s">
        <v>7803</v>
      </c>
      <c r="C655" s="342" t="s">
        <v>8847</v>
      </c>
      <c r="D655" s="352" t="str">
        <f>VLOOKUP(C655,'[1]Master USA'!$A:$C,2,0)</f>
        <v>Flush Backbox for KF-101 Frame</v>
      </c>
      <c r="E655" s="55" t="s">
        <v>7802</v>
      </c>
      <c r="F655" s="55"/>
      <c r="G655" s="55" t="s">
        <v>7804</v>
      </c>
      <c r="H655" s="344">
        <v>53</v>
      </c>
      <c r="I655" s="59">
        <v>0.25</v>
      </c>
      <c r="J655" s="448">
        <f t="shared" si="10"/>
        <v>39.75</v>
      </c>
    </row>
    <row r="656" spans="1:10" ht="15.75">
      <c r="A656" s="55">
        <v>652</v>
      </c>
      <c r="B656" s="55" t="s">
        <v>7803</v>
      </c>
      <c r="C656" s="342" t="s">
        <v>8848</v>
      </c>
      <c r="D656" s="352" t="str">
        <f>VLOOKUP(C656,'[1]Master USA'!$A:$C,2,0)</f>
        <v>Flush Backbox for KF-102 Frame</v>
      </c>
      <c r="E656" s="55" t="s">
        <v>7802</v>
      </c>
      <c r="F656" s="55"/>
      <c r="G656" s="55" t="s">
        <v>7804</v>
      </c>
      <c r="H656" s="344">
        <v>65</v>
      </c>
      <c r="I656" s="59">
        <v>0.25</v>
      </c>
      <c r="J656" s="448">
        <f t="shared" si="10"/>
        <v>48.75</v>
      </c>
    </row>
    <row r="657" spans="1:10" ht="15.75">
      <c r="A657" s="55">
        <v>653</v>
      </c>
      <c r="B657" s="55" t="s">
        <v>7803</v>
      </c>
      <c r="C657" s="342" t="s">
        <v>8849</v>
      </c>
      <c r="D657" s="352" t="str">
        <f>VLOOKUP(C657,'[1]Master USA'!$A:$C,2,0)</f>
        <v>Flush Backbox for KF-103 Frame</v>
      </c>
      <c r="E657" s="55" t="s">
        <v>7802</v>
      </c>
      <c r="F657" s="55"/>
      <c r="G657" s="55" t="s">
        <v>7804</v>
      </c>
      <c r="H657" s="344">
        <v>76</v>
      </c>
      <c r="I657" s="59">
        <v>0.25</v>
      </c>
      <c r="J657" s="448">
        <f t="shared" si="10"/>
        <v>57</v>
      </c>
    </row>
    <row r="658" spans="1:10" ht="15.75">
      <c r="A658" s="55">
        <v>654</v>
      </c>
      <c r="B658" s="55" t="s">
        <v>7803</v>
      </c>
      <c r="C658" s="342" t="s">
        <v>8850</v>
      </c>
      <c r="D658" s="352" t="str">
        <f>VLOOKUP(C658,'[1]Master USA'!$A:$C,2,0)</f>
        <v>Flush Backbox for KF-104 Frame</v>
      </c>
      <c r="E658" s="55" t="s">
        <v>7802</v>
      </c>
      <c r="F658" s="55"/>
      <c r="G658" s="55" t="s">
        <v>7804</v>
      </c>
      <c r="H658" s="344">
        <v>200</v>
      </c>
      <c r="I658" s="59">
        <v>0.25</v>
      </c>
      <c r="J658" s="448">
        <f t="shared" ref="J658:J721" si="11">H658*(1-I658)</f>
        <v>150</v>
      </c>
    </row>
    <row r="659" spans="1:10" ht="15.75">
      <c r="A659" s="55">
        <v>655</v>
      </c>
      <c r="B659" s="55" t="s">
        <v>7803</v>
      </c>
      <c r="C659" s="342" t="s">
        <v>8851</v>
      </c>
      <c r="D659" s="352" t="str">
        <f>VLOOKUP(C659,'[1]Master USA'!$A:$C,2,0)</f>
        <v>Surface Backbox for KF-101 Frame</v>
      </c>
      <c r="E659" s="55" t="s">
        <v>7802</v>
      </c>
      <c r="F659" s="55"/>
      <c r="G659" s="55" t="s">
        <v>7804</v>
      </c>
      <c r="H659" s="344">
        <v>79</v>
      </c>
      <c r="I659" s="59">
        <v>0.25</v>
      </c>
      <c r="J659" s="448">
        <f t="shared" si="11"/>
        <v>59.25</v>
      </c>
    </row>
    <row r="660" spans="1:10" ht="15.75">
      <c r="A660" s="55">
        <v>656</v>
      </c>
      <c r="B660" s="55" t="s">
        <v>7803</v>
      </c>
      <c r="C660" s="342" t="s">
        <v>8852</v>
      </c>
      <c r="D660" s="352" t="str">
        <f>VLOOKUP(C660,'[1]Master USA'!$A:$C,2,0)</f>
        <v>Surface Backbox for KF-102 Frame</v>
      </c>
      <c r="E660" s="55" t="s">
        <v>7802</v>
      </c>
      <c r="F660" s="55"/>
      <c r="G660" s="55" t="s">
        <v>7804</v>
      </c>
      <c r="H660" s="344">
        <v>101</v>
      </c>
      <c r="I660" s="59">
        <v>0.25</v>
      </c>
      <c r="J660" s="448">
        <f t="shared" si="11"/>
        <v>75.75</v>
      </c>
    </row>
    <row r="661" spans="1:10" ht="15.75">
      <c r="A661" s="55">
        <v>657</v>
      </c>
      <c r="B661" s="55" t="s">
        <v>7803</v>
      </c>
      <c r="C661" s="342" t="s">
        <v>8853</v>
      </c>
      <c r="D661" s="352" t="str">
        <f>VLOOKUP(C661,'[1]Master USA'!$A:$C,2,0)</f>
        <v>Surface Backbox for KF-103 Frame</v>
      </c>
      <c r="E661" s="55" t="s">
        <v>7802</v>
      </c>
      <c r="F661" s="55"/>
      <c r="G661" s="55" t="s">
        <v>7804</v>
      </c>
      <c r="H661" s="344">
        <v>176</v>
      </c>
      <c r="I661" s="59">
        <v>0.25</v>
      </c>
      <c r="J661" s="448">
        <f t="shared" si="11"/>
        <v>132</v>
      </c>
    </row>
    <row r="662" spans="1:10" ht="15.75">
      <c r="A662" s="55">
        <v>658</v>
      </c>
      <c r="B662" s="55" t="s">
        <v>7803</v>
      </c>
      <c r="C662" s="342" t="s">
        <v>8854</v>
      </c>
      <c r="D662" s="352" t="str">
        <f>VLOOKUP(C662,'[1]Master USA'!$A:$C,2,0)</f>
        <v>Surface Backbox for KF-104 Frame</v>
      </c>
      <c r="E662" s="55" t="s">
        <v>7802</v>
      </c>
      <c r="F662" s="55"/>
      <c r="G662" s="55" t="s">
        <v>7804</v>
      </c>
      <c r="H662" s="344">
        <v>350</v>
      </c>
      <c r="I662" s="59">
        <v>0.25</v>
      </c>
      <c r="J662" s="448">
        <f t="shared" si="11"/>
        <v>262.5</v>
      </c>
    </row>
    <row r="663" spans="1:10" ht="15.75">
      <c r="A663" s="55">
        <v>659</v>
      </c>
      <c r="B663" s="55" t="s">
        <v>7803</v>
      </c>
      <c r="C663" s="342" t="s">
        <v>8855</v>
      </c>
      <c r="D663" s="352" t="str">
        <f>VLOOKUP(C663,'[1]Master USA'!$A:$C,2,0)</f>
        <v>Rain Hood for KF-101 (Use Only With Flush Mounting)</v>
      </c>
      <c r="E663" s="55" t="s">
        <v>7802</v>
      </c>
      <c r="F663" s="55"/>
      <c r="G663" s="55" t="s">
        <v>7804</v>
      </c>
      <c r="H663" s="344">
        <v>61</v>
      </c>
      <c r="I663" s="59">
        <v>0.25</v>
      </c>
      <c r="J663" s="448">
        <f t="shared" si="11"/>
        <v>45.75</v>
      </c>
    </row>
    <row r="664" spans="1:10" ht="15.75">
      <c r="A664" s="55">
        <v>660</v>
      </c>
      <c r="B664" s="55" t="s">
        <v>7803</v>
      </c>
      <c r="C664" s="342" t="s">
        <v>8856</v>
      </c>
      <c r="D664" s="352" t="str">
        <f>VLOOKUP(C664,'[1]Master USA'!$A:$C,2,0)</f>
        <v>Rain Hood for KF-102 (Use Only With Flush Mounting)</v>
      </c>
      <c r="E664" s="55" t="s">
        <v>7802</v>
      </c>
      <c r="F664" s="55"/>
      <c r="G664" s="55" t="s">
        <v>7804</v>
      </c>
      <c r="H664" s="344">
        <v>69</v>
      </c>
      <c r="I664" s="59">
        <v>0.25</v>
      </c>
      <c r="J664" s="448">
        <f t="shared" si="11"/>
        <v>51.75</v>
      </c>
    </row>
    <row r="665" spans="1:10" ht="15.75">
      <c r="A665" s="55">
        <v>661</v>
      </c>
      <c r="B665" s="55" t="s">
        <v>7803</v>
      </c>
      <c r="C665" s="342" t="s">
        <v>8857</v>
      </c>
      <c r="D665" s="352" t="str">
        <f>VLOOKUP(C665,'[1]Master USA'!$A:$C,2,0)</f>
        <v>Rain Hood for KF-103 (Use Only With Flush Mounting)</v>
      </c>
      <c r="E665" s="55" t="s">
        <v>7802</v>
      </c>
      <c r="F665" s="55"/>
      <c r="G665" s="55" t="s">
        <v>7804</v>
      </c>
      <c r="H665" s="344">
        <v>89</v>
      </c>
      <c r="I665" s="59">
        <v>0.25</v>
      </c>
      <c r="J665" s="448">
        <f t="shared" si="11"/>
        <v>66.75</v>
      </c>
    </row>
    <row r="666" spans="1:10" ht="15.75">
      <c r="A666" s="55">
        <v>662</v>
      </c>
      <c r="B666" s="55" t="s">
        <v>7803</v>
      </c>
      <c r="C666" s="342" t="s">
        <v>8858</v>
      </c>
      <c r="D666" s="352" t="str">
        <f>VLOOKUP(C666,'[1]Master USA'!$A:$C,2,0)</f>
        <v>Rain Hood for KF-104 (Use Only With Flush Mounting)</v>
      </c>
      <c r="E666" s="55" t="s">
        <v>7802</v>
      </c>
      <c r="F666" s="55"/>
      <c r="G666" s="55" t="s">
        <v>7804</v>
      </c>
      <c r="H666" s="344">
        <v>225</v>
      </c>
      <c r="I666" s="59">
        <v>0.25</v>
      </c>
      <c r="J666" s="448">
        <f t="shared" si="11"/>
        <v>168.75</v>
      </c>
    </row>
    <row r="667" spans="1:10" ht="15.75">
      <c r="A667" s="55">
        <v>663</v>
      </c>
      <c r="B667" s="55" t="s">
        <v>7803</v>
      </c>
      <c r="C667" s="342" t="s">
        <v>8859</v>
      </c>
      <c r="D667" s="352" t="str">
        <f>VLOOKUP(C667,'[1]Master USA'!$A:$C,2,0)</f>
        <v>Speaker c/w 4 Buttons</v>
      </c>
      <c r="E667" s="55" t="s">
        <v>7802</v>
      </c>
      <c r="F667" s="55"/>
      <c r="G667" s="55" t="s">
        <v>7804</v>
      </c>
      <c r="H667" s="344">
        <v>97</v>
      </c>
      <c r="I667" s="59">
        <v>0.25</v>
      </c>
      <c r="J667" s="448">
        <f t="shared" si="11"/>
        <v>72.75</v>
      </c>
    </row>
    <row r="668" spans="1:10" ht="15.75">
      <c r="A668" s="55">
        <v>664</v>
      </c>
      <c r="B668" s="55" t="s">
        <v>7803</v>
      </c>
      <c r="C668" s="342" t="s">
        <v>8860</v>
      </c>
      <c r="D668" s="352" t="str">
        <f>VLOOKUP(C668,'[1]Master USA'!$A:$C,2,0)</f>
        <v>Speaker c/w 8 Buttons</v>
      </c>
      <c r="E668" s="55" t="s">
        <v>7802</v>
      </c>
      <c r="F668" s="55"/>
      <c r="G668" s="55" t="s">
        <v>7804</v>
      </c>
      <c r="H668" s="344">
        <v>130</v>
      </c>
      <c r="I668" s="59">
        <v>0.25</v>
      </c>
      <c r="J668" s="448">
        <f t="shared" si="11"/>
        <v>97.5</v>
      </c>
    </row>
    <row r="669" spans="1:10" ht="15.75">
      <c r="A669" s="55">
        <v>665</v>
      </c>
      <c r="B669" s="55" t="s">
        <v>7803</v>
      </c>
      <c r="C669" s="342" t="s">
        <v>8861</v>
      </c>
      <c r="D669" s="352" t="str">
        <f>VLOOKUP(C669,'[1]Master USA'!$A:$C,2,0)</f>
        <v>Speaker c/w 12 Buttons</v>
      </c>
      <c r="E669" s="55" t="s">
        <v>7802</v>
      </c>
      <c r="F669" s="55"/>
      <c r="G669" s="55" t="s">
        <v>7804</v>
      </c>
      <c r="H669" s="344">
        <v>150</v>
      </c>
      <c r="I669" s="59">
        <v>0.25</v>
      </c>
      <c r="J669" s="448">
        <f t="shared" si="11"/>
        <v>112.5</v>
      </c>
    </row>
    <row r="670" spans="1:10" ht="15.75">
      <c r="A670" s="55">
        <v>666</v>
      </c>
      <c r="B670" s="55" t="s">
        <v>7803</v>
      </c>
      <c r="C670" s="342" t="s">
        <v>8862</v>
      </c>
      <c r="D670" s="352" t="str">
        <f>VLOOKUP(C670,'[1]Master USA'!$A:$C,2,0)</f>
        <v>Speaker  c/w 16 Buttons</v>
      </c>
      <c r="E670" s="55" t="s">
        <v>7802</v>
      </c>
      <c r="F670" s="55"/>
      <c r="G670" s="55" t="s">
        <v>7804</v>
      </c>
      <c r="H670" s="344">
        <v>166</v>
      </c>
      <c r="I670" s="59">
        <v>0.25</v>
      </c>
      <c r="J670" s="448">
        <f t="shared" si="11"/>
        <v>124.5</v>
      </c>
    </row>
    <row r="671" spans="1:10" ht="15.75">
      <c r="A671" s="55">
        <v>667</v>
      </c>
      <c r="B671" s="55" t="s">
        <v>7803</v>
      </c>
      <c r="C671" s="342" t="s">
        <v>8863</v>
      </c>
      <c r="D671" s="352" t="str">
        <f>VLOOKUP(C671,'[1]Master USA'!$A:$C,2,0)</f>
        <v>Speaker c/w 20 Buttons</v>
      </c>
      <c r="E671" s="55" t="s">
        <v>7802</v>
      </c>
      <c r="F671" s="55"/>
      <c r="G671" s="55" t="s">
        <v>7804</v>
      </c>
      <c r="H671" s="344">
        <v>196</v>
      </c>
      <c r="I671" s="59">
        <v>0.25</v>
      </c>
      <c r="J671" s="448">
        <f t="shared" si="11"/>
        <v>147</v>
      </c>
    </row>
    <row r="672" spans="1:10" ht="15.75">
      <c r="A672" s="55">
        <v>668</v>
      </c>
      <c r="B672" s="55" t="s">
        <v>7803</v>
      </c>
      <c r="C672" s="342" t="s">
        <v>8864</v>
      </c>
      <c r="D672" s="352" t="str">
        <f>VLOOKUP(C672,'[1]Master USA'!$A:$C,2,0)</f>
        <v>Speaker Panel c/w 4 Buttons &amp; Postal Lock Assembly</v>
      </c>
      <c r="E672" s="55" t="s">
        <v>7802</v>
      </c>
      <c r="F672" s="55"/>
      <c r="G672" s="55" t="s">
        <v>7804</v>
      </c>
      <c r="H672" s="344">
        <v>138</v>
      </c>
      <c r="I672" s="59">
        <v>0.25</v>
      </c>
      <c r="J672" s="448">
        <f t="shared" si="11"/>
        <v>103.5</v>
      </c>
    </row>
    <row r="673" spans="1:10" ht="15.75">
      <c r="A673" s="55">
        <v>669</v>
      </c>
      <c r="B673" s="55" t="s">
        <v>7803</v>
      </c>
      <c r="C673" s="342" t="s">
        <v>8865</v>
      </c>
      <c r="D673" s="352" t="str">
        <f>VLOOKUP(C673,'[1]Master USA'!$A:$C,2,0)</f>
        <v>Speaker Panel c/w 8 Buttons &amp; Postal Lock Assembly</v>
      </c>
      <c r="E673" s="55" t="s">
        <v>7802</v>
      </c>
      <c r="F673" s="55"/>
      <c r="G673" s="55" t="s">
        <v>7804</v>
      </c>
      <c r="H673" s="344">
        <v>159</v>
      </c>
      <c r="I673" s="59">
        <v>0.25</v>
      </c>
      <c r="J673" s="448">
        <f t="shared" si="11"/>
        <v>119.25</v>
      </c>
    </row>
    <row r="674" spans="1:10" ht="15.75">
      <c r="A674" s="55">
        <v>670</v>
      </c>
      <c r="B674" s="55" t="s">
        <v>7803</v>
      </c>
      <c r="C674" s="342" t="s">
        <v>8866</v>
      </c>
      <c r="D674" s="352" t="str">
        <f>VLOOKUP(C674,'[1]Master USA'!$A:$C,2,0)</f>
        <v>Speaker Panel c/w 12 Buttons &amp; Postal Lock Assembly</v>
      </c>
      <c r="E674" s="55" t="s">
        <v>7802</v>
      </c>
      <c r="F674" s="55"/>
      <c r="G674" s="55" t="s">
        <v>7804</v>
      </c>
      <c r="H674" s="344">
        <v>193</v>
      </c>
      <c r="I674" s="59">
        <v>0.25</v>
      </c>
      <c r="J674" s="448">
        <f t="shared" si="11"/>
        <v>144.75</v>
      </c>
    </row>
    <row r="675" spans="1:10" ht="15.75">
      <c r="A675" s="55">
        <v>671</v>
      </c>
      <c r="B675" s="55" t="s">
        <v>7803</v>
      </c>
      <c r="C675" s="342" t="s">
        <v>8867</v>
      </c>
      <c r="D675" s="352" t="str">
        <f>VLOOKUP(C675,'[1]Master USA'!$A:$C,2,0)</f>
        <v>Add-On 12 Button Panel</v>
      </c>
      <c r="E675" s="55" t="s">
        <v>7802</v>
      </c>
      <c r="F675" s="55"/>
      <c r="G675" s="55" t="s">
        <v>7804</v>
      </c>
      <c r="H675" s="344">
        <v>400</v>
      </c>
      <c r="I675" s="59">
        <v>0.25</v>
      </c>
      <c r="J675" s="448">
        <f t="shared" si="11"/>
        <v>300</v>
      </c>
    </row>
    <row r="676" spans="1:10" ht="15.75">
      <c r="A676" s="55">
        <v>672</v>
      </c>
      <c r="B676" s="55" t="s">
        <v>7803</v>
      </c>
      <c r="C676" s="342" t="s">
        <v>8868</v>
      </c>
      <c r="D676" s="352" t="str">
        <f>VLOOKUP(C676,'[1]Master USA'!$A:$C,2,0)</f>
        <v>Add-On 24 Button Panel</v>
      </c>
      <c r="E676" s="55" t="s">
        <v>7802</v>
      </c>
      <c r="F676" s="55"/>
      <c r="G676" s="55" t="s">
        <v>7804</v>
      </c>
      <c r="H676" s="344">
        <v>500</v>
      </c>
      <c r="I676" s="59">
        <v>0.25</v>
      </c>
      <c r="J676" s="448">
        <f t="shared" si="11"/>
        <v>375</v>
      </c>
    </row>
    <row r="677" spans="1:10" ht="15.75">
      <c r="A677" s="55">
        <v>673</v>
      </c>
      <c r="B677" s="55" t="s">
        <v>7803</v>
      </c>
      <c r="C677" s="342" t="s">
        <v>8869</v>
      </c>
      <c r="D677" s="352" t="str">
        <f>VLOOKUP(C677,'[1]Master USA'!$A:$C,2,0)</f>
        <v>Speaker/Mic, complete with Postal Lock Assembly</v>
      </c>
      <c r="E677" s="55" t="s">
        <v>7802</v>
      </c>
      <c r="F677" s="55"/>
      <c r="G677" s="55" t="s">
        <v>7804</v>
      </c>
      <c r="H677" s="344">
        <v>161</v>
      </c>
      <c r="I677" s="59">
        <v>0.25</v>
      </c>
      <c r="J677" s="448">
        <f t="shared" si="11"/>
        <v>120.75</v>
      </c>
    </row>
    <row r="678" spans="1:10" ht="15.75">
      <c r="A678" s="55">
        <v>674</v>
      </c>
      <c r="B678" s="55" t="s">
        <v>7803</v>
      </c>
      <c r="C678" s="342" t="s">
        <v>8870</v>
      </c>
      <c r="D678" s="352" t="str">
        <f>VLOOKUP(C678,'[1]Master USA'!$A:$C,2,0)</f>
        <v>Speaker/Mic c/w  4 Buttons</v>
      </c>
      <c r="E678" s="55" t="s">
        <v>7802</v>
      </c>
      <c r="F678" s="55"/>
      <c r="G678" s="55" t="s">
        <v>7804</v>
      </c>
      <c r="H678" s="344">
        <v>169</v>
      </c>
      <c r="I678" s="59">
        <v>0.25</v>
      </c>
      <c r="J678" s="448">
        <f t="shared" si="11"/>
        <v>126.75</v>
      </c>
    </row>
    <row r="679" spans="1:10" ht="15.75">
      <c r="A679" s="55">
        <v>675</v>
      </c>
      <c r="B679" s="55" t="s">
        <v>7803</v>
      </c>
      <c r="C679" s="342" t="s">
        <v>8871</v>
      </c>
      <c r="D679" s="352" t="str">
        <f>VLOOKUP(C679,'[1]Master USA'!$A:$C,2,0)</f>
        <v>Speaker/Mic c/w 8 Buttons</v>
      </c>
      <c r="E679" s="55" t="s">
        <v>7802</v>
      </c>
      <c r="F679" s="55"/>
      <c r="G679" s="55" t="s">
        <v>7804</v>
      </c>
      <c r="H679" s="344">
        <v>181</v>
      </c>
      <c r="I679" s="59">
        <v>0.25</v>
      </c>
      <c r="J679" s="448">
        <f t="shared" si="11"/>
        <v>135.75</v>
      </c>
    </row>
    <row r="680" spans="1:10" ht="15.75">
      <c r="A680" s="55">
        <v>676</v>
      </c>
      <c r="B680" s="55" t="s">
        <v>7803</v>
      </c>
      <c r="C680" s="342" t="s">
        <v>8872</v>
      </c>
      <c r="D680" s="352" t="str">
        <f>VLOOKUP(C680,'[1]Master USA'!$A:$C,2,0)</f>
        <v>Speaker/Mic c/w 12 Buttons</v>
      </c>
      <c r="E680" s="55" t="s">
        <v>7802</v>
      </c>
      <c r="F680" s="55"/>
      <c r="G680" s="55" t="s">
        <v>7804</v>
      </c>
      <c r="H680" s="344">
        <v>193</v>
      </c>
      <c r="I680" s="59">
        <v>0.25</v>
      </c>
      <c r="J680" s="448">
        <f t="shared" si="11"/>
        <v>144.75</v>
      </c>
    </row>
    <row r="681" spans="1:10" ht="15.75">
      <c r="A681" s="55">
        <v>677</v>
      </c>
      <c r="B681" s="55" t="s">
        <v>7803</v>
      </c>
      <c r="C681" s="342" t="s">
        <v>8873</v>
      </c>
      <c r="D681" s="352" t="str">
        <f>VLOOKUP(C681,'[1]Master USA'!$A:$C,2,0)</f>
        <v>Speaker/Mic c/w 16 Buttons</v>
      </c>
      <c r="E681" s="55" t="s">
        <v>7802</v>
      </c>
      <c r="F681" s="55"/>
      <c r="G681" s="55" t="s">
        <v>7804</v>
      </c>
      <c r="H681" s="344">
        <v>202</v>
      </c>
      <c r="I681" s="59">
        <v>0.25</v>
      </c>
      <c r="J681" s="448">
        <f t="shared" si="11"/>
        <v>151.5</v>
      </c>
    </row>
    <row r="682" spans="1:10" ht="15.75">
      <c r="A682" s="55">
        <v>678</v>
      </c>
      <c r="B682" s="55" t="s">
        <v>7803</v>
      </c>
      <c r="C682" s="342" t="s">
        <v>8867</v>
      </c>
      <c r="D682" s="352" t="str">
        <f>VLOOKUP(C682,'[1]Master USA'!$A:$C,2,0)</f>
        <v>Add-On 12 Button Panel</v>
      </c>
      <c r="E682" s="55" t="s">
        <v>7802</v>
      </c>
      <c r="F682" s="55"/>
      <c r="G682" s="55" t="s">
        <v>7804</v>
      </c>
      <c r="H682" s="344">
        <v>400</v>
      </c>
      <c r="I682" s="59">
        <v>0.25</v>
      </c>
      <c r="J682" s="448">
        <f t="shared" si="11"/>
        <v>300</v>
      </c>
    </row>
    <row r="683" spans="1:10" ht="15.75">
      <c r="A683" s="55">
        <v>679</v>
      </c>
      <c r="B683" s="55" t="s">
        <v>7803</v>
      </c>
      <c r="C683" s="342" t="s">
        <v>8868</v>
      </c>
      <c r="D683" s="352" t="str">
        <f>VLOOKUP(C683,'[1]Master USA'!$A:$C,2,0)</f>
        <v>Add-On 24 Button Panel</v>
      </c>
      <c r="E683" s="55" t="s">
        <v>7802</v>
      </c>
      <c r="F683" s="55"/>
      <c r="G683" s="55" t="s">
        <v>7804</v>
      </c>
      <c r="H683" s="344">
        <v>600</v>
      </c>
      <c r="I683" s="59">
        <v>0.25</v>
      </c>
      <c r="J683" s="448">
        <f t="shared" si="11"/>
        <v>450</v>
      </c>
    </row>
    <row r="684" spans="1:10" ht="15.75">
      <c r="A684" s="55">
        <v>680</v>
      </c>
      <c r="B684" s="55" t="s">
        <v>7803</v>
      </c>
      <c r="C684" s="342" t="s">
        <v>8874</v>
      </c>
      <c r="D684" s="352" t="str">
        <f>VLOOKUP(C684,'[1]Master USA'!$A:$C,2,0)</f>
        <v>Post Office Lock Assembly</v>
      </c>
      <c r="E684" s="55" t="s">
        <v>7802</v>
      </c>
      <c r="F684" s="55"/>
      <c r="G684" s="55" t="s">
        <v>7804</v>
      </c>
      <c r="H684" s="344">
        <v>117</v>
      </c>
      <c r="I684" s="59">
        <v>0.25</v>
      </c>
      <c r="J684" s="448">
        <f t="shared" si="11"/>
        <v>87.75</v>
      </c>
    </row>
    <row r="685" spans="1:10" ht="15.75">
      <c r="A685" s="55">
        <v>681</v>
      </c>
      <c r="B685" s="55" t="s">
        <v>7803</v>
      </c>
      <c r="C685" s="342" t="s">
        <v>8875</v>
      </c>
      <c r="D685" s="352" t="str">
        <f>VLOOKUP(C685,'[1]Master USA'!$A:$C,2,0)</f>
        <v>Blank Panel</v>
      </c>
      <c r="E685" s="55" t="s">
        <v>7802</v>
      </c>
      <c r="F685" s="55"/>
      <c r="G685" s="55" t="s">
        <v>7804</v>
      </c>
      <c r="H685" s="344">
        <v>55</v>
      </c>
      <c r="I685" s="59">
        <v>0.25</v>
      </c>
      <c r="J685" s="448">
        <f t="shared" si="11"/>
        <v>41.25</v>
      </c>
    </row>
    <row r="686" spans="1:10" ht="15.75">
      <c r="A686" s="55">
        <v>682</v>
      </c>
      <c r="B686" s="55" t="s">
        <v>7803</v>
      </c>
      <c r="C686" s="342" t="s">
        <v>8876</v>
      </c>
      <c r="D686" s="352" t="str">
        <f>VLOOKUP(C686,'[1]Master USA'!$A:$C,2,0)</f>
        <v>Speaker c/w 4 Metal Buttons</v>
      </c>
      <c r="E686" s="55" t="s">
        <v>7802</v>
      </c>
      <c r="F686" s="55"/>
      <c r="G686" s="55" t="s">
        <v>7804</v>
      </c>
      <c r="H686" s="344">
        <v>139</v>
      </c>
      <c r="I686" s="59">
        <v>0.25</v>
      </c>
      <c r="J686" s="448">
        <f t="shared" si="11"/>
        <v>104.25</v>
      </c>
    </row>
    <row r="687" spans="1:10" ht="15.75">
      <c r="A687" s="55">
        <v>683</v>
      </c>
      <c r="B687" s="55" t="s">
        <v>7803</v>
      </c>
      <c r="C687" s="342" t="s">
        <v>8877</v>
      </c>
      <c r="D687" s="352" t="str">
        <f>VLOOKUP(C687,'[1]Master USA'!$A:$C,2,0)</f>
        <v>Speaker c/w 8 Metal Buttons</v>
      </c>
      <c r="E687" s="55" t="s">
        <v>7802</v>
      </c>
      <c r="F687" s="55"/>
      <c r="G687" s="55" t="s">
        <v>7804</v>
      </c>
      <c r="H687" s="344">
        <v>184</v>
      </c>
      <c r="I687" s="59">
        <v>0.25</v>
      </c>
      <c r="J687" s="448">
        <f t="shared" si="11"/>
        <v>138</v>
      </c>
    </row>
    <row r="688" spans="1:10" ht="15.75">
      <c r="A688" s="55">
        <v>684</v>
      </c>
      <c r="B688" s="55" t="s">
        <v>7803</v>
      </c>
      <c r="C688" s="342" t="s">
        <v>8878</v>
      </c>
      <c r="D688" s="352" t="str">
        <f>VLOOKUP(C688,'[1]Master USA'!$A:$C,2,0)</f>
        <v>Speaker c/w 12 Metal Buttons</v>
      </c>
      <c r="E688" s="55" t="s">
        <v>7802</v>
      </c>
      <c r="F688" s="55"/>
      <c r="G688" s="55" t="s">
        <v>7804</v>
      </c>
      <c r="H688" s="344">
        <v>228</v>
      </c>
      <c r="I688" s="59">
        <v>0.25</v>
      </c>
      <c r="J688" s="448">
        <f t="shared" si="11"/>
        <v>171</v>
      </c>
    </row>
    <row r="689" spans="1:10" ht="15.75">
      <c r="A689" s="55">
        <v>685</v>
      </c>
      <c r="B689" s="55" t="s">
        <v>7803</v>
      </c>
      <c r="C689" s="342" t="s">
        <v>8879</v>
      </c>
      <c r="D689" s="352" t="str">
        <f>VLOOKUP(C689,'[1]Master USA'!$A:$C,2,0)</f>
        <v>Speaker c/w 16 Metal Buttons</v>
      </c>
      <c r="E689" s="55" t="s">
        <v>7802</v>
      </c>
      <c r="F689" s="55"/>
      <c r="G689" s="55" t="s">
        <v>7804</v>
      </c>
      <c r="H689" s="344">
        <v>276</v>
      </c>
      <c r="I689" s="59">
        <v>0.25</v>
      </c>
      <c r="J689" s="448">
        <f t="shared" si="11"/>
        <v>207</v>
      </c>
    </row>
    <row r="690" spans="1:10" ht="15.75">
      <c r="A690" s="55">
        <v>686</v>
      </c>
      <c r="B690" s="55" t="s">
        <v>7803</v>
      </c>
      <c r="C690" s="342" t="s">
        <v>8880</v>
      </c>
      <c r="D690" s="352" t="str">
        <f>VLOOKUP(C690,'[1]Master USA'!$A:$C,2,0)</f>
        <v>Speaker c/w 20 Metal  Buttons</v>
      </c>
      <c r="E690" s="55" t="s">
        <v>7802</v>
      </c>
      <c r="F690" s="55"/>
      <c r="G690" s="55" t="s">
        <v>7804</v>
      </c>
      <c r="H690" s="344">
        <v>301</v>
      </c>
      <c r="I690" s="59">
        <v>0.25</v>
      </c>
      <c r="J690" s="448">
        <f t="shared" si="11"/>
        <v>225.75</v>
      </c>
    </row>
    <row r="691" spans="1:10" ht="15.75">
      <c r="A691" s="55">
        <v>687</v>
      </c>
      <c r="B691" s="55" t="s">
        <v>7803</v>
      </c>
      <c r="C691" s="342" t="s">
        <v>8881</v>
      </c>
      <c r="D691" s="352" t="str">
        <f>VLOOKUP(C691,'[1]Master USA'!$A:$C,2,0)</f>
        <v>Speaker c/w 4 Metal Buttons &amp; Postal Lock Assembly</v>
      </c>
      <c r="E691" s="55" t="s">
        <v>7802</v>
      </c>
      <c r="F691" s="55"/>
      <c r="G691" s="55" t="s">
        <v>7804</v>
      </c>
      <c r="H691" s="344">
        <v>189</v>
      </c>
      <c r="I691" s="59">
        <v>0.25</v>
      </c>
      <c r="J691" s="448">
        <f t="shared" si="11"/>
        <v>141.75</v>
      </c>
    </row>
    <row r="692" spans="1:10" ht="15.75">
      <c r="A692" s="55">
        <v>688</v>
      </c>
      <c r="B692" s="55" t="s">
        <v>7803</v>
      </c>
      <c r="C692" s="342" t="s">
        <v>8882</v>
      </c>
      <c r="D692" s="352" t="str">
        <f>VLOOKUP(C692,'[1]Master USA'!$A:$C,2,0)</f>
        <v>Speaker c/w 8 Metal Buttons &amp; Postal Lock Assembly</v>
      </c>
      <c r="E692" s="55" t="s">
        <v>7802</v>
      </c>
      <c r="F692" s="55"/>
      <c r="G692" s="55" t="s">
        <v>7804</v>
      </c>
      <c r="H692" s="344">
        <v>232</v>
      </c>
      <c r="I692" s="59">
        <v>0.25</v>
      </c>
      <c r="J692" s="448">
        <f t="shared" si="11"/>
        <v>174</v>
      </c>
    </row>
    <row r="693" spans="1:10" ht="15.75">
      <c r="A693" s="55">
        <v>689</v>
      </c>
      <c r="B693" s="55" t="s">
        <v>7803</v>
      </c>
      <c r="C693" s="342" t="s">
        <v>8883</v>
      </c>
      <c r="D693" s="352" t="str">
        <f>VLOOKUP(C693,'[1]Master USA'!$A:$C,2,0)</f>
        <v>Speaker c/w 12 Metal Buttons &amp; Postal Lock Assembly</v>
      </c>
      <c r="E693" s="55" t="s">
        <v>7802</v>
      </c>
      <c r="F693" s="55"/>
      <c r="G693" s="55" t="s">
        <v>7804</v>
      </c>
      <c r="H693" s="344">
        <v>280</v>
      </c>
      <c r="I693" s="59">
        <v>0.25</v>
      </c>
      <c r="J693" s="448">
        <f t="shared" si="11"/>
        <v>210</v>
      </c>
    </row>
    <row r="694" spans="1:10" ht="15.75">
      <c r="A694" s="55">
        <v>690</v>
      </c>
      <c r="B694" s="55" t="s">
        <v>7803</v>
      </c>
      <c r="C694" s="342" t="s">
        <v>8884</v>
      </c>
      <c r="D694" s="352" t="str">
        <f>VLOOKUP(C694,'[1]Master USA'!$A:$C,2,0)</f>
        <v>Add-On 12 Metal Button Panel</v>
      </c>
      <c r="E694" s="55" t="s">
        <v>7802</v>
      </c>
      <c r="F694" s="55"/>
      <c r="G694" s="55" t="s">
        <v>7804</v>
      </c>
      <c r="H694" s="344">
        <v>152</v>
      </c>
      <c r="I694" s="59">
        <v>0.25</v>
      </c>
      <c r="J694" s="448">
        <f t="shared" si="11"/>
        <v>114</v>
      </c>
    </row>
    <row r="695" spans="1:10" ht="15.75">
      <c r="A695" s="55">
        <v>691</v>
      </c>
      <c r="B695" s="55" t="s">
        <v>7803</v>
      </c>
      <c r="C695" s="342" t="s">
        <v>8885</v>
      </c>
      <c r="D695" s="352" t="str">
        <f>VLOOKUP(C695,'[1]Master USA'!$A:$C,2,0)</f>
        <v>Add-On 24 Metal Button Panel</v>
      </c>
      <c r="E695" s="55" t="s">
        <v>7802</v>
      </c>
      <c r="F695" s="55"/>
      <c r="G695" s="55" t="s">
        <v>7804</v>
      </c>
      <c r="H695" s="344">
        <v>269</v>
      </c>
      <c r="I695" s="59">
        <v>0.25</v>
      </c>
      <c r="J695" s="448">
        <f t="shared" si="11"/>
        <v>201.75</v>
      </c>
    </row>
    <row r="696" spans="1:10" ht="15.75">
      <c r="A696" s="55">
        <v>692</v>
      </c>
      <c r="B696" s="55" t="s">
        <v>7803</v>
      </c>
      <c r="C696" s="342" t="s">
        <v>8869</v>
      </c>
      <c r="D696" s="352" t="str">
        <f>VLOOKUP(C696,'[1]Master USA'!$A:$C,2,0)</f>
        <v>Speaker/Mic, complete with Postal Lock Assembly</v>
      </c>
      <c r="E696" s="55" t="s">
        <v>7802</v>
      </c>
      <c r="F696" s="55"/>
      <c r="G696" s="55" t="s">
        <v>7804</v>
      </c>
      <c r="H696" s="344">
        <v>161</v>
      </c>
      <c r="I696" s="59">
        <v>0.25</v>
      </c>
      <c r="J696" s="448">
        <f t="shared" si="11"/>
        <v>120.75</v>
      </c>
    </row>
    <row r="697" spans="1:10" ht="15.75">
      <c r="A697" s="55">
        <v>693</v>
      </c>
      <c r="B697" s="55" t="s">
        <v>7803</v>
      </c>
      <c r="C697" s="342" t="s">
        <v>8886</v>
      </c>
      <c r="D697" s="352" t="str">
        <f>VLOOKUP(C697,'[1]Master USA'!$A:$C,2,0)</f>
        <v>Speaker/Mic c/w 4 Metal Buttons</v>
      </c>
      <c r="E697" s="55" t="s">
        <v>7802</v>
      </c>
      <c r="F697" s="55"/>
      <c r="G697" s="55" t="s">
        <v>7804</v>
      </c>
      <c r="H697" s="344">
        <v>174</v>
      </c>
      <c r="I697" s="59">
        <v>0.25</v>
      </c>
      <c r="J697" s="448">
        <f t="shared" si="11"/>
        <v>130.5</v>
      </c>
    </row>
    <row r="698" spans="1:10" ht="15.75">
      <c r="A698" s="55">
        <v>694</v>
      </c>
      <c r="B698" s="55" t="s">
        <v>7803</v>
      </c>
      <c r="C698" s="342" t="s">
        <v>8887</v>
      </c>
      <c r="D698" s="352" t="str">
        <f>VLOOKUP(C698,'[1]Master USA'!$A:$C,2,0)</f>
        <v>Speaker/Mic c/w 8 Metal Buttons</v>
      </c>
      <c r="E698" s="55" t="s">
        <v>7802</v>
      </c>
      <c r="F698" s="55"/>
      <c r="G698" s="55" t="s">
        <v>7804</v>
      </c>
      <c r="H698" s="344">
        <v>190</v>
      </c>
      <c r="I698" s="59">
        <v>0.25</v>
      </c>
      <c r="J698" s="448">
        <f t="shared" si="11"/>
        <v>142.5</v>
      </c>
    </row>
    <row r="699" spans="1:10" ht="15.75">
      <c r="A699" s="55">
        <v>695</v>
      </c>
      <c r="B699" s="55" t="s">
        <v>7803</v>
      </c>
      <c r="C699" s="342" t="s">
        <v>8888</v>
      </c>
      <c r="D699" s="352" t="str">
        <f>VLOOKUP(C699,'[1]Master USA'!$A:$C,2,0)</f>
        <v>Speaker/Mic c/w 12 Metal Buttons</v>
      </c>
      <c r="E699" s="55" t="s">
        <v>7802</v>
      </c>
      <c r="F699" s="55"/>
      <c r="G699" s="55" t="s">
        <v>7804</v>
      </c>
      <c r="H699" s="344">
        <v>241</v>
      </c>
      <c r="I699" s="59">
        <v>0.25</v>
      </c>
      <c r="J699" s="448">
        <f t="shared" si="11"/>
        <v>180.75</v>
      </c>
    </row>
    <row r="700" spans="1:10" ht="15.75">
      <c r="A700" s="55">
        <v>696</v>
      </c>
      <c r="B700" s="55" t="s">
        <v>7803</v>
      </c>
      <c r="C700" s="342" t="s">
        <v>8889</v>
      </c>
      <c r="D700" s="352" t="str">
        <f>VLOOKUP(C700,'[1]Master USA'!$A:$C,2,0)</f>
        <v>Speaker/Mic c/w 16 Metal Buttons</v>
      </c>
      <c r="E700" s="55" t="s">
        <v>7802</v>
      </c>
      <c r="F700" s="55"/>
      <c r="G700" s="55" t="s">
        <v>7804</v>
      </c>
      <c r="H700" s="344">
        <v>286</v>
      </c>
      <c r="I700" s="59">
        <v>0.25</v>
      </c>
      <c r="J700" s="448">
        <f t="shared" si="11"/>
        <v>214.5</v>
      </c>
    </row>
    <row r="701" spans="1:10" ht="15.75">
      <c r="A701" s="55">
        <v>697</v>
      </c>
      <c r="B701" s="55" t="s">
        <v>7803</v>
      </c>
      <c r="C701" s="342" t="s">
        <v>8884</v>
      </c>
      <c r="D701" s="352" t="str">
        <f>VLOOKUP(C701,'[1]Master USA'!$A:$C,2,0)</f>
        <v>Add-On 12 Metal Button Panel</v>
      </c>
      <c r="E701" s="55" t="s">
        <v>7802</v>
      </c>
      <c r="F701" s="55"/>
      <c r="G701" s="55" t="s">
        <v>7804</v>
      </c>
      <c r="H701" s="344">
        <v>152</v>
      </c>
      <c r="I701" s="59">
        <v>0.25</v>
      </c>
      <c r="J701" s="448">
        <f t="shared" si="11"/>
        <v>114</v>
      </c>
    </row>
    <row r="702" spans="1:10" ht="15.75">
      <c r="A702" s="55">
        <v>698</v>
      </c>
      <c r="B702" s="55" t="s">
        <v>7803</v>
      </c>
      <c r="C702" s="342" t="s">
        <v>8885</v>
      </c>
      <c r="D702" s="352" t="str">
        <f>VLOOKUP(C702,'[1]Master USA'!$A:$C,2,0)</f>
        <v>Add-On 24 Metal Button Panel</v>
      </c>
      <c r="E702" s="55" t="s">
        <v>7802</v>
      </c>
      <c r="F702" s="55"/>
      <c r="G702" s="55" t="s">
        <v>7804</v>
      </c>
      <c r="H702" s="344">
        <v>269</v>
      </c>
      <c r="I702" s="59">
        <v>0.25</v>
      </c>
      <c r="J702" s="448">
        <f t="shared" si="11"/>
        <v>201.75</v>
      </c>
    </row>
    <row r="703" spans="1:10" ht="15.75">
      <c r="A703" s="55">
        <v>699</v>
      </c>
      <c r="B703" s="55" t="s">
        <v>7803</v>
      </c>
      <c r="C703" s="342" t="s">
        <v>8890</v>
      </c>
      <c r="D703" s="352" t="str">
        <f>VLOOKUP(C703,'[1]Master USA'!$A:$C,2,0)</f>
        <v>Speaker Panel</v>
      </c>
      <c r="E703" s="55" t="s">
        <v>7802</v>
      </c>
      <c r="F703" s="55"/>
      <c r="G703" s="55" t="s">
        <v>7804</v>
      </c>
      <c r="H703" s="344">
        <v>72</v>
      </c>
      <c r="I703" s="59">
        <v>0.25</v>
      </c>
      <c r="J703" s="448">
        <f t="shared" si="11"/>
        <v>54</v>
      </c>
    </row>
    <row r="704" spans="1:10" ht="15.75">
      <c r="A704" s="55">
        <v>700</v>
      </c>
      <c r="B704" s="55" t="s">
        <v>7803</v>
      </c>
      <c r="C704" s="342" t="s">
        <v>8891</v>
      </c>
      <c r="D704" s="352" t="str">
        <f>VLOOKUP(C704,'[1]Master USA'!$A:$C,2,0)</f>
        <v>Speaker Panel with Postal Lock Assembly</v>
      </c>
      <c r="E704" s="55" t="s">
        <v>7802</v>
      </c>
      <c r="F704" s="55"/>
      <c r="G704" s="55" t="s">
        <v>7804</v>
      </c>
      <c r="H704" s="344">
        <v>130</v>
      </c>
      <c r="I704" s="59">
        <v>0.25</v>
      </c>
      <c r="J704" s="448">
        <f t="shared" si="11"/>
        <v>97.5</v>
      </c>
    </row>
    <row r="705" spans="1:10" ht="15.75">
      <c r="A705" s="55">
        <v>701</v>
      </c>
      <c r="B705" s="55" t="s">
        <v>7803</v>
      </c>
      <c r="C705" s="342" t="s">
        <v>8892</v>
      </c>
      <c r="D705" s="352" t="str">
        <f>VLOOKUP(C705,'[1]Master USA'!$A:$C,2,0)</f>
        <v>Speaker/ Mic Panel</v>
      </c>
      <c r="E705" s="55" t="s">
        <v>7802</v>
      </c>
      <c r="F705" s="55"/>
      <c r="G705" s="55" t="s">
        <v>7804</v>
      </c>
      <c r="H705" s="344">
        <v>130</v>
      </c>
      <c r="I705" s="59">
        <v>0.25</v>
      </c>
      <c r="J705" s="448">
        <f t="shared" si="11"/>
        <v>97.5</v>
      </c>
    </row>
    <row r="706" spans="1:10" ht="15.75">
      <c r="A706" s="55">
        <v>702</v>
      </c>
      <c r="B706" s="55" t="s">
        <v>7803</v>
      </c>
      <c r="C706" s="342" t="s">
        <v>8869</v>
      </c>
      <c r="D706" s="352" t="str">
        <f>VLOOKUP(C706,'[1]Master USA'!$A:$C,2,0)</f>
        <v>Speaker/Mic, complete with Postal Lock Assembly</v>
      </c>
      <c r="E706" s="55" t="s">
        <v>7802</v>
      </c>
      <c r="F706" s="55"/>
      <c r="G706" s="55" t="s">
        <v>7804</v>
      </c>
      <c r="H706" s="344">
        <v>161</v>
      </c>
      <c r="I706" s="59">
        <v>0.25</v>
      </c>
      <c r="J706" s="448">
        <f t="shared" si="11"/>
        <v>120.75</v>
      </c>
    </row>
    <row r="707" spans="1:10" ht="15.75">
      <c r="A707" s="55">
        <v>703</v>
      </c>
      <c r="B707" s="55" t="s">
        <v>7803</v>
      </c>
      <c r="C707" s="342" t="s">
        <v>8893</v>
      </c>
      <c r="D707" s="352" t="str">
        <f>VLOOKUP(C707,'[1]Master USA'!$A:$C,2,0)</f>
        <v>16 Button Panel</v>
      </c>
      <c r="E707" s="55" t="s">
        <v>7802</v>
      </c>
      <c r="F707" s="55"/>
      <c r="G707" s="55" t="s">
        <v>7804</v>
      </c>
      <c r="H707" s="344">
        <v>254</v>
      </c>
      <c r="I707" s="59">
        <v>0.25</v>
      </c>
      <c r="J707" s="448">
        <f t="shared" si="11"/>
        <v>190.5</v>
      </c>
    </row>
    <row r="708" spans="1:10" ht="15.75">
      <c r="A708" s="55">
        <v>704</v>
      </c>
      <c r="B708" s="55" t="s">
        <v>7803</v>
      </c>
      <c r="C708" s="342" t="s">
        <v>8894</v>
      </c>
      <c r="D708" s="352" t="str">
        <f>VLOOKUP(C708,'[1]Master USA'!$A:$C,2,0)</f>
        <v>24 Button Panel</v>
      </c>
      <c r="E708" s="55" t="s">
        <v>7802</v>
      </c>
      <c r="F708" s="55"/>
      <c r="G708" s="55" t="s">
        <v>7804</v>
      </c>
      <c r="H708" s="344">
        <v>326</v>
      </c>
      <c r="I708" s="59">
        <v>0.25</v>
      </c>
      <c r="J708" s="448">
        <f t="shared" si="11"/>
        <v>244.5</v>
      </c>
    </row>
    <row r="709" spans="1:10" ht="15.75">
      <c r="A709" s="55">
        <v>705</v>
      </c>
      <c r="B709" s="55" t="s">
        <v>7803</v>
      </c>
      <c r="C709" s="342" t="s">
        <v>8895</v>
      </c>
      <c r="D709" s="352" t="str">
        <f>VLOOKUP(C709,'[1]Master USA'!$A:$C,2,0)</f>
        <v>32 Button Panel</v>
      </c>
      <c r="E709" s="55" t="s">
        <v>7802</v>
      </c>
      <c r="F709" s="55"/>
      <c r="G709" s="55" t="s">
        <v>7804</v>
      </c>
      <c r="H709" s="344">
        <v>389</v>
      </c>
      <c r="I709" s="59">
        <v>0.25</v>
      </c>
      <c r="J709" s="448">
        <f t="shared" si="11"/>
        <v>291.75</v>
      </c>
    </row>
    <row r="710" spans="1:10" ht="15.75">
      <c r="A710" s="55">
        <v>706</v>
      </c>
      <c r="B710" s="55" t="s">
        <v>7803</v>
      </c>
      <c r="C710" s="342" t="s">
        <v>8896</v>
      </c>
      <c r="D710" s="352" t="str">
        <f>VLOOKUP(C710,'[1]Master USA'!$A:$C,2,0)</f>
        <v>40 Button Panel</v>
      </c>
      <c r="E710" s="55" t="s">
        <v>7802</v>
      </c>
      <c r="F710" s="55"/>
      <c r="G710" s="55" t="s">
        <v>7804</v>
      </c>
      <c r="H710" s="344">
        <v>452</v>
      </c>
      <c r="I710" s="59">
        <v>0.25</v>
      </c>
      <c r="J710" s="448">
        <f t="shared" si="11"/>
        <v>339</v>
      </c>
    </row>
    <row r="711" spans="1:10" ht="15.75">
      <c r="A711" s="55">
        <v>707</v>
      </c>
      <c r="B711" s="55" t="s">
        <v>7803</v>
      </c>
      <c r="C711" s="342" t="s">
        <v>8897</v>
      </c>
      <c r="D711" s="352" t="str">
        <f>VLOOKUP(C711,'[1]Master USA'!$A:$C,2,0)</f>
        <v>48 Button Panel</v>
      </c>
      <c r="E711" s="55" t="s">
        <v>7802</v>
      </c>
      <c r="F711" s="55"/>
      <c r="G711" s="55" t="s">
        <v>7804</v>
      </c>
      <c r="H711" s="344">
        <v>513</v>
      </c>
      <c r="I711" s="59">
        <v>0.25</v>
      </c>
      <c r="J711" s="448">
        <f t="shared" si="11"/>
        <v>384.75</v>
      </c>
    </row>
    <row r="712" spans="1:10" ht="15.75">
      <c r="A712" s="55">
        <v>708</v>
      </c>
      <c r="B712" s="55" t="s">
        <v>7803</v>
      </c>
      <c r="C712" s="342" t="s">
        <v>8898</v>
      </c>
      <c r="D712" s="352" t="str">
        <f>VLOOKUP(C712,'[1]Master USA'!$A:$C,2,0)</f>
        <v>56 Button Panel</v>
      </c>
      <c r="E712" s="55" t="s">
        <v>7802</v>
      </c>
      <c r="F712" s="55"/>
      <c r="G712" s="55" t="s">
        <v>7804</v>
      </c>
      <c r="H712" s="344">
        <v>577</v>
      </c>
      <c r="I712" s="59">
        <v>0.25</v>
      </c>
      <c r="J712" s="448">
        <f t="shared" si="11"/>
        <v>432.75</v>
      </c>
    </row>
    <row r="713" spans="1:10" ht="15.75">
      <c r="A713" s="55">
        <v>709</v>
      </c>
      <c r="B713" s="55" t="s">
        <v>7803</v>
      </c>
      <c r="C713" s="342" t="s">
        <v>8899</v>
      </c>
      <c r="D713" s="352" t="str">
        <f>VLOOKUP(C713,'[1]Master USA'!$A:$C,2,0)</f>
        <v>64 Button Panel</v>
      </c>
      <c r="E713" s="55" t="s">
        <v>7802</v>
      </c>
      <c r="F713" s="55"/>
      <c r="G713" s="55" t="s">
        <v>7804</v>
      </c>
      <c r="H713" s="344">
        <v>638</v>
      </c>
      <c r="I713" s="59">
        <v>0.25</v>
      </c>
      <c r="J713" s="448">
        <f t="shared" si="11"/>
        <v>478.5</v>
      </c>
    </row>
    <row r="714" spans="1:10" ht="15.75">
      <c r="A714" s="55">
        <v>710</v>
      </c>
      <c r="B714" s="55" t="s">
        <v>7803</v>
      </c>
      <c r="C714" s="342" t="s">
        <v>8900</v>
      </c>
      <c r="D714" s="352" t="str">
        <f>VLOOKUP(C714,'[1]Master USA'!$A:$C,2,0)</f>
        <v>72 Button Panel</v>
      </c>
      <c r="E714" s="55" t="s">
        <v>7802</v>
      </c>
      <c r="F714" s="55"/>
      <c r="G714" s="55" t="s">
        <v>7804</v>
      </c>
      <c r="H714" s="344">
        <v>700</v>
      </c>
      <c r="I714" s="59">
        <v>0.25</v>
      </c>
      <c r="J714" s="448">
        <f t="shared" si="11"/>
        <v>525</v>
      </c>
    </row>
    <row r="715" spans="1:10" ht="15.75">
      <c r="A715" s="55">
        <v>711</v>
      </c>
      <c r="B715" s="55" t="s">
        <v>7803</v>
      </c>
      <c r="C715" s="342" t="s">
        <v>8901</v>
      </c>
      <c r="D715" s="352" t="str">
        <f>VLOOKUP(C715,'[1]Master USA'!$A:$C,2,0)</f>
        <v>80 Button Panel</v>
      </c>
      <c r="E715" s="55" t="s">
        <v>7802</v>
      </c>
      <c r="F715" s="55"/>
      <c r="G715" s="55" t="s">
        <v>7804</v>
      </c>
      <c r="H715" s="344">
        <v>788</v>
      </c>
      <c r="I715" s="59">
        <v>0.25</v>
      </c>
      <c r="J715" s="448">
        <f t="shared" si="11"/>
        <v>591</v>
      </c>
    </row>
    <row r="716" spans="1:10" ht="15.75">
      <c r="A716" s="55">
        <v>712</v>
      </c>
      <c r="B716" s="55" t="s">
        <v>7803</v>
      </c>
      <c r="C716" s="342" t="s">
        <v>8902</v>
      </c>
      <c r="D716" s="352" t="str">
        <f>VLOOKUP(C716,'[1]Master USA'!$A:$C,2,0)</f>
        <v>16 Button Panel, Vandal Resistant</v>
      </c>
      <c r="E716" s="55" t="s">
        <v>7802</v>
      </c>
      <c r="F716" s="55"/>
      <c r="G716" s="55" t="s">
        <v>7804</v>
      </c>
      <c r="H716" s="344">
        <v>416</v>
      </c>
      <c r="I716" s="59">
        <v>0.25</v>
      </c>
      <c r="J716" s="448">
        <f t="shared" si="11"/>
        <v>312</v>
      </c>
    </row>
    <row r="717" spans="1:10" ht="15.75">
      <c r="A717" s="55">
        <v>713</v>
      </c>
      <c r="B717" s="55" t="s">
        <v>7803</v>
      </c>
      <c r="C717" s="342" t="s">
        <v>8903</v>
      </c>
      <c r="D717" s="352" t="str">
        <f>VLOOKUP(C717,'[1]Master USA'!$A:$C,2,0)</f>
        <v>24 Button Panel, Vandal Resistant</v>
      </c>
      <c r="E717" s="55" t="s">
        <v>7802</v>
      </c>
      <c r="F717" s="55"/>
      <c r="G717" s="55" t="s">
        <v>7804</v>
      </c>
      <c r="H717" s="344">
        <v>517</v>
      </c>
      <c r="I717" s="59">
        <v>0.25</v>
      </c>
      <c r="J717" s="448">
        <f t="shared" si="11"/>
        <v>387.75</v>
      </c>
    </row>
    <row r="718" spans="1:10" ht="15.75">
      <c r="A718" s="55">
        <v>714</v>
      </c>
      <c r="B718" s="55" t="s">
        <v>7803</v>
      </c>
      <c r="C718" s="342" t="s">
        <v>8904</v>
      </c>
      <c r="D718" s="352" t="str">
        <f>VLOOKUP(C718,'[1]Master USA'!$A:$C,2,0)</f>
        <v>32 Button Panel, Vandal Resistant</v>
      </c>
      <c r="E718" s="55" t="s">
        <v>7802</v>
      </c>
      <c r="F718" s="55"/>
      <c r="G718" s="55" t="s">
        <v>7804</v>
      </c>
      <c r="H718" s="344">
        <v>632</v>
      </c>
      <c r="I718" s="59">
        <v>0.25</v>
      </c>
      <c r="J718" s="448">
        <f t="shared" si="11"/>
        <v>474</v>
      </c>
    </row>
    <row r="719" spans="1:10" ht="15.75">
      <c r="A719" s="55">
        <v>715</v>
      </c>
      <c r="B719" s="55" t="s">
        <v>7803</v>
      </c>
      <c r="C719" s="342" t="s">
        <v>8905</v>
      </c>
      <c r="D719" s="352" t="str">
        <f>VLOOKUP(C719,'[1]Master USA'!$A:$C,2,0)</f>
        <v>40 Button Panel, Vandal Resistant</v>
      </c>
      <c r="E719" s="55" t="s">
        <v>7802</v>
      </c>
      <c r="F719" s="55"/>
      <c r="G719" s="55" t="s">
        <v>7804</v>
      </c>
      <c r="H719" s="344">
        <v>756</v>
      </c>
      <c r="I719" s="59">
        <v>0.25</v>
      </c>
      <c r="J719" s="448">
        <f t="shared" si="11"/>
        <v>567</v>
      </c>
    </row>
    <row r="720" spans="1:10" ht="15.75">
      <c r="A720" s="55">
        <v>716</v>
      </c>
      <c r="B720" s="55" t="s">
        <v>7803</v>
      </c>
      <c r="C720" s="342" t="s">
        <v>8906</v>
      </c>
      <c r="D720" s="352" t="str">
        <f>VLOOKUP(C720,'[1]Master USA'!$A:$C,2,0)</f>
        <v>48 Button Panel, Vandal Resistant</v>
      </c>
      <c r="E720" s="55" t="s">
        <v>7802</v>
      </c>
      <c r="F720" s="55"/>
      <c r="G720" s="55" t="s">
        <v>7804</v>
      </c>
      <c r="H720" s="344">
        <v>874</v>
      </c>
      <c r="I720" s="59">
        <v>0.25</v>
      </c>
      <c r="J720" s="448">
        <f t="shared" si="11"/>
        <v>655.5</v>
      </c>
    </row>
    <row r="721" spans="1:10" ht="15.75">
      <c r="A721" s="55">
        <v>717</v>
      </c>
      <c r="B721" s="55" t="s">
        <v>7803</v>
      </c>
      <c r="C721" s="342" t="s">
        <v>8907</v>
      </c>
      <c r="D721" s="352" t="str">
        <f>VLOOKUP(C721,'[1]Master USA'!$A:$C,2,0)</f>
        <v>56 Button Panel, Vandal Resistant</v>
      </c>
      <c r="E721" s="55" t="s">
        <v>7802</v>
      </c>
      <c r="F721" s="55"/>
      <c r="G721" s="55" t="s">
        <v>7804</v>
      </c>
      <c r="H721" s="344">
        <v>1020</v>
      </c>
      <c r="I721" s="59">
        <v>0.25</v>
      </c>
      <c r="J721" s="448">
        <f t="shared" si="11"/>
        <v>765</v>
      </c>
    </row>
    <row r="722" spans="1:10" ht="15.75">
      <c r="A722" s="55">
        <v>718</v>
      </c>
      <c r="B722" s="55" t="s">
        <v>7803</v>
      </c>
      <c r="C722" s="342" t="s">
        <v>8908</v>
      </c>
      <c r="D722" s="352" t="str">
        <f>VLOOKUP(C722,'[1]Master USA'!$A:$C,2,0)</f>
        <v>64 Button Panel, Vandal Resistant</v>
      </c>
      <c r="E722" s="55" t="s">
        <v>7802</v>
      </c>
      <c r="F722" s="55"/>
      <c r="G722" s="55" t="s">
        <v>7804</v>
      </c>
      <c r="H722" s="344">
        <v>1224</v>
      </c>
      <c r="I722" s="59">
        <v>0.25</v>
      </c>
      <c r="J722" s="448">
        <f t="shared" ref="J722:J785" si="12">H722*(1-I722)</f>
        <v>918</v>
      </c>
    </row>
    <row r="723" spans="1:10" ht="15.75">
      <c r="A723" s="55">
        <v>719</v>
      </c>
      <c r="B723" s="55" t="s">
        <v>7803</v>
      </c>
      <c r="C723" s="342" t="s">
        <v>8909</v>
      </c>
      <c r="D723" s="352" t="str">
        <f>VLOOKUP(C723,'[1]Master USA'!$A:$C,2,0)</f>
        <v>72 Button Panel, Vandal Resistant</v>
      </c>
      <c r="E723" s="55" t="s">
        <v>7802</v>
      </c>
      <c r="F723" s="55"/>
      <c r="G723" s="55" t="s">
        <v>7804</v>
      </c>
      <c r="H723" s="344">
        <v>1386</v>
      </c>
      <c r="I723" s="59">
        <v>0.25</v>
      </c>
      <c r="J723" s="448">
        <f t="shared" si="12"/>
        <v>1039.5</v>
      </c>
    </row>
    <row r="724" spans="1:10" ht="15.75">
      <c r="A724" s="55">
        <v>720</v>
      </c>
      <c r="B724" s="55" t="s">
        <v>7803</v>
      </c>
      <c r="C724" s="342" t="s">
        <v>8910</v>
      </c>
      <c r="D724" s="352" t="str">
        <f>VLOOKUP(C724,'[1]Master USA'!$A:$C,2,0)</f>
        <v>80 Button Panel, Vandal Resistant</v>
      </c>
      <c r="E724" s="55" t="s">
        <v>7802</v>
      </c>
      <c r="F724" s="55"/>
      <c r="G724" s="55" t="s">
        <v>7804</v>
      </c>
      <c r="H724" s="344">
        <v>1566</v>
      </c>
      <c r="I724" s="59">
        <v>0.25</v>
      </c>
      <c r="J724" s="448">
        <f t="shared" si="12"/>
        <v>1174.5</v>
      </c>
    </row>
    <row r="725" spans="1:10" ht="15.75">
      <c r="A725" s="55">
        <v>721</v>
      </c>
      <c r="B725" s="55" t="s">
        <v>7803</v>
      </c>
      <c r="C725" s="342" t="s">
        <v>8911</v>
      </c>
      <c r="D725" s="352" t="str">
        <f>VLOOKUP(C725,'[1]Master USA'!$A:$C,2,0)</f>
        <v>60 Name Mylar Sheet Directory</v>
      </c>
      <c r="E725" s="55" t="s">
        <v>7802</v>
      </c>
      <c r="F725" s="55"/>
      <c r="G725" s="55" t="s">
        <v>7804</v>
      </c>
      <c r="H725" s="344">
        <v>121</v>
      </c>
      <c r="I725" s="59">
        <v>0.25</v>
      </c>
      <c r="J725" s="448">
        <f t="shared" si="12"/>
        <v>90.75</v>
      </c>
    </row>
    <row r="726" spans="1:10" ht="15.75">
      <c r="A726" s="55">
        <v>722</v>
      </c>
      <c r="B726" s="55" t="s">
        <v>7803</v>
      </c>
      <c r="C726" s="342" t="s">
        <v>8912</v>
      </c>
      <c r="D726" s="352" t="str">
        <f>VLOOKUP(C726,'[1]Master USA'!$A:$C,2,0)</f>
        <v>60 Name Individual (1/4") Lamacoid Strip Directory</v>
      </c>
      <c r="E726" s="55" t="s">
        <v>7802</v>
      </c>
      <c r="F726" s="55"/>
      <c r="G726" s="55" t="s">
        <v>7804</v>
      </c>
      <c r="H726" s="344">
        <v>269</v>
      </c>
      <c r="I726" s="59">
        <v>0.25</v>
      </c>
      <c r="J726" s="448">
        <f t="shared" si="12"/>
        <v>201.75</v>
      </c>
    </row>
    <row r="727" spans="1:10" ht="15.75">
      <c r="A727" s="55">
        <v>723</v>
      </c>
      <c r="B727" s="55" t="s">
        <v>7803</v>
      </c>
      <c r="C727" s="342" t="s">
        <v>8913</v>
      </c>
      <c r="D727" s="352" t="str">
        <f>VLOOKUP(C727,'[1]Master USA'!$A:$C,2,0)</f>
        <v>Remote Postal Lock Assembly Flush Mount</v>
      </c>
      <c r="E727" s="55" t="s">
        <v>7802</v>
      </c>
      <c r="F727" s="55"/>
      <c r="G727" s="55" t="s">
        <v>7804</v>
      </c>
      <c r="H727" s="344">
        <v>103</v>
      </c>
      <c r="I727" s="59">
        <v>0.25</v>
      </c>
      <c r="J727" s="448">
        <f t="shared" si="12"/>
        <v>77.25</v>
      </c>
    </row>
    <row r="728" spans="1:10" ht="15.75">
      <c r="A728" s="55">
        <v>724</v>
      </c>
      <c r="B728" s="55" t="s">
        <v>7803</v>
      </c>
      <c r="C728" s="342" t="s">
        <v>8875</v>
      </c>
      <c r="D728" s="352" t="str">
        <f>VLOOKUP(C728,'[1]Master USA'!$A:$C,2,0)</f>
        <v>Blank Panel</v>
      </c>
      <c r="E728" s="55" t="s">
        <v>7802</v>
      </c>
      <c r="F728" s="55"/>
      <c r="G728" s="55" t="s">
        <v>7804</v>
      </c>
      <c r="H728" s="344">
        <v>55</v>
      </c>
      <c r="I728" s="59">
        <v>0.25</v>
      </c>
      <c r="J728" s="448">
        <f t="shared" si="12"/>
        <v>41.25</v>
      </c>
    </row>
    <row r="729" spans="1:10" ht="15.75">
      <c r="A729" s="55">
        <v>725</v>
      </c>
      <c r="B729" s="55" t="s">
        <v>7803</v>
      </c>
      <c r="C729" s="342" t="s">
        <v>8914</v>
      </c>
      <c r="D729" s="352" t="str">
        <f>VLOOKUP(C729,'[1]Master USA'!$A:$C,2,0)</f>
        <v>Single Gang, Surface I/C Station, Use with MA-485A</v>
      </c>
      <c r="E729" s="55" t="s">
        <v>7802</v>
      </c>
      <c r="F729" s="55"/>
      <c r="G729" s="55" t="s">
        <v>7804</v>
      </c>
      <c r="H729" s="344">
        <v>23</v>
      </c>
      <c r="I729" s="59">
        <v>0.25</v>
      </c>
      <c r="J729" s="448">
        <f t="shared" si="12"/>
        <v>17.25</v>
      </c>
    </row>
    <row r="730" spans="1:10" ht="15.75">
      <c r="A730" s="55">
        <v>726</v>
      </c>
      <c r="B730" s="55" t="s">
        <v>7803</v>
      </c>
      <c r="C730" s="342" t="s">
        <v>8915</v>
      </c>
      <c r="D730" s="352" t="str">
        <f>VLOOKUP(C730,'[1]Master USA'!$A:$C,2,0)</f>
        <v>Single Gang, One Extra Button, Use with MA-485A</v>
      </c>
      <c r="E730" s="55" t="s">
        <v>7802</v>
      </c>
      <c r="F730" s="55"/>
      <c r="G730" s="55" t="s">
        <v>7804</v>
      </c>
      <c r="H730" s="344">
        <v>40</v>
      </c>
      <c r="I730" s="59">
        <v>0.25</v>
      </c>
      <c r="J730" s="448">
        <f t="shared" si="12"/>
        <v>30</v>
      </c>
    </row>
    <row r="731" spans="1:10" ht="15.75">
      <c r="A731" s="55">
        <v>727</v>
      </c>
      <c r="B731" s="55" t="s">
        <v>7803</v>
      </c>
      <c r="C731" s="342" t="s">
        <v>8916</v>
      </c>
      <c r="D731" s="352" t="str">
        <f>VLOOKUP(C731,'[1]Master USA'!$A:$C,2,0)</f>
        <v>Speaker Type, Use with IB-2A Backbox, Use with MA-485A</v>
      </c>
      <c r="E731" s="55" t="s">
        <v>7802</v>
      </c>
      <c r="F731" s="55"/>
      <c r="G731" s="55" t="s">
        <v>7804</v>
      </c>
      <c r="H731" s="344">
        <v>46</v>
      </c>
      <c r="I731" s="59">
        <v>0.25</v>
      </c>
      <c r="J731" s="448">
        <f t="shared" si="12"/>
        <v>34.5</v>
      </c>
    </row>
    <row r="732" spans="1:10" ht="15.75">
      <c r="A732" s="55">
        <v>728</v>
      </c>
      <c r="B732" s="55" t="s">
        <v>7803</v>
      </c>
      <c r="C732" s="342" t="s">
        <v>8917</v>
      </c>
      <c r="D732" s="352" t="str">
        <f>VLOOKUP(C732,'[1]Master USA'!$A:$C,2,0)</f>
        <v>Suite Station 5-Wire, Use with MA-210</v>
      </c>
      <c r="E732" s="55" t="s">
        <v>7802</v>
      </c>
      <c r="F732" s="55"/>
      <c r="G732" s="55" t="s">
        <v>7804</v>
      </c>
      <c r="H732" s="344">
        <v>65</v>
      </c>
      <c r="I732" s="59">
        <v>0.25</v>
      </c>
      <c r="J732" s="448">
        <f t="shared" si="12"/>
        <v>48.75</v>
      </c>
    </row>
    <row r="733" spans="1:10" ht="15.75">
      <c r="A733" s="55">
        <v>729</v>
      </c>
      <c r="B733" s="55" t="s">
        <v>7803</v>
      </c>
      <c r="C733" s="342" t="s">
        <v>8918</v>
      </c>
      <c r="D733" s="352" t="str">
        <f>VLOOKUP(C733,'[1]Master USA'!$A:$C,2,0)</f>
        <v>Dual Gang Suite Station/Stainless Steel, Use with MA-485A</v>
      </c>
      <c r="E733" s="55" t="s">
        <v>7802</v>
      </c>
      <c r="F733" s="55"/>
      <c r="G733" s="55" t="s">
        <v>7804</v>
      </c>
      <c r="H733" s="344">
        <v>42</v>
      </c>
      <c r="I733" s="59">
        <v>0.25</v>
      </c>
      <c r="J733" s="448">
        <f t="shared" si="12"/>
        <v>31.5</v>
      </c>
    </row>
    <row r="734" spans="1:10" ht="15.75">
      <c r="A734" s="55">
        <v>730</v>
      </c>
      <c r="B734" s="55" t="s">
        <v>7803</v>
      </c>
      <c r="C734" s="342" t="s">
        <v>8919</v>
      </c>
      <c r="D734" s="352" t="str">
        <f>VLOOKUP(C734,'[1]Master USA'!$A:$C,2,0)</f>
        <v>Dual Gang, Vandal Resistant Station, Use with MA-485A</v>
      </c>
      <c r="E734" s="55" t="s">
        <v>7802</v>
      </c>
      <c r="F734" s="55"/>
      <c r="G734" s="55" t="s">
        <v>7804</v>
      </c>
      <c r="H734" s="344">
        <v>42</v>
      </c>
      <c r="I734" s="59">
        <v>0.25</v>
      </c>
      <c r="J734" s="448">
        <f t="shared" si="12"/>
        <v>31.5</v>
      </c>
    </row>
    <row r="735" spans="1:10" ht="15.75">
      <c r="A735" s="55">
        <v>731</v>
      </c>
      <c r="B735" s="55" t="s">
        <v>7803</v>
      </c>
      <c r="C735" s="342" t="s">
        <v>8920</v>
      </c>
      <c r="D735" s="352" t="str">
        <f>VLOOKUP(C735,'[1]Master USA'!$A:$C,2,0)</f>
        <v>Flush Metal Backbox For IS-400 or IS-401B</v>
      </c>
      <c r="E735" s="55" t="s">
        <v>7802</v>
      </c>
      <c r="F735" s="55"/>
      <c r="G735" s="55" t="s">
        <v>7804</v>
      </c>
      <c r="H735" s="344">
        <v>18</v>
      </c>
      <c r="I735" s="59">
        <v>0.25</v>
      </c>
      <c r="J735" s="448">
        <f t="shared" si="12"/>
        <v>13.5</v>
      </c>
    </row>
    <row r="736" spans="1:10" ht="15.75">
      <c r="A736" s="55">
        <v>732</v>
      </c>
      <c r="B736" s="55" t="s">
        <v>7803</v>
      </c>
      <c r="C736" s="342" t="s">
        <v>8921</v>
      </c>
      <c r="D736" s="352" t="str">
        <f>VLOOKUP(C736,'[1]Master USA'!$A:$C,2,0)</f>
        <v>Speaker Type Amplifier 4Wire Used With IS-489, IS-489-1, IS-401B, IS-51-2, IS-51-3</v>
      </c>
      <c r="E736" s="55" t="s">
        <v>7802</v>
      </c>
      <c r="F736" s="55"/>
      <c r="G736" s="55" t="s">
        <v>7804</v>
      </c>
      <c r="H736" s="344">
        <v>166</v>
      </c>
      <c r="I736" s="59">
        <v>0.25</v>
      </c>
      <c r="J736" s="448">
        <f t="shared" si="12"/>
        <v>124.5</v>
      </c>
    </row>
    <row r="737" spans="1:10" ht="15.75">
      <c r="A737" s="55">
        <v>733</v>
      </c>
      <c r="B737" s="55" t="s">
        <v>7803</v>
      </c>
      <c r="C737" s="342" t="s">
        <v>8922</v>
      </c>
      <c r="D737" s="352" t="str">
        <f>VLOOKUP(C737,'[1]Master USA'!$A:$C,2,0)</f>
        <v>Handset type Amplifier 5 Wire, use with 1133, built-in postal lock function</v>
      </c>
      <c r="E737" s="55" t="s">
        <v>7802</v>
      </c>
      <c r="F737" s="55"/>
      <c r="G737" s="55" t="s">
        <v>7804</v>
      </c>
      <c r="H737" s="344">
        <v>181</v>
      </c>
      <c r="I737" s="59">
        <v>0.25</v>
      </c>
      <c r="J737" s="448">
        <f t="shared" si="12"/>
        <v>135.75</v>
      </c>
    </row>
    <row r="738" spans="1:10" ht="15.75">
      <c r="A738" s="55">
        <v>734</v>
      </c>
      <c r="B738" s="55" t="s">
        <v>7803</v>
      </c>
      <c r="C738" s="345" t="s">
        <v>8923</v>
      </c>
      <c r="D738" s="353" t="str">
        <f>VLOOKUP(C738,'[1]Master USA'!$A:$C,2,0)</f>
        <v>Multiple Entrance Switching Relay, Used With MA-485A or MA-792</v>
      </c>
      <c r="E738" s="55" t="s">
        <v>7802</v>
      </c>
      <c r="F738" s="55"/>
      <c r="G738" s="55" t="s">
        <v>7804</v>
      </c>
      <c r="H738" s="344">
        <v>215</v>
      </c>
      <c r="I738" s="59">
        <v>0.25</v>
      </c>
      <c r="J738" s="448">
        <f t="shared" si="12"/>
        <v>161.25</v>
      </c>
    </row>
    <row r="739" spans="1:10" ht="15.75">
      <c r="A739" s="55">
        <v>735</v>
      </c>
      <c r="B739" s="55" t="s">
        <v>7803</v>
      </c>
      <c r="C739" s="345" t="s">
        <v>8924</v>
      </c>
      <c r="D739" s="353" t="str">
        <f>VLOOKUP(C739,'[1]Master USA'!$A:$C,2,0)</f>
        <v>Transformer, Tri Volt,  8VAC/13VA, 16VAC/17VA, 24VAC/20VA</v>
      </c>
      <c r="E739" s="55" t="s">
        <v>7802</v>
      </c>
      <c r="F739" s="55"/>
      <c r="G739" s="55" t="s">
        <v>7804</v>
      </c>
      <c r="H739" s="344">
        <v>53</v>
      </c>
      <c r="I739" s="59">
        <v>0.25</v>
      </c>
      <c r="J739" s="448">
        <f t="shared" si="12"/>
        <v>39.75</v>
      </c>
    </row>
    <row r="740" spans="1:10" ht="15.75">
      <c r="A740" s="55">
        <v>736</v>
      </c>
      <c r="B740" s="55" t="s">
        <v>7803</v>
      </c>
      <c r="C740" s="342" t="s">
        <v>8925</v>
      </c>
      <c r="D740" s="352" t="str">
        <f>VLOOKUP(C740,'[1]Master USA'!$A:$C,2,0)</f>
        <v>(Replaces the 1133/35A)  1+1 white electr. Housephone</v>
      </c>
      <c r="E740" s="55" t="s">
        <v>7802</v>
      </c>
      <c r="F740" s="55"/>
      <c r="G740" s="55" t="s">
        <v>7804</v>
      </c>
      <c r="H740" s="344">
        <v>37</v>
      </c>
      <c r="I740" s="59">
        <v>0.25</v>
      </c>
      <c r="J740" s="448">
        <f t="shared" si="12"/>
        <v>27.75</v>
      </c>
    </row>
    <row r="741" spans="1:10" ht="15.75">
      <c r="A741" s="55">
        <v>737</v>
      </c>
      <c r="B741" s="55" t="s">
        <v>7803</v>
      </c>
      <c r="C741" s="342" t="s">
        <v>8926</v>
      </c>
      <c r="D741" s="352" t="str">
        <f>VLOOKUP(C741,'[1]Master USA'!$A:$C,2,0)</f>
        <v>Speaker/Mic Panel c/w Amplifier &amp; 4 Metal Buttons w/ Postal Lock Option</v>
      </c>
      <c r="E741" s="55" t="s">
        <v>7802</v>
      </c>
      <c r="F741" s="55"/>
      <c r="G741" s="55" t="s">
        <v>7804</v>
      </c>
      <c r="H741" s="344">
        <v>361</v>
      </c>
      <c r="I741" s="59">
        <v>0.25</v>
      </c>
      <c r="J741" s="448">
        <f t="shared" si="12"/>
        <v>270.75</v>
      </c>
    </row>
    <row r="742" spans="1:10" ht="15.75">
      <c r="A742" s="55">
        <v>738</v>
      </c>
      <c r="B742" s="55" t="s">
        <v>7803</v>
      </c>
      <c r="C742" s="342" t="s">
        <v>8927</v>
      </c>
      <c r="D742" s="352" t="str">
        <f>VLOOKUP(C742,'[1]Master USA'!$A:$C,2,0)</f>
        <v>Speaker/Mic Panel c/w Amplifier &amp; 8 Metal Buttons w/ Postal Lock Option</v>
      </c>
      <c r="E742" s="55" t="s">
        <v>7802</v>
      </c>
      <c r="F742" s="55"/>
      <c r="G742" s="55" t="s">
        <v>7804</v>
      </c>
      <c r="H742" s="344">
        <v>286</v>
      </c>
      <c r="I742" s="59">
        <v>0.25</v>
      </c>
      <c r="J742" s="448">
        <f t="shared" si="12"/>
        <v>214.5</v>
      </c>
    </row>
    <row r="743" spans="1:10" ht="15.75">
      <c r="A743" s="55">
        <v>739</v>
      </c>
      <c r="B743" s="55" t="s">
        <v>7803</v>
      </c>
      <c r="C743" s="342" t="s">
        <v>8928</v>
      </c>
      <c r="D743" s="352" t="str">
        <f>VLOOKUP(C743,'[1]Master USA'!$A:$C,2,0)</f>
        <v>12 Metal Button Call Panel</v>
      </c>
      <c r="E743" s="55" t="s">
        <v>7802</v>
      </c>
      <c r="F743" s="55"/>
      <c r="G743" s="55" t="s">
        <v>7804</v>
      </c>
      <c r="H743" s="344">
        <v>196</v>
      </c>
      <c r="I743" s="59">
        <v>0.25</v>
      </c>
      <c r="J743" s="448">
        <f t="shared" si="12"/>
        <v>147</v>
      </c>
    </row>
    <row r="744" spans="1:10" ht="15.75">
      <c r="A744" s="55">
        <v>740</v>
      </c>
      <c r="B744" s="55" t="s">
        <v>7803</v>
      </c>
      <c r="C744" s="342" t="s">
        <v>8929</v>
      </c>
      <c r="D744" s="352" t="str">
        <f>VLOOKUP(C744,'[1]Master USA'!$A:$C,2,0)</f>
        <v>24 Metal Button Call Panel</v>
      </c>
      <c r="E744" s="55" t="s">
        <v>7802</v>
      </c>
      <c r="F744" s="55"/>
      <c r="G744" s="55" t="s">
        <v>7804</v>
      </c>
      <c r="H744" s="344">
        <v>312</v>
      </c>
      <c r="I744" s="59">
        <v>0.25</v>
      </c>
      <c r="J744" s="448">
        <f t="shared" si="12"/>
        <v>234</v>
      </c>
    </row>
    <row r="745" spans="1:10" ht="15.75">
      <c r="A745" s="55">
        <v>741</v>
      </c>
      <c r="B745" s="55" t="s">
        <v>7803</v>
      </c>
      <c r="C745" s="342" t="s">
        <v>8843</v>
      </c>
      <c r="D745" s="352" t="str">
        <f>VLOOKUP(C745,'[1]Master USA'!$A:$C,2,0)</f>
        <v>Frame for 1 panel</v>
      </c>
      <c r="E745" s="55" t="s">
        <v>7802</v>
      </c>
      <c r="F745" s="55"/>
      <c r="G745" s="55" t="s">
        <v>7804</v>
      </c>
      <c r="H745" s="344">
        <v>118</v>
      </c>
      <c r="I745" s="59">
        <v>0.25</v>
      </c>
      <c r="J745" s="448">
        <f t="shared" si="12"/>
        <v>88.5</v>
      </c>
    </row>
    <row r="746" spans="1:10" ht="15.75">
      <c r="A746" s="55">
        <v>742</v>
      </c>
      <c r="B746" s="55" t="s">
        <v>7803</v>
      </c>
      <c r="C746" s="342" t="s">
        <v>8844</v>
      </c>
      <c r="D746" s="352" t="str">
        <f>VLOOKUP(C746,'[1]Master USA'!$A:$C,2,0)</f>
        <v>Frame for 2 panels</v>
      </c>
      <c r="E746" s="55" t="s">
        <v>7802</v>
      </c>
      <c r="F746" s="55"/>
      <c r="G746" s="55" t="s">
        <v>7804</v>
      </c>
      <c r="H746" s="344">
        <v>133</v>
      </c>
      <c r="I746" s="59">
        <v>0.25</v>
      </c>
      <c r="J746" s="448">
        <f t="shared" si="12"/>
        <v>99.75</v>
      </c>
    </row>
    <row r="747" spans="1:10" ht="15.75">
      <c r="A747" s="55">
        <v>743</v>
      </c>
      <c r="B747" s="55" t="s">
        <v>7803</v>
      </c>
      <c r="C747" s="342" t="s">
        <v>8845</v>
      </c>
      <c r="D747" s="352" t="str">
        <f>VLOOKUP(C747,'[1]Master USA'!$A:$C,2,0)</f>
        <v>Frame for 3 panels</v>
      </c>
      <c r="E747" s="55" t="s">
        <v>7802</v>
      </c>
      <c r="F747" s="55"/>
      <c r="G747" s="55" t="s">
        <v>7804</v>
      </c>
      <c r="H747" s="344">
        <v>141</v>
      </c>
      <c r="I747" s="59">
        <v>0.25</v>
      </c>
      <c r="J747" s="448">
        <f t="shared" si="12"/>
        <v>105.75</v>
      </c>
    </row>
    <row r="748" spans="1:10" ht="15.75">
      <c r="A748" s="55">
        <v>744</v>
      </c>
      <c r="B748" s="55" t="s">
        <v>7803</v>
      </c>
      <c r="C748" s="342" t="s">
        <v>8846</v>
      </c>
      <c r="D748" s="352" t="str">
        <f>VLOOKUP(C748,'[1]Master USA'!$A:$C,2,0)</f>
        <v>Frame for 4 panels</v>
      </c>
      <c r="E748" s="55" t="s">
        <v>7802</v>
      </c>
      <c r="F748" s="55"/>
      <c r="G748" s="55" t="s">
        <v>7804</v>
      </c>
      <c r="H748" s="344">
        <v>350</v>
      </c>
      <c r="I748" s="59">
        <v>0.25</v>
      </c>
      <c r="J748" s="448">
        <f t="shared" si="12"/>
        <v>262.5</v>
      </c>
    </row>
    <row r="749" spans="1:10" ht="15.75">
      <c r="A749" s="55">
        <v>745</v>
      </c>
      <c r="B749" s="55" t="s">
        <v>7803</v>
      </c>
      <c r="C749" s="342" t="s">
        <v>8847</v>
      </c>
      <c r="D749" s="352" t="str">
        <f>VLOOKUP(C749,'[1]Master USA'!$A:$C,2,0)</f>
        <v>Flush Backbox for KF-101 Frame</v>
      </c>
      <c r="E749" s="55" t="s">
        <v>7802</v>
      </c>
      <c r="F749" s="55"/>
      <c r="G749" s="55" t="s">
        <v>7804</v>
      </c>
      <c r="H749" s="344">
        <v>53</v>
      </c>
      <c r="I749" s="59">
        <v>0.25</v>
      </c>
      <c r="J749" s="448">
        <f t="shared" si="12"/>
        <v>39.75</v>
      </c>
    </row>
    <row r="750" spans="1:10" ht="15.75">
      <c r="A750" s="55">
        <v>746</v>
      </c>
      <c r="B750" s="55" t="s">
        <v>7803</v>
      </c>
      <c r="C750" s="342" t="s">
        <v>8848</v>
      </c>
      <c r="D750" s="352" t="str">
        <f>VLOOKUP(C750,'[1]Master USA'!$A:$C,2,0)</f>
        <v>Flush Backbox for KF-102 Frame</v>
      </c>
      <c r="E750" s="55" t="s">
        <v>7802</v>
      </c>
      <c r="F750" s="55"/>
      <c r="G750" s="55" t="s">
        <v>7804</v>
      </c>
      <c r="H750" s="344">
        <v>65</v>
      </c>
      <c r="I750" s="59">
        <v>0.25</v>
      </c>
      <c r="J750" s="448">
        <f t="shared" si="12"/>
        <v>48.75</v>
      </c>
    </row>
    <row r="751" spans="1:10" ht="15.75">
      <c r="A751" s="55">
        <v>747</v>
      </c>
      <c r="B751" s="55" t="s">
        <v>7803</v>
      </c>
      <c r="C751" s="342" t="s">
        <v>8849</v>
      </c>
      <c r="D751" s="352" t="str">
        <f>VLOOKUP(C751,'[1]Master USA'!$A:$C,2,0)</f>
        <v>Flush Backbox for KF-103 Frame</v>
      </c>
      <c r="E751" s="55" t="s">
        <v>7802</v>
      </c>
      <c r="F751" s="55"/>
      <c r="G751" s="55" t="s">
        <v>7804</v>
      </c>
      <c r="H751" s="344">
        <v>76</v>
      </c>
      <c r="I751" s="59">
        <v>0.25</v>
      </c>
      <c r="J751" s="448">
        <f t="shared" si="12"/>
        <v>57</v>
      </c>
    </row>
    <row r="752" spans="1:10" ht="15.75">
      <c r="A752" s="55">
        <v>748</v>
      </c>
      <c r="B752" s="55" t="s">
        <v>7803</v>
      </c>
      <c r="C752" s="342" t="s">
        <v>8850</v>
      </c>
      <c r="D752" s="352" t="str">
        <f>VLOOKUP(C752,'[1]Master USA'!$A:$C,2,0)</f>
        <v>Flush Backbox for KF-104 Frame</v>
      </c>
      <c r="E752" s="55" t="s">
        <v>7802</v>
      </c>
      <c r="F752" s="55"/>
      <c r="G752" s="55" t="s">
        <v>7804</v>
      </c>
      <c r="H752" s="344">
        <v>250</v>
      </c>
      <c r="I752" s="59">
        <v>0.25</v>
      </c>
      <c r="J752" s="448">
        <f t="shared" si="12"/>
        <v>187.5</v>
      </c>
    </row>
    <row r="753" spans="1:10" ht="15.75">
      <c r="A753" s="55">
        <v>749</v>
      </c>
      <c r="B753" s="55" t="s">
        <v>7803</v>
      </c>
      <c r="C753" s="342" t="s">
        <v>8851</v>
      </c>
      <c r="D753" s="352" t="str">
        <f>VLOOKUP(C753,'[1]Master USA'!$A:$C,2,0)</f>
        <v>Surface Backbox for KF-101 Frame</v>
      </c>
      <c r="E753" s="55" t="s">
        <v>7802</v>
      </c>
      <c r="F753" s="55"/>
      <c r="G753" s="55" t="s">
        <v>7804</v>
      </c>
      <c r="H753" s="344">
        <v>79</v>
      </c>
      <c r="I753" s="59">
        <v>0.25</v>
      </c>
      <c r="J753" s="448">
        <f t="shared" si="12"/>
        <v>59.25</v>
      </c>
    </row>
    <row r="754" spans="1:10" ht="15.75">
      <c r="A754" s="55">
        <v>750</v>
      </c>
      <c r="B754" s="55" t="s">
        <v>7803</v>
      </c>
      <c r="C754" s="342" t="s">
        <v>8852</v>
      </c>
      <c r="D754" s="352" t="str">
        <f>VLOOKUP(C754,'[1]Master USA'!$A:$C,2,0)</f>
        <v>Surface Backbox for KF-102 Frame</v>
      </c>
      <c r="E754" s="55" t="s">
        <v>7802</v>
      </c>
      <c r="F754" s="55"/>
      <c r="G754" s="55" t="s">
        <v>7804</v>
      </c>
      <c r="H754" s="344">
        <v>101</v>
      </c>
      <c r="I754" s="59">
        <v>0.25</v>
      </c>
      <c r="J754" s="448">
        <f t="shared" si="12"/>
        <v>75.75</v>
      </c>
    </row>
    <row r="755" spans="1:10" ht="15.75">
      <c r="A755" s="55">
        <v>751</v>
      </c>
      <c r="B755" s="55" t="s">
        <v>7803</v>
      </c>
      <c r="C755" s="342" t="s">
        <v>8853</v>
      </c>
      <c r="D755" s="352" t="str">
        <f>VLOOKUP(C755,'[1]Master USA'!$A:$C,2,0)</f>
        <v>Surface Backbox for KF-103 Frame</v>
      </c>
      <c r="E755" s="55" t="s">
        <v>7802</v>
      </c>
      <c r="F755" s="55"/>
      <c r="G755" s="55" t="s">
        <v>7804</v>
      </c>
      <c r="H755" s="344">
        <v>176</v>
      </c>
      <c r="I755" s="59">
        <v>0.25</v>
      </c>
      <c r="J755" s="448">
        <f t="shared" si="12"/>
        <v>132</v>
      </c>
    </row>
    <row r="756" spans="1:10" ht="15.75">
      <c r="A756" s="55">
        <v>752</v>
      </c>
      <c r="B756" s="55" t="s">
        <v>7803</v>
      </c>
      <c r="C756" s="342" t="s">
        <v>8854</v>
      </c>
      <c r="D756" s="352" t="str">
        <f>VLOOKUP(C756,'[1]Master USA'!$A:$C,2,0)</f>
        <v>Surface Backbox for KF-104 Frame</v>
      </c>
      <c r="E756" s="55" t="s">
        <v>7802</v>
      </c>
      <c r="F756" s="55"/>
      <c r="G756" s="55" t="s">
        <v>7804</v>
      </c>
      <c r="H756" s="344">
        <v>400</v>
      </c>
      <c r="I756" s="59">
        <v>0.25</v>
      </c>
      <c r="J756" s="448">
        <f t="shared" si="12"/>
        <v>300</v>
      </c>
    </row>
    <row r="757" spans="1:10" ht="15.75">
      <c r="A757" s="55">
        <v>753</v>
      </c>
      <c r="B757" s="55" t="s">
        <v>7803</v>
      </c>
      <c r="C757" s="342" t="s">
        <v>8930</v>
      </c>
      <c r="D757" s="352" t="str">
        <f>VLOOKUP(C757,'[1]Master USA'!$A:$C,2,0)</f>
        <v>^Lock Timer, Contact rating 5 Amp @ 12 Vac, 12-24 V AC/DC</v>
      </c>
      <c r="E757" s="55" t="s">
        <v>7802</v>
      </c>
      <c r="F757" s="55"/>
      <c r="G757" s="55" t="s">
        <v>7804</v>
      </c>
      <c r="H757" s="344">
        <v>81</v>
      </c>
      <c r="I757" s="59">
        <v>0.25</v>
      </c>
      <c r="J757" s="448">
        <f t="shared" si="12"/>
        <v>60.75</v>
      </c>
    </row>
    <row r="758" spans="1:10" ht="15.75">
      <c r="A758" s="55">
        <v>754</v>
      </c>
      <c r="B758" s="55" t="s">
        <v>7803</v>
      </c>
      <c r="C758" s="342" t="s">
        <v>8931</v>
      </c>
      <c r="D758" s="352" t="str">
        <f>VLOOKUP(C758,'[1]Master USA'!$A:$C,2,0)</f>
        <v xml:space="preserve">Transformer 12VAC, 20VA Max. </v>
      </c>
      <c r="E758" s="55" t="s">
        <v>7802</v>
      </c>
      <c r="F758" s="55"/>
      <c r="G758" s="55" t="s">
        <v>7804</v>
      </c>
      <c r="H758" s="344">
        <v>42</v>
      </c>
      <c r="I758" s="59">
        <v>0.25</v>
      </c>
      <c r="J758" s="448">
        <f t="shared" si="12"/>
        <v>31.5</v>
      </c>
    </row>
    <row r="759" spans="1:10" ht="15.75">
      <c r="A759" s="55">
        <v>755</v>
      </c>
      <c r="B759" s="55" t="s">
        <v>7803</v>
      </c>
      <c r="C759" s="345" t="s">
        <v>8932</v>
      </c>
      <c r="D759" s="353" t="s">
        <v>8933</v>
      </c>
      <c r="E759" s="55" t="s">
        <v>7802</v>
      </c>
      <c r="F759" s="55"/>
      <c r="G759" s="55" t="s">
        <v>7804</v>
      </c>
      <c r="H759" s="344">
        <v>17</v>
      </c>
      <c r="I759" s="59">
        <v>0.25</v>
      </c>
      <c r="J759" s="448">
        <f t="shared" si="12"/>
        <v>12.75</v>
      </c>
    </row>
    <row r="760" spans="1:10" ht="15.75">
      <c r="A760" s="55">
        <v>756</v>
      </c>
      <c r="B760" s="55" t="s">
        <v>7803</v>
      </c>
      <c r="C760" s="345" t="s">
        <v>8934</v>
      </c>
      <c r="D760" s="353" t="s">
        <v>8935</v>
      </c>
      <c r="E760" s="55" t="s">
        <v>7802</v>
      </c>
      <c r="F760" s="55"/>
      <c r="G760" s="55" t="s">
        <v>7804</v>
      </c>
      <c r="H760" s="344">
        <v>37</v>
      </c>
      <c r="I760" s="59">
        <v>0.25</v>
      </c>
      <c r="J760" s="448">
        <f t="shared" si="12"/>
        <v>27.75</v>
      </c>
    </row>
    <row r="761" spans="1:10" ht="15.75">
      <c r="A761" s="55">
        <v>757</v>
      </c>
      <c r="B761" s="55" t="s">
        <v>7803</v>
      </c>
      <c r="C761" s="345" t="s">
        <v>8936</v>
      </c>
      <c r="D761" s="353" t="s">
        <v>8937</v>
      </c>
      <c r="E761" s="55" t="s">
        <v>7802</v>
      </c>
      <c r="F761" s="55"/>
      <c r="G761" s="55" t="s">
        <v>7804</v>
      </c>
      <c r="H761" s="344">
        <v>50</v>
      </c>
      <c r="I761" s="59">
        <v>0.25</v>
      </c>
      <c r="J761" s="448">
        <f t="shared" si="12"/>
        <v>37.5</v>
      </c>
    </row>
    <row r="762" spans="1:10" ht="15.75">
      <c r="A762" s="55">
        <v>758</v>
      </c>
      <c r="B762" s="55" t="s">
        <v>7803</v>
      </c>
      <c r="C762" s="345" t="s">
        <v>8938</v>
      </c>
      <c r="D762" s="353" t="s">
        <v>8939</v>
      </c>
      <c r="E762" s="55" t="s">
        <v>7802</v>
      </c>
      <c r="F762" s="55"/>
      <c r="G762" s="55" t="s">
        <v>7804</v>
      </c>
      <c r="H762" s="344">
        <v>107</v>
      </c>
      <c r="I762" s="59">
        <v>0.25</v>
      </c>
      <c r="J762" s="448">
        <f t="shared" si="12"/>
        <v>80.25</v>
      </c>
    </row>
    <row r="763" spans="1:10" ht="15.75">
      <c r="A763" s="55">
        <v>759</v>
      </c>
      <c r="B763" s="55" t="s">
        <v>7803</v>
      </c>
      <c r="C763" s="345" t="s">
        <v>8940</v>
      </c>
      <c r="D763" s="353" t="s">
        <v>8941</v>
      </c>
      <c r="E763" s="55" t="s">
        <v>7802</v>
      </c>
      <c r="F763" s="55"/>
      <c r="G763" s="55" t="s">
        <v>7804</v>
      </c>
      <c r="H763" s="344">
        <v>100</v>
      </c>
      <c r="I763" s="59">
        <v>0.25</v>
      </c>
      <c r="J763" s="448">
        <f t="shared" si="12"/>
        <v>75</v>
      </c>
    </row>
    <row r="764" spans="1:10" ht="15.75">
      <c r="A764" s="55">
        <v>760</v>
      </c>
      <c r="B764" s="55" t="s">
        <v>7803</v>
      </c>
      <c r="C764" s="342" t="s">
        <v>8942</v>
      </c>
      <c r="D764" s="352" t="s">
        <v>8943</v>
      </c>
      <c r="E764" s="55" t="s">
        <v>7802</v>
      </c>
      <c r="F764" s="55"/>
      <c r="G764" s="55" t="s">
        <v>7804</v>
      </c>
      <c r="H764" s="344">
        <v>51</v>
      </c>
      <c r="I764" s="59">
        <v>0.25</v>
      </c>
      <c r="J764" s="448">
        <f t="shared" si="12"/>
        <v>38.25</v>
      </c>
    </row>
    <row r="765" spans="1:10" ht="15.75">
      <c r="A765" s="55">
        <v>761</v>
      </c>
      <c r="B765" s="55" t="s">
        <v>7803</v>
      </c>
      <c r="C765" s="342" t="s">
        <v>8944</v>
      </c>
      <c r="D765" s="352" t="s">
        <v>8945</v>
      </c>
      <c r="E765" s="55" t="s">
        <v>7802</v>
      </c>
      <c r="F765" s="55"/>
      <c r="G765" s="55" t="s">
        <v>7804</v>
      </c>
      <c r="H765" s="344">
        <v>23</v>
      </c>
      <c r="I765" s="59">
        <v>0.25</v>
      </c>
      <c r="J765" s="448">
        <f t="shared" si="12"/>
        <v>17.25</v>
      </c>
    </row>
    <row r="766" spans="1:10" ht="15.75">
      <c r="A766" s="55">
        <v>762</v>
      </c>
      <c r="B766" s="55" t="s">
        <v>7803</v>
      </c>
      <c r="C766" s="342" t="s">
        <v>8946</v>
      </c>
      <c r="D766" s="352" t="s">
        <v>8947</v>
      </c>
      <c r="E766" s="55" t="s">
        <v>7802</v>
      </c>
      <c r="F766" s="55"/>
      <c r="G766" s="55" t="s">
        <v>7804</v>
      </c>
      <c r="H766" s="344">
        <v>53</v>
      </c>
      <c r="I766" s="59">
        <v>0.25</v>
      </c>
      <c r="J766" s="448">
        <f t="shared" si="12"/>
        <v>39.75</v>
      </c>
    </row>
    <row r="767" spans="1:10" ht="15.75">
      <c r="A767" s="55">
        <v>763</v>
      </c>
      <c r="B767" s="55" t="s">
        <v>7803</v>
      </c>
      <c r="C767" s="342" t="s">
        <v>8948</v>
      </c>
      <c r="D767" s="352" t="s">
        <v>8949</v>
      </c>
      <c r="E767" s="55" t="s">
        <v>7802</v>
      </c>
      <c r="F767" s="55"/>
      <c r="G767" s="55" t="s">
        <v>7804</v>
      </c>
      <c r="H767" s="344">
        <v>93</v>
      </c>
      <c r="I767" s="59">
        <v>0.25</v>
      </c>
      <c r="J767" s="448">
        <f t="shared" si="12"/>
        <v>69.75</v>
      </c>
    </row>
    <row r="768" spans="1:10" ht="15.75">
      <c r="A768" s="55">
        <v>764</v>
      </c>
      <c r="B768" s="55" t="s">
        <v>7803</v>
      </c>
      <c r="C768" s="342" t="s">
        <v>8950</v>
      </c>
      <c r="D768" s="352" t="s">
        <v>8951</v>
      </c>
      <c r="E768" s="55" t="s">
        <v>7802</v>
      </c>
      <c r="F768" s="55"/>
      <c r="G768" s="55" t="s">
        <v>7804</v>
      </c>
      <c r="H768" s="344">
        <v>54</v>
      </c>
      <c r="I768" s="59">
        <v>0.25</v>
      </c>
      <c r="J768" s="448">
        <f t="shared" si="12"/>
        <v>40.5</v>
      </c>
    </row>
    <row r="769" spans="1:10" ht="15.75">
      <c r="A769" s="55">
        <v>765</v>
      </c>
      <c r="B769" s="55" t="s">
        <v>7803</v>
      </c>
      <c r="C769" s="342" t="s">
        <v>8952</v>
      </c>
      <c r="D769" s="352" t="s">
        <v>8953</v>
      </c>
      <c r="E769" s="55" t="s">
        <v>7802</v>
      </c>
      <c r="F769" s="55"/>
      <c r="G769" s="55" t="s">
        <v>7804</v>
      </c>
      <c r="H769" s="344">
        <v>50</v>
      </c>
      <c r="I769" s="59">
        <v>0.25</v>
      </c>
      <c r="J769" s="448">
        <f t="shared" si="12"/>
        <v>37.5</v>
      </c>
    </row>
    <row r="770" spans="1:10" ht="15.75">
      <c r="A770" s="55">
        <v>766</v>
      </c>
      <c r="B770" s="55" t="s">
        <v>7803</v>
      </c>
      <c r="C770" s="342" t="s">
        <v>8954</v>
      </c>
      <c r="D770" s="352" t="s">
        <v>8955</v>
      </c>
      <c r="E770" s="55" t="s">
        <v>7802</v>
      </c>
      <c r="F770" s="55"/>
      <c r="G770" s="55" t="s">
        <v>7804</v>
      </c>
      <c r="H770" s="344">
        <v>156</v>
      </c>
      <c r="I770" s="59">
        <v>0.25</v>
      </c>
      <c r="J770" s="448">
        <f t="shared" si="12"/>
        <v>117</v>
      </c>
    </row>
    <row r="771" spans="1:10" ht="15.75">
      <c r="A771" s="55">
        <v>767</v>
      </c>
      <c r="B771" s="55" t="s">
        <v>7803</v>
      </c>
      <c r="C771" s="342" t="s">
        <v>8956</v>
      </c>
      <c r="D771" s="352" t="s">
        <v>8957</v>
      </c>
      <c r="E771" s="55" t="s">
        <v>7802</v>
      </c>
      <c r="F771" s="55"/>
      <c r="G771" s="55" t="s">
        <v>7804</v>
      </c>
      <c r="H771" s="344">
        <v>327</v>
      </c>
      <c r="I771" s="59">
        <v>0.25</v>
      </c>
      <c r="J771" s="448">
        <f t="shared" si="12"/>
        <v>245.25</v>
      </c>
    </row>
    <row r="772" spans="1:10" ht="15.75">
      <c r="A772" s="55">
        <v>768</v>
      </c>
      <c r="B772" s="55" t="s">
        <v>7803</v>
      </c>
      <c r="C772" s="342" t="s">
        <v>8958</v>
      </c>
      <c r="D772" s="352" t="s">
        <v>8959</v>
      </c>
      <c r="E772" s="55" t="s">
        <v>7802</v>
      </c>
      <c r="F772" s="55"/>
      <c r="G772" s="55" t="s">
        <v>7804</v>
      </c>
      <c r="H772" s="344">
        <v>214</v>
      </c>
      <c r="I772" s="59">
        <v>0.25</v>
      </c>
      <c r="J772" s="448">
        <f t="shared" si="12"/>
        <v>160.5</v>
      </c>
    </row>
    <row r="773" spans="1:10" ht="15.75">
      <c r="A773" s="55">
        <v>769</v>
      </c>
      <c r="B773" s="55" t="s">
        <v>7803</v>
      </c>
      <c r="C773" s="342" t="s">
        <v>8924</v>
      </c>
      <c r="D773" s="352" t="s">
        <v>8960</v>
      </c>
      <c r="E773" s="55" t="s">
        <v>7802</v>
      </c>
      <c r="F773" s="55"/>
      <c r="G773" s="55" t="s">
        <v>7804</v>
      </c>
      <c r="H773" s="344">
        <v>51</v>
      </c>
      <c r="I773" s="59">
        <v>0.25</v>
      </c>
      <c r="J773" s="448">
        <f t="shared" si="12"/>
        <v>38.25</v>
      </c>
    </row>
    <row r="774" spans="1:10" ht="15.75">
      <c r="A774" s="55">
        <v>770</v>
      </c>
      <c r="B774" s="55" t="s">
        <v>7803</v>
      </c>
      <c r="C774" s="342" t="s">
        <v>8961</v>
      </c>
      <c r="D774" s="352" t="s">
        <v>8962</v>
      </c>
      <c r="E774" s="55" t="s">
        <v>7802</v>
      </c>
      <c r="F774" s="55"/>
      <c r="G774" s="55" t="s">
        <v>7804</v>
      </c>
      <c r="H774" s="344">
        <v>172</v>
      </c>
      <c r="I774" s="59">
        <v>0.25</v>
      </c>
      <c r="J774" s="448">
        <f t="shared" si="12"/>
        <v>129</v>
      </c>
    </row>
    <row r="775" spans="1:10" ht="15.75">
      <c r="A775" s="55">
        <v>771</v>
      </c>
      <c r="B775" s="55" t="s">
        <v>7803</v>
      </c>
      <c r="C775" s="342" t="s">
        <v>8963</v>
      </c>
      <c r="D775" s="352" t="s">
        <v>8964</v>
      </c>
      <c r="E775" s="55" t="s">
        <v>7802</v>
      </c>
      <c r="F775" s="55"/>
      <c r="G775" s="55" t="s">
        <v>7804</v>
      </c>
      <c r="H775" s="344">
        <v>212</v>
      </c>
      <c r="I775" s="59">
        <v>0.25</v>
      </c>
      <c r="J775" s="448">
        <f t="shared" si="12"/>
        <v>159</v>
      </c>
    </row>
    <row r="776" spans="1:10" ht="15.75">
      <c r="A776" s="55">
        <v>772</v>
      </c>
      <c r="B776" s="55" t="s">
        <v>7803</v>
      </c>
      <c r="C776" s="342" t="s">
        <v>8965</v>
      </c>
      <c r="D776" s="352" t="s">
        <v>8966</v>
      </c>
      <c r="E776" s="55" t="s">
        <v>7802</v>
      </c>
      <c r="F776" s="55"/>
      <c r="G776" s="55" t="s">
        <v>7804</v>
      </c>
      <c r="H776" s="344">
        <v>327</v>
      </c>
      <c r="I776" s="59">
        <v>0.25</v>
      </c>
      <c r="J776" s="448">
        <f t="shared" si="12"/>
        <v>245.25</v>
      </c>
    </row>
    <row r="777" spans="1:10" ht="15.75">
      <c r="A777" s="55">
        <v>773</v>
      </c>
      <c r="B777" s="55" t="s">
        <v>7803</v>
      </c>
      <c r="C777" s="342" t="s">
        <v>8967</v>
      </c>
      <c r="D777" s="352" t="s">
        <v>8968</v>
      </c>
      <c r="E777" s="55" t="s">
        <v>7802</v>
      </c>
      <c r="F777" s="55"/>
      <c r="G777" s="55" t="s">
        <v>7804</v>
      </c>
      <c r="H777" s="344">
        <v>37</v>
      </c>
      <c r="I777" s="59">
        <v>0.25</v>
      </c>
      <c r="J777" s="448">
        <f t="shared" si="12"/>
        <v>27.75</v>
      </c>
    </row>
    <row r="778" spans="1:10" ht="15.75">
      <c r="A778" s="55">
        <v>774</v>
      </c>
      <c r="B778" s="55" t="s">
        <v>7803</v>
      </c>
      <c r="C778" s="342" t="s">
        <v>8969</v>
      </c>
      <c r="D778" s="352" t="s">
        <v>8970</v>
      </c>
      <c r="E778" s="55" t="s">
        <v>7802</v>
      </c>
      <c r="F778" s="55"/>
      <c r="G778" s="55" t="s">
        <v>7804</v>
      </c>
      <c r="H778" s="344">
        <v>196</v>
      </c>
      <c r="I778" s="59">
        <v>0.25</v>
      </c>
      <c r="J778" s="448">
        <f t="shared" si="12"/>
        <v>147</v>
      </c>
    </row>
    <row r="779" spans="1:10" ht="15.75">
      <c r="A779" s="55">
        <v>775</v>
      </c>
      <c r="B779" s="55" t="s">
        <v>7803</v>
      </c>
      <c r="C779" s="342" t="s">
        <v>8971</v>
      </c>
      <c r="D779" s="352" t="s">
        <v>8972</v>
      </c>
      <c r="E779" s="55" t="s">
        <v>7802</v>
      </c>
      <c r="F779" s="55"/>
      <c r="G779" s="55" t="s">
        <v>7804</v>
      </c>
      <c r="H779" s="344">
        <v>212</v>
      </c>
      <c r="I779" s="59">
        <v>0.25</v>
      </c>
      <c r="J779" s="448">
        <f t="shared" si="12"/>
        <v>159</v>
      </c>
    </row>
    <row r="780" spans="1:10" ht="15.75">
      <c r="A780" s="55">
        <v>776</v>
      </c>
      <c r="B780" s="55" t="s">
        <v>7803</v>
      </c>
      <c r="C780" s="342" t="s">
        <v>8973</v>
      </c>
      <c r="D780" s="352" t="s">
        <v>8974</v>
      </c>
      <c r="E780" s="55" t="s">
        <v>7802</v>
      </c>
      <c r="F780" s="55"/>
      <c r="G780" s="55" t="s">
        <v>7804</v>
      </c>
      <c r="H780" s="344">
        <v>260</v>
      </c>
      <c r="I780" s="59">
        <v>0.25</v>
      </c>
      <c r="J780" s="448">
        <f t="shared" si="12"/>
        <v>195</v>
      </c>
    </row>
    <row r="781" spans="1:10" ht="15.75">
      <c r="A781" s="55">
        <v>777</v>
      </c>
      <c r="B781" s="55" t="s">
        <v>7803</v>
      </c>
      <c r="C781" s="342" t="s">
        <v>8975</v>
      </c>
      <c r="D781" s="352" t="s">
        <v>8976</v>
      </c>
      <c r="E781" s="55" t="s">
        <v>7802</v>
      </c>
      <c r="F781" s="55"/>
      <c r="G781" s="55" t="s">
        <v>7804</v>
      </c>
      <c r="H781" s="344">
        <v>61</v>
      </c>
      <c r="I781" s="59">
        <v>0.25</v>
      </c>
      <c r="J781" s="448">
        <f t="shared" si="12"/>
        <v>45.75</v>
      </c>
    </row>
    <row r="782" spans="1:10" ht="15.75">
      <c r="A782" s="55">
        <v>778</v>
      </c>
      <c r="B782" s="55" t="s">
        <v>7803</v>
      </c>
      <c r="C782" s="342" t="s">
        <v>8977</v>
      </c>
      <c r="D782" s="352" t="s">
        <v>8978</v>
      </c>
      <c r="E782" s="55" t="s">
        <v>7802</v>
      </c>
      <c r="F782" s="55"/>
      <c r="G782" s="55" t="s">
        <v>7804</v>
      </c>
      <c r="H782" s="344">
        <v>70</v>
      </c>
      <c r="I782" s="59">
        <v>0.25</v>
      </c>
      <c r="J782" s="448">
        <f t="shared" si="12"/>
        <v>52.5</v>
      </c>
    </row>
    <row r="783" spans="1:10" ht="15.75">
      <c r="A783" s="55">
        <v>779</v>
      </c>
      <c r="B783" s="55" t="s">
        <v>7803</v>
      </c>
      <c r="C783" s="342" t="s">
        <v>8979</v>
      </c>
      <c r="D783" s="352" t="s">
        <v>8980</v>
      </c>
      <c r="E783" s="55" t="s">
        <v>7802</v>
      </c>
      <c r="F783" s="55"/>
      <c r="G783" s="55" t="s">
        <v>7804</v>
      </c>
      <c r="H783" s="344">
        <v>79</v>
      </c>
      <c r="I783" s="59">
        <v>0.25</v>
      </c>
      <c r="J783" s="448">
        <f t="shared" si="12"/>
        <v>59.25</v>
      </c>
    </row>
    <row r="784" spans="1:10" ht="15.75">
      <c r="A784" s="55">
        <v>780</v>
      </c>
      <c r="B784" s="55" t="s">
        <v>7803</v>
      </c>
      <c r="C784" s="354" t="s">
        <v>8981</v>
      </c>
      <c r="D784" s="352" t="str">
        <f>VLOOKUP(C784,'[1]Master USA'!$A:$C,2,0)</f>
        <v>Replacement Microphone Kit for TOUCH Series, Revsion H or earlier</v>
      </c>
      <c r="E784" s="55" t="s">
        <v>7802</v>
      </c>
      <c r="F784" s="55"/>
      <c r="G784" s="55" t="s">
        <v>7804</v>
      </c>
      <c r="H784" s="344">
        <v>46</v>
      </c>
      <c r="I784" s="61">
        <v>0.25</v>
      </c>
      <c r="J784" s="448">
        <f t="shared" si="12"/>
        <v>34.5</v>
      </c>
    </row>
    <row r="785" spans="1:10" ht="26.25">
      <c r="A785" s="55">
        <v>781</v>
      </c>
      <c r="B785" s="55" t="s">
        <v>7803</v>
      </c>
      <c r="C785" s="354" t="s">
        <v>8982</v>
      </c>
      <c r="D785" s="352" t="str">
        <f>VLOOKUP(C785,'[1]Master USA'!$A:$C,2,0)</f>
        <v>Replacement 4x20 LCD display &amp; keypad.
For replacement of 4x20 LCD display (slim line and paper directory) models</v>
      </c>
      <c r="E785" s="55" t="s">
        <v>7802</v>
      </c>
      <c r="F785" s="55"/>
      <c r="G785" s="55" t="s">
        <v>7804</v>
      </c>
      <c r="H785" s="344">
        <v>458</v>
      </c>
      <c r="I785" s="61">
        <v>0.25</v>
      </c>
      <c r="J785" s="448">
        <f t="shared" si="12"/>
        <v>343.5</v>
      </c>
    </row>
    <row r="786" spans="1:10" ht="15.75">
      <c r="A786" s="55">
        <v>782</v>
      </c>
      <c r="B786" s="55" t="s">
        <v>7803</v>
      </c>
      <c r="C786" s="354" t="s">
        <v>8983</v>
      </c>
      <c r="D786" s="352" t="str">
        <f>VLOOKUP(C786,'[1]Master USA'!$A:$C,2,0)</f>
        <v xml:space="preserve">Replacement 8x20 LCD display &amp; keypad, </v>
      </c>
      <c r="E786" s="55" t="s">
        <v>7802</v>
      </c>
      <c r="F786" s="55"/>
      <c r="G786" s="55" t="s">
        <v>7804</v>
      </c>
      <c r="H786" s="344">
        <v>740</v>
      </c>
      <c r="I786" s="61">
        <v>0.25</v>
      </c>
      <c r="J786" s="448">
        <f t="shared" ref="J786:J811" si="13">H786*(1-I786)</f>
        <v>555</v>
      </c>
    </row>
    <row r="787" spans="1:10" ht="15.75">
      <c r="A787" s="55">
        <v>783</v>
      </c>
      <c r="B787" s="55" t="s">
        <v>7803</v>
      </c>
      <c r="C787" s="354" t="s">
        <v>8984</v>
      </c>
      <c r="D787" s="352" t="str">
        <f>VLOOKUP(C787,'[1]Master USA'!$A:$C,2,0)</f>
        <v>Replacement 8 x 20 LCD display for handset version</v>
      </c>
      <c r="E787" s="55" t="s">
        <v>7802</v>
      </c>
      <c r="F787" s="55"/>
      <c r="G787" s="55" t="s">
        <v>7804</v>
      </c>
      <c r="H787" s="344">
        <v>960</v>
      </c>
      <c r="I787" s="61">
        <v>0.25</v>
      </c>
      <c r="J787" s="448">
        <f t="shared" si="13"/>
        <v>720</v>
      </c>
    </row>
    <row r="788" spans="1:10" ht="15.75">
      <c r="A788" s="55">
        <v>784</v>
      </c>
      <c r="B788" s="55" t="s">
        <v>7803</v>
      </c>
      <c r="C788" s="354" t="s">
        <v>8985</v>
      </c>
      <c r="D788" s="352" t="str">
        <f>VLOOKUP(C788,'[1]Master USA'!$A:$C,2,0)</f>
        <v>TOUCH Series 24 VDC Power Supply, 156 Watts</v>
      </c>
      <c r="E788" s="55" t="s">
        <v>7802</v>
      </c>
      <c r="F788" s="55"/>
      <c r="G788" s="55" t="s">
        <v>7804</v>
      </c>
      <c r="H788" s="344">
        <v>379</v>
      </c>
      <c r="I788" s="61">
        <v>0.25</v>
      </c>
      <c r="J788" s="448">
        <f t="shared" si="13"/>
        <v>284.25</v>
      </c>
    </row>
    <row r="789" spans="1:10" ht="15.75">
      <c r="A789" s="55">
        <v>785</v>
      </c>
      <c r="B789" s="55" t="s">
        <v>7803</v>
      </c>
      <c r="C789" s="354" t="s">
        <v>8986</v>
      </c>
      <c r="D789" s="352" t="str">
        <f>VLOOKUP(C789,'[1]Master USA'!$A:$C,2,0)</f>
        <v>Metal Cabinet for DC Power Supply with lock</v>
      </c>
      <c r="E789" s="55" t="s">
        <v>7802</v>
      </c>
      <c r="F789" s="55"/>
      <c r="G789" s="55" t="s">
        <v>7804</v>
      </c>
      <c r="H789" s="344">
        <v>98</v>
      </c>
      <c r="I789" s="61">
        <v>0.25</v>
      </c>
      <c r="J789" s="448">
        <f t="shared" si="13"/>
        <v>73.5</v>
      </c>
    </row>
    <row r="790" spans="1:10" ht="15.75">
      <c r="A790" s="55">
        <v>786</v>
      </c>
      <c r="B790" s="55" t="s">
        <v>7803</v>
      </c>
      <c r="C790" s="354" t="s">
        <v>8987</v>
      </c>
      <c r="D790" s="352" t="str">
        <f>VLOOKUP(C790,'[1]Master USA'!$A:$C,2,0)</f>
        <v>Fanless Computer Module for TOUCH</v>
      </c>
      <c r="E790" s="55" t="s">
        <v>7802</v>
      </c>
      <c r="F790" s="55"/>
      <c r="G790" s="55" t="s">
        <v>7804</v>
      </c>
      <c r="H790" s="344">
        <v>3403</v>
      </c>
      <c r="I790" s="61">
        <v>0.25</v>
      </c>
      <c r="J790" s="448">
        <f t="shared" si="13"/>
        <v>2552.25</v>
      </c>
    </row>
    <row r="791" spans="1:10" ht="15.75">
      <c r="A791" s="55">
        <v>787</v>
      </c>
      <c r="B791" s="55" t="s">
        <v>7803</v>
      </c>
      <c r="C791" s="354" t="s">
        <v>8988</v>
      </c>
      <c r="D791" s="352" t="str">
        <f>VLOOKUP(C791,'[1]Master USA'!$A:$C,2,0)</f>
        <v>Replacement Motherboard for Voice Entry, 200 names</v>
      </c>
      <c r="E791" s="55" t="s">
        <v>7802</v>
      </c>
      <c r="F791" s="55"/>
      <c r="G791" s="55" t="s">
        <v>7804</v>
      </c>
      <c r="H791" s="344">
        <v>1215</v>
      </c>
      <c r="I791" s="61">
        <v>0.25</v>
      </c>
      <c r="J791" s="448">
        <f t="shared" si="13"/>
        <v>911.25</v>
      </c>
    </row>
    <row r="792" spans="1:10" ht="15.75">
      <c r="A792" s="55">
        <v>788</v>
      </c>
      <c r="B792" s="55" t="s">
        <v>7803</v>
      </c>
      <c r="C792" s="354" t="s">
        <v>8989</v>
      </c>
      <c r="D792" s="352" t="str">
        <f>VLOOKUP(C792,'[1]Master USA'!$A:$C,2,0)</f>
        <v>Replacement Motherboard for Voice Entry, 1000 names</v>
      </c>
      <c r="E792" s="55" t="s">
        <v>7802</v>
      </c>
      <c r="F792" s="55"/>
      <c r="G792" s="55" t="s">
        <v>7804</v>
      </c>
      <c r="H792" s="344">
        <v>2330</v>
      </c>
      <c r="I792" s="61">
        <v>0.25</v>
      </c>
      <c r="J792" s="448">
        <f t="shared" si="13"/>
        <v>1747.5</v>
      </c>
    </row>
    <row r="793" spans="1:10" ht="15.75">
      <c r="A793" s="55">
        <v>789</v>
      </c>
      <c r="B793" s="55" t="s">
        <v>7803</v>
      </c>
      <c r="C793" s="354" t="s">
        <v>8990</v>
      </c>
      <c r="D793" s="352" t="str">
        <f>VLOOKUP(C793,'[1]Master USA'!$A:$C,2,0)</f>
        <v>Replacement Motherboard for Voice Entry, 2000 names</v>
      </c>
      <c r="E793" s="55" t="s">
        <v>7802</v>
      </c>
      <c r="F793" s="55"/>
      <c r="G793" s="55" t="s">
        <v>7804</v>
      </c>
      <c r="H793" s="344">
        <v>2944</v>
      </c>
      <c r="I793" s="61">
        <v>0.25</v>
      </c>
      <c r="J793" s="448">
        <f t="shared" si="13"/>
        <v>2208</v>
      </c>
    </row>
    <row r="794" spans="1:10" ht="15.75">
      <c r="A794" s="55">
        <v>790</v>
      </c>
      <c r="B794" s="55" t="s">
        <v>7803</v>
      </c>
      <c r="C794" s="354" t="s">
        <v>8690</v>
      </c>
      <c r="D794" s="352" t="str">
        <f>VLOOKUP(C794,'[1]Master USA'!$A:$C,2,0)</f>
        <v>TX3 Access Mother board with IP Capability</v>
      </c>
      <c r="E794" s="55" t="s">
        <v>7802</v>
      </c>
      <c r="F794" s="55"/>
      <c r="G794" s="55" t="s">
        <v>7804</v>
      </c>
      <c r="H794" s="344">
        <v>1094</v>
      </c>
      <c r="I794" s="61">
        <v>0.25</v>
      </c>
      <c r="J794" s="448">
        <f t="shared" si="13"/>
        <v>820.5</v>
      </c>
    </row>
    <row r="795" spans="1:10" ht="15.75">
      <c r="A795" s="55">
        <v>791</v>
      </c>
      <c r="B795" s="55" t="s">
        <v>7803</v>
      </c>
      <c r="C795" s="354" t="s">
        <v>8991</v>
      </c>
      <c r="D795" s="352" t="str">
        <f>VLOOKUP(C795,'[1]Master USA'!$A:$C,2,0)</f>
        <v>TX3 Elevator Control Mother board with IP Capability</v>
      </c>
      <c r="E795" s="55" t="s">
        <v>7802</v>
      </c>
      <c r="F795" s="55"/>
      <c r="G795" s="55" t="s">
        <v>7804</v>
      </c>
      <c r="H795" s="344">
        <v>1075</v>
      </c>
      <c r="I795" s="61">
        <v>0.25</v>
      </c>
      <c r="J795" s="448">
        <f t="shared" si="13"/>
        <v>806.25</v>
      </c>
    </row>
    <row r="796" spans="1:10" ht="15.75">
      <c r="A796" s="55">
        <v>792</v>
      </c>
      <c r="B796" s="55" t="s">
        <v>7803</v>
      </c>
      <c r="C796" s="354" t="s">
        <v>8992</v>
      </c>
      <c r="D796" s="352" t="str">
        <f>VLOOKUP(C796,'[1]Master USA'!$A:$C,2,0)</f>
        <v>TX3 NSL Mother board</v>
      </c>
      <c r="E796" s="55" t="s">
        <v>7802</v>
      </c>
      <c r="F796" s="55"/>
      <c r="G796" s="55" t="s">
        <v>7804</v>
      </c>
      <c r="H796" s="344">
        <v>1520</v>
      </c>
      <c r="I796" s="61">
        <v>0.25</v>
      </c>
      <c r="J796" s="448">
        <f t="shared" si="13"/>
        <v>1140</v>
      </c>
    </row>
    <row r="797" spans="1:10" ht="15.75">
      <c r="A797" s="55">
        <v>793</v>
      </c>
      <c r="B797" s="55" t="s">
        <v>7803</v>
      </c>
      <c r="C797" s="354" t="s">
        <v>8993</v>
      </c>
      <c r="D797" s="352" t="str">
        <f>VLOOKUP(C797,'[1]Master USA'!$A:$C,2,0)</f>
        <v>Tx3 Lock cam and two keys</v>
      </c>
      <c r="E797" s="55" t="s">
        <v>7802</v>
      </c>
      <c r="F797" s="55"/>
      <c r="G797" s="55" t="s">
        <v>7804</v>
      </c>
      <c r="H797" s="344">
        <v>26</v>
      </c>
      <c r="I797" s="61">
        <v>0.25</v>
      </c>
      <c r="J797" s="448">
        <f t="shared" si="13"/>
        <v>19.5</v>
      </c>
    </row>
    <row r="798" spans="1:10" ht="15.75">
      <c r="A798" s="55">
        <v>794</v>
      </c>
      <c r="B798" s="55" t="s">
        <v>7803</v>
      </c>
      <c r="C798" s="354" t="s">
        <v>8994</v>
      </c>
      <c r="D798" s="352" t="str">
        <f>VLOOKUP(C798,'[1]Master USA'!$A:$C,2,0)</f>
        <v>TX3 Access Key - Package of 10</v>
      </c>
      <c r="E798" s="55" t="s">
        <v>7802</v>
      </c>
      <c r="F798" s="55"/>
      <c r="G798" s="55" t="s">
        <v>7804</v>
      </c>
      <c r="H798" s="344">
        <v>33</v>
      </c>
      <c r="I798" s="61">
        <v>0.25</v>
      </c>
      <c r="J798" s="448">
        <f t="shared" si="13"/>
        <v>24.75</v>
      </c>
    </row>
    <row r="799" spans="1:10" ht="15.75">
      <c r="A799" s="55">
        <v>795</v>
      </c>
      <c r="B799" s="55" t="s">
        <v>7803</v>
      </c>
      <c r="C799" s="354" t="s">
        <v>8995</v>
      </c>
      <c r="D799" s="352" t="str">
        <f>VLOOKUP(C799,'[1]Master USA'!$A:$C,2,0)</f>
        <v>Replacement Armoured Cable</v>
      </c>
      <c r="E799" s="55" t="s">
        <v>7802</v>
      </c>
      <c r="F799" s="55"/>
      <c r="G799" s="55" t="s">
        <v>7804</v>
      </c>
      <c r="H799" s="344">
        <v>164</v>
      </c>
      <c r="I799" s="61">
        <v>0.25</v>
      </c>
      <c r="J799" s="448">
        <f t="shared" si="13"/>
        <v>123</v>
      </c>
    </row>
    <row r="800" spans="1:10" ht="15.75">
      <c r="A800" s="55">
        <v>796</v>
      </c>
      <c r="B800" s="55" t="s">
        <v>7803</v>
      </c>
      <c r="C800" s="354" t="s">
        <v>8996</v>
      </c>
      <c r="D800" s="352" t="str">
        <f>VLOOKUP(C800,'[1]Master USA'!$A:$C,2,0)</f>
        <v>15 Inch touch screen with invertor</v>
      </c>
      <c r="E800" s="55" t="s">
        <v>7802</v>
      </c>
      <c r="F800" s="55"/>
      <c r="G800" s="55" t="s">
        <v>7804</v>
      </c>
      <c r="H800" s="344">
        <v>2431</v>
      </c>
      <c r="I800" s="61">
        <v>0.25</v>
      </c>
      <c r="J800" s="448">
        <f t="shared" si="13"/>
        <v>1823.25</v>
      </c>
    </row>
    <row r="801" spans="1:10" ht="26.25">
      <c r="A801" s="55">
        <v>797</v>
      </c>
      <c r="B801" s="55" t="s">
        <v>7803</v>
      </c>
      <c r="C801" s="355" t="s">
        <v>8997</v>
      </c>
      <c r="D801" s="353" t="str">
        <f>VLOOKUP(C801,'[1]Master USA'!$A:$C,2,0)</f>
        <v>Replacement Inner Chassis for TX3 TOUCH entry panels. Includes MD-1086, MD-986, MD-995,  MD-1018 and MD-1062 computer module.</v>
      </c>
      <c r="E801" s="55" t="s">
        <v>7802</v>
      </c>
      <c r="F801" s="55"/>
      <c r="G801" s="55" t="s">
        <v>7804</v>
      </c>
      <c r="H801" s="344">
        <v>8305</v>
      </c>
      <c r="I801" s="61">
        <v>0.25</v>
      </c>
      <c r="J801" s="448">
        <f t="shared" si="13"/>
        <v>6228.75</v>
      </c>
    </row>
    <row r="802" spans="1:10" ht="15.75">
      <c r="A802" s="55">
        <v>798</v>
      </c>
      <c r="B802" s="55" t="s">
        <v>7803</v>
      </c>
      <c r="C802" s="355" t="s">
        <v>8998</v>
      </c>
      <c r="D802" s="353" t="str">
        <f>VLOOKUP(C802,'[1]Master USA'!$A:$C,2,0)</f>
        <v>Replacement Inner Chassis for TX3 TOUCH 22, excludes touchscreen.</v>
      </c>
      <c r="E802" s="55" t="s">
        <v>7802</v>
      </c>
      <c r="F802" s="55"/>
      <c r="G802" s="55" t="s">
        <v>7804</v>
      </c>
      <c r="H802" s="344">
        <v>9923</v>
      </c>
      <c r="I802" s="61">
        <v>0.25</v>
      </c>
      <c r="J802" s="448">
        <f t="shared" si="13"/>
        <v>7442.25</v>
      </c>
    </row>
    <row r="803" spans="1:10" ht="15.75">
      <c r="A803" s="55">
        <v>799</v>
      </c>
      <c r="B803" s="55" t="s">
        <v>7803</v>
      </c>
      <c r="C803" s="355" t="s">
        <v>8999</v>
      </c>
      <c r="D803" s="353" t="str">
        <f>VLOOKUP(C803,'[1]Master USA'!$A:$C,2,0)</f>
        <v>Replacement 3V coin battery with harness for TOUCH Screens</v>
      </c>
      <c r="E803" s="55" t="s">
        <v>7802</v>
      </c>
      <c r="F803" s="55"/>
      <c r="G803" s="55" t="s">
        <v>7804</v>
      </c>
      <c r="H803" s="344">
        <v>33</v>
      </c>
      <c r="I803" s="61">
        <v>0.25</v>
      </c>
      <c r="J803" s="448">
        <f t="shared" si="13"/>
        <v>24.75</v>
      </c>
    </row>
    <row r="804" spans="1:10" ht="15.75">
      <c r="A804" s="55">
        <v>800</v>
      </c>
      <c r="B804" s="55" t="s">
        <v>7803</v>
      </c>
      <c r="C804" s="355" t="s">
        <v>9000</v>
      </c>
      <c r="D804" s="353" t="str">
        <f>VLOOKUP(C804,'[1]Master USA'!$A:$C,2,0)</f>
        <v>Replacement 8 GB Flash Card for TX3 Touch PC Module MD-1062</v>
      </c>
      <c r="E804" s="55" t="s">
        <v>7802</v>
      </c>
      <c r="F804" s="55"/>
      <c r="G804" s="55" t="s">
        <v>7804</v>
      </c>
      <c r="H804" s="344">
        <v>516</v>
      </c>
      <c r="I804" s="61">
        <v>0.25</v>
      </c>
      <c r="J804" s="448">
        <f t="shared" si="13"/>
        <v>387</v>
      </c>
    </row>
    <row r="805" spans="1:10" ht="15.75">
      <c r="A805" s="55">
        <v>801</v>
      </c>
      <c r="B805" s="55" t="s">
        <v>7803</v>
      </c>
      <c r="C805" s="354" t="s">
        <v>9001</v>
      </c>
      <c r="D805" s="352" t="str">
        <f>VLOOKUP(C805,'[1]Master USA'!$A:$C,2,0)</f>
        <v>Replacement Speaker 2" Mylar</v>
      </c>
      <c r="E805" s="55" t="s">
        <v>7802</v>
      </c>
      <c r="F805" s="55"/>
      <c r="G805" s="55" t="s">
        <v>7804</v>
      </c>
      <c r="H805" s="344">
        <v>12</v>
      </c>
      <c r="I805" s="61">
        <v>0.25</v>
      </c>
      <c r="J805" s="448">
        <f t="shared" si="13"/>
        <v>9</v>
      </c>
    </row>
    <row r="806" spans="1:10" ht="15.75">
      <c r="A806" s="55">
        <v>802</v>
      </c>
      <c r="B806" s="55" t="s">
        <v>7803</v>
      </c>
      <c r="C806" s="354" t="s">
        <v>9002</v>
      </c>
      <c r="D806" s="352" t="str">
        <f>VLOOKUP(C806,'[1]Master USA'!$A:$C,2,0)</f>
        <v>Replacement Speaker 3.5" Mylar</v>
      </c>
      <c r="E806" s="55" t="s">
        <v>7802</v>
      </c>
      <c r="F806" s="55"/>
      <c r="G806" s="55" t="s">
        <v>7804</v>
      </c>
      <c r="H806" s="344">
        <v>20</v>
      </c>
      <c r="I806" s="61">
        <v>0.25</v>
      </c>
      <c r="J806" s="448">
        <f t="shared" si="13"/>
        <v>15</v>
      </c>
    </row>
    <row r="807" spans="1:10" ht="15.75">
      <c r="A807" s="55">
        <v>803</v>
      </c>
      <c r="B807" s="55" t="s">
        <v>7803</v>
      </c>
      <c r="C807" s="354" t="s">
        <v>9003</v>
      </c>
      <c r="D807" s="352" t="str">
        <f>VLOOKUP(C807,'[1]Master USA'!$A:$C,2,0)</f>
        <v>Replacement Speaker for TX3</v>
      </c>
      <c r="E807" s="55" t="s">
        <v>7802</v>
      </c>
      <c r="F807" s="55"/>
      <c r="G807" s="55" t="s">
        <v>7804</v>
      </c>
      <c r="H807" s="344">
        <v>24</v>
      </c>
      <c r="I807" s="61">
        <v>0.25</v>
      </c>
      <c r="J807" s="448">
        <f t="shared" si="13"/>
        <v>18</v>
      </c>
    </row>
    <row r="808" spans="1:10" ht="15.75">
      <c r="A808" s="55">
        <v>804</v>
      </c>
      <c r="B808" s="55" t="s">
        <v>7803</v>
      </c>
      <c r="C808" s="354" t="s">
        <v>9004</v>
      </c>
      <c r="D808" s="352" t="str">
        <f>VLOOKUP(C808,'[1]Master USA'!$A:$C,2,0)</f>
        <v>Replacement Speaker 2-1/2" "G" Series</v>
      </c>
      <c r="E808" s="55" t="s">
        <v>7802</v>
      </c>
      <c r="F808" s="55"/>
      <c r="G808" s="55" t="s">
        <v>7804</v>
      </c>
      <c r="H808" s="344">
        <v>19</v>
      </c>
      <c r="I808" s="61">
        <v>0.25</v>
      </c>
      <c r="J808" s="448">
        <f t="shared" si="13"/>
        <v>14.25</v>
      </c>
    </row>
    <row r="809" spans="1:10" ht="26.25">
      <c r="A809" s="55">
        <v>805</v>
      </c>
      <c r="B809" s="55" t="s">
        <v>7803</v>
      </c>
      <c r="C809" s="355" t="s">
        <v>9005</v>
      </c>
      <c r="D809" s="353" t="str">
        <f>VLOOKUP(C809,'[1]Master USA'!$A:$C,2,0)</f>
        <v>White Intercom Handset c/w Electric Buzzer To Replace IS-77, IS-84, IS-90 &amp; IS-92  Use MA-771D Amplifier</v>
      </c>
      <c r="E809" s="55" t="s">
        <v>7802</v>
      </c>
      <c r="F809" s="55"/>
      <c r="G809" s="55" t="s">
        <v>7804</v>
      </c>
      <c r="H809" s="344">
        <v>99</v>
      </c>
      <c r="I809" s="61">
        <v>0.25</v>
      </c>
      <c r="J809" s="448">
        <f t="shared" si="13"/>
        <v>74.25</v>
      </c>
    </row>
    <row r="810" spans="1:10" ht="15.75">
      <c r="A810" s="55">
        <v>806</v>
      </c>
      <c r="B810" s="55" t="s">
        <v>7803</v>
      </c>
      <c r="C810" s="356" t="s">
        <v>9006</v>
      </c>
      <c r="D810" s="353" t="str">
        <f>VLOOKUP(C810,'[1]Master USA'!$A:$C,2,0)</f>
        <v>Amplifier for 1+1 Intercom on back of KT-400</v>
      </c>
      <c r="E810" s="55" t="s">
        <v>7802</v>
      </c>
      <c r="F810" s="55"/>
      <c r="G810" s="55" t="s">
        <v>7804</v>
      </c>
      <c r="H810" s="344">
        <v>135</v>
      </c>
      <c r="I810" s="61">
        <v>0.25</v>
      </c>
      <c r="J810" s="448">
        <f t="shared" si="13"/>
        <v>101.25</v>
      </c>
    </row>
    <row r="811" spans="1:10" ht="15.75">
      <c r="A811" s="55">
        <v>807</v>
      </c>
      <c r="B811" s="55" t="s">
        <v>7803</v>
      </c>
      <c r="C811" s="354" t="s">
        <v>9007</v>
      </c>
      <c r="D811" s="352" t="str">
        <f>VLOOKUP(C811,'[1]Master USA'!$A:$C,2,0)</f>
        <v>Standard Push Buttons (Pk of 25)</v>
      </c>
      <c r="E811" s="55" t="s">
        <v>7802</v>
      </c>
      <c r="F811" s="55"/>
      <c r="G811" s="55" t="s">
        <v>7804</v>
      </c>
      <c r="H811" s="344">
        <v>155</v>
      </c>
      <c r="I811" s="61">
        <v>0.25</v>
      </c>
      <c r="J811" s="448">
        <f t="shared" si="13"/>
        <v>116.25</v>
      </c>
    </row>
  </sheetData>
  <sheetProtection algorithmName="SHA-512" hashValue="aYLfXzP1X/nOQF39wOJVCZzvG73m/iBnfELVLtX4sU/tKME9JR/1G7r2f4F4mnE/P+JQw08+hYjyBUz8Re/TOg==" saltValue="zv0Cg/+ioKFP0nrsuv8b2g==" spinCount="100000" sheet="1" objects="1" scenarios="1"/>
  <autoFilter ref="A4:J4" xr:uid="{00000000-0009-0000-0000-00000B000000}"/>
  <conditionalFormatting sqref="C523">
    <cfRule type="duplicateValues" dxfId="16" priority="17"/>
  </conditionalFormatting>
  <conditionalFormatting sqref="C528">
    <cfRule type="duplicateValues" dxfId="15" priority="16"/>
  </conditionalFormatting>
  <conditionalFormatting sqref="C530">
    <cfRule type="duplicateValues" dxfId="14" priority="15"/>
  </conditionalFormatting>
  <conditionalFormatting sqref="C551">
    <cfRule type="duplicateValues" dxfId="13" priority="14"/>
  </conditionalFormatting>
  <conditionalFormatting sqref="C568:C580">
    <cfRule type="duplicateValues" dxfId="12" priority="13"/>
  </conditionalFormatting>
  <conditionalFormatting sqref="C581:C589">
    <cfRule type="duplicateValues" dxfId="11" priority="12"/>
  </conditionalFormatting>
  <conditionalFormatting sqref="C590:C596">
    <cfRule type="duplicateValues" dxfId="10" priority="11"/>
  </conditionalFormatting>
  <conditionalFormatting sqref="C620:C626">
    <cfRule type="duplicateValues" dxfId="9" priority="10"/>
  </conditionalFormatting>
  <conditionalFormatting sqref="C627:C630">
    <cfRule type="duplicateValues" dxfId="8" priority="9"/>
  </conditionalFormatting>
  <conditionalFormatting sqref="C632:C633">
    <cfRule type="duplicateValues" dxfId="7" priority="8"/>
  </conditionalFormatting>
  <conditionalFormatting sqref="C634">
    <cfRule type="duplicateValues" dxfId="6" priority="7"/>
  </conditionalFormatting>
  <conditionalFormatting sqref="C640">
    <cfRule type="duplicateValues" dxfId="5" priority="6"/>
  </conditionalFormatting>
  <conditionalFormatting sqref="C645:C650">
    <cfRule type="duplicateValues" dxfId="4" priority="5"/>
  </conditionalFormatting>
  <conditionalFormatting sqref="C759:C770">
    <cfRule type="duplicateValues" dxfId="3" priority="4"/>
  </conditionalFormatting>
  <conditionalFormatting sqref="C771:C777">
    <cfRule type="duplicateValues" dxfId="2" priority="3"/>
  </conditionalFormatting>
  <conditionalFormatting sqref="C778:C780">
    <cfRule type="duplicateValues" dxfId="1" priority="2"/>
  </conditionalFormatting>
  <conditionalFormatting sqref="C781:C783">
    <cfRule type="duplicateValues" dxfId="0" priority="1"/>
  </conditionalFormatting>
  <printOptions horizontalCentered="1"/>
  <pageMargins left="0.75" right="0.75" top="1" bottom="1" header="0.5" footer="0.5"/>
  <pageSetup paperSize="3" scale="85"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25"/>
  <sheetViews>
    <sheetView zoomScale="60" zoomScaleNormal="60" zoomScaleSheetLayoutView="70" workbookViewId="0">
      <pane ySplit="3" topLeftCell="A4" activePane="bottomLeft" state="frozen"/>
      <selection activeCell="B6" sqref="B6"/>
      <selection pane="bottomLeft" activeCell="S1" sqref="S1:S1048576"/>
    </sheetView>
  </sheetViews>
  <sheetFormatPr defaultColWidth="8.7109375" defaultRowHeight="15"/>
  <cols>
    <col min="1" max="1" width="48.7109375" style="84" bestFit="1" customWidth="1"/>
    <col min="2" max="2" width="91.5703125" style="84" customWidth="1"/>
    <col min="3" max="3" width="57.5703125" style="84" bestFit="1" customWidth="1"/>
    <col min="4" max="4" width="18.42578125" style="166" bestFit="1" customWidth="1"/>
    <col min="5" max="5" width="18.7109375" style="166" bestFit="1" customWidth="1"/>
    <col min="6" max="6" width="14.28515625" style="280" bestFit="1" customWidth="1"/>
    <col min="7" max="7" width="15.28515625" style="166" bestFit="1" customWidth="1"/>
    <col min="8" max="8" width="15.42578125" style="166" customWidth="1"/>
    <col min="9" max="9" width="14.42578125" style="166" customWidth="1"/>
    <col min="10" max="10" width="16.7109375" style="166" customWidth="1"/>
    <col min="11" max="13" width="15.85546875" style="166" customWidth="1"/>
    <col min="14" max="15" width="19.7109375" style="166" customWidth="1"/>
    <col min="16" max="19" width="8.7109375" style="84" hidden="1" customWidth="1"/>
    <col min="20" max="16384" width="8.7109375" style="84"/>
  </cols>
  <sheetData>
    <row r="1" spans="1:17" ht="18.75">
      <c r="A1" s="220" t="s">
        <v>56</v>
      </c>
      <c r="B1" s="221"/>
      <c r="C1" s="221"/>
      <c r="D1" s="223"/>
      <c r="E1" s="223"/>
      <c r="F1" s="222"/>
      <c r="G1" s="223"/>
      <c r="H1" s="223"/>
      <c r="I1" s="223"/>
      <c r="J1" s="223"/>
      <c r="K1" s="223"/>
      <c r="L1" s="223"/>
      <c r="M1" s="223"/>
      <c r="N1" s="223"/>
      <c r="O1" s="223"/>
    </row>
    <row r="2" spans="1:17">
      <c r="A2" s="224"/>
      <c r="B2" s="225" t="s">
        <v>15178</v>
      </c>
      <c r="C2" s="221">
        <f>'Cover Page'!B3:D3</f>
        <v>0</v>
      </c>
      <c r="D2" s="223"/>
      <c r="E2" s="223"/>
      <c r="F2" s="222"/>
      <c r="G2" s="223"/>
      <c r="H2" s="223"/>
      <c r="I2" s="223"/>
      <c r="J2" s="223"/>
      <c r="K2" s="223"/>
      <c r="L2" s="223"/>
      <c r="M2" s="223"/>
      <c r="N2" s="223"/>
      <c r="O2" s="223"/>
    </row>
    <row r="3" spans="1:17" ht="60">
      <c r="A3" s="149" t="s">
        <v>26</v>
      </c>
      <c r="B3" s="149" t="s">
        <v>27</v>
      </c>
      <c r="C3" s="89" t="s">
        <v>77</v>
      </c>
      <c r="D3" s="151" t="s">
        <v>28</v>
      </c>
      <c r="E3" s="151" t="s">
        <v>29</v>
      </c>
      <c r="F3" s="226" t="s">
        <v>30</v>
      </c>
      <c r="G3" s="227" t="s">
        <v>46</v>
      </c>
      <c r="H3" s="151" t="s">
        <v>45</v>
      </c>
      <c r="I3" s="151" t="s">
        <v>44</v>
      </c>
      <c r="J3" s="151" t="s">
        <v>31</v>
      </c>
      <c r="K3" s="151" t="s">
        <v>32</v>
      </c>
      <c r="L3" s="151" t="s">
        <v>33</v>
      </c>
      <c r="M3" s="151" t="s">
        <v>34</v>
      </c>
      <c r="N3" s="151" t="s">
        <v>43</v>
      </c>
      <c r="O3" s="151" t="s">
        <v>35</v>
      </c>
    </row>
    <row r="4" spans="1:17" ht="166.5">
      <c r="A4" s="228" t="s">
        <v>36</v>
      </c>
      <c r="B4" s="124" t="s">
        <v>15852</v>
      </c>
      <c r="C4" s="229" t="s">
        <v>15880</v>
      </c>
      <c r="D4" s="129">
        <v>59.5</v>
      </c>
      <c r="E4" s="129">
        <f>SUM((P4+(D4*Q4)))</f>
        <v>43.344999999999999</v>
      </c>
      <c r="F4" s="461">
        <v>1</v>
      </c>
      <c r="G4" s="129">
        <f>SUM(D4:E4)*(1+F4)</f>
        <v>205.69</v>
      </c>
      <c r="H4" s="129">
        <f t="shared" ref="H4:H14" si="0">SUM(D4*1.5)</f>
        <v>89.25</v>
      </c>
      <c r="I4" s="129">
        <f t="shared" ref="I4:I12" si="1">SUM((H4+(P4+(H4*Q4)))*(1+F4))</f>
        <v>275.30500000000001</v>
      </c>
      <c r="J4" s="129">
        <f t="shared" ref="J4:J14" si="2">SUM(D4*1.5)</f>
        <v>89.25</v>
      </c>
      <c r="K4" s="129">
        <f t="shared" ref="K4:K12" si="3">SUM((J4+(P4+(J4*Q4)))*(1+F4))</f>
        <v>275.30500000000001</v>
      </c>
      <c r="L4" s="129">
        <f t="shared" ref="L4:L14" si="4">SUM(D4*1.5)</f>
        <v>89.25</v>
      </c>
      <c r="M4" s="129">
        <f t="shared" ref="M4:M12" si="5">SUM((L4+(P4+(L4*Q4)))*(1+F4))</f>
        <v>275.30500000000001</v>
      </c>
      <c r="N4" s="129">
        <f t="shared" ref="N4:N14" si="6">SUM(D4*2)</f>
        <v>119</v>
      </c>
      <c r="O4" s="129">
        <f t="shared" ref="O4:O12" si="7">SUM((N4+(P4+(N4*Q4)))*(1+F4))</f>
        <v>344.91999999999996</v>
      </c>
      <c r="P4" s="84">
        <v>33.229999999999997</v>
      </c>
      <c r="Q4" s="84">
        <v>0.17</v>
      </c>
    </row>
    <row r="5" spans="1:17" ht="225">
      <c r="A5" s="228" t="s">
        <v>36</v>
      </c>
      <c r="B5" s="106" t="s">
        <v>15179</v>
      </c>
      <c r="C5" s="210" t="s">
        <v>242</v>
      </c>
      <c r="D5" s="129">
        <v>40.43</v>
      </c>
      <c r="E5" s="129">
        <f>SUM(P5+(D5*Q5))</f>
        <v>29.6374</v>
      </c>
      <c r="F5" s="461">
        <v>0.8</v>
      </c>
      <c r="G5" s="230">
        <f t="shared" ref="G5:G14" si="8">SUM(D5:E5)*(1+F5)</f>
        <v>126.12131999999998</v>
      </c>
      <c r="H5" s="129">
        <f t="shared" si="0"/>
        <v>60.644999999999996</v>
      </c>
      <c r="I5" s="129">
        <f t="shared" si="1"/>
        <v>169.05797999999999</v>
      </c>
      <c r="J5" s="129">
        <f t="shared" si="2"/>
        <v>60.644999999999996</v>
      </c>
      <c r="K5" s="129">
        <f t="shared" si="3"/>
        <v>169.05797999999999</v>
      </c>
      <c r="L5" s="129">
        <f t="shared" si="4"/>
        <v>60.644999999999996</v>
      </c>
      <c r="M5" s="129">
        <f t="shared" si="5"/>
        <v>169.05797999999999</v>
      </c>
      <c r="N5" s="129">
        <f t="shared" si="6"/>
        <v>80.86</v>
      </c>
      <c r="O5" s="129">
        <f t="shared" si="7"/>
        <v>211.99464</v>
      </c>
      <c r="P5" s="231">
        <v>22.36</v>
      </c>
      <c r="Q5" s="84">
        <v>0.18</v>
      </c>
    </row>
    <row r="6" spans="1:17" ht="115.5">
      <c r="A6" s="210" t="s">
        <v>37</v>
      </c>
      <c r="B6" s="124" t="s">
        <v>353</v>
      </c>
      <c r="C6" s="210" t="s">
        <v>241</v>
      </c>
      <c r="D6" s="129">
        <v>65.25</v>
      </c>
      <c r="E6" s="129">
        <f>SUM(P6+(D6*Q6))</f>
        <v>36.409374999999997</v>
      </c>
      <c r="F6" s="101">
        <v>1</v>
      </c>
      <c r="G6" s="230">
        <f t="shared" si="8"/>
        <v>203.31874999999999</v>
      </c>
      <c r="H6" s="129">
        <f t="shared" si="0"/>
        <v>97.875</v>
      </c>
      <c r="I6" s="129">
        <f t="shared" si="1"/>
        <v>289.93812500000001</v>
      </c>
      <c r="J6" s="129">
        <f t="shared" si="2"/>
        <v>97.875</v>
      </c>
      <c r="K6" s="129">
        <f t="shared" si="3"/>
        <v>289.93812500000001</v>
      </c>
      <c r="L6" s="129">
        <f t="shared" si="4"/>
        <v>97.875</v>
      </c>
      <c r="M6" s="129">
        <f t="shared" si="5"/>
        <v>289.93812500000001</v>
      </c>
      <c r="N6" s="129">
        <f t="shared" si="6"/>
        <v>130.5</v>
      </c>
      <c r="O6" s="129">
        <f t="shared" si="7"/>
        <v>376.5575</v>
      </c>
      <c r="P6" s="84">
        <v>15.04</v>
      </c>
      <c r="Q6" s="84">
        <v>0.32750000000000001</v>
      </c>
    </row>
    <row r="7" spans="1:17" ht="64.5">
      <c r="A7" s="208" t="s">
        <v>292</v>
      </c>
      <c r="B7" s="124" t="s">
        <v>354</v>
      </c>
      <c r="C7" s="210" t="s">
        <v>242</v>
      </c>
      <c r="D7" s="129">
        <v>40.43</v>
      </c>
      <c r="E7" s="129">
        <f>SUM(P7+(D7*Q7))</f>
        <v>29.6374</v>
      </c>
      <c r="F7" s="101">
        <v>0.8</v>
      </c>
      <c r="G7" s="230">
        <f t="shared" si="8"/>
        <v>126.12131999999998</v>
      </c>
      <c r="H7" s="129">
        <f t="shared" si="0"/>
        <v>60.644999999999996</v>
      </c>
      <c r="I7" s="129">
        <f t="shared" si="1"/>
        <v>169.05797999999999</v>
      </c>
      <c r="J7" s="129">
        <f t="shared" si="2"/>
        <v>60.644999999999996</v>
      </c>
      <c r="K7" s="129">
        <f t="shared" si="3"/>
        <v>169.05797999999999</v>
      </c>
      <c r="L7" s="129">
        <f t="shared" si="4"/>
        <v>60.644999999999996</v>
      </c>
      <c r="M7" s="129">
        <f t="shared" si="5"/>
        <v>169.05797999999999</v>
      </c>
      <c r="N7" s="129">
        <f t="shared" si="6"/>
        <v>80.86</v>
      </c>
      <c r="O7" s="129">
        <f t="shared" si="7"/>
        <v>211.99464</v>
      </c>
      <c r="P7" s="231">
        <v>22.36</v>
      </c>
      <c r="Q7" s="84">
        <v>0.18</v>
      </c>
    </row>
    <row r="8" spans="1:17" ht="51.75">
      <c r="A8" s="232" t="s">
        <v>67</v>
      </c>
      <c r="B8" s="124" t="s">
        <v>355</v>
      </c>
      <c r="C8" s="229" t="s">
        <v>15880</v>
      </c>
      <c r="D8" s="129">
        <v>59.5</v>
      </c>
      <c r="E8" s="129">
        <f>SUM((P8+(D8*Q8)))</f>
        <v>43.344999999999999</v>
      </c>
      <c r="F8" s="101">
        <v>1</v>
      </c>
      <c r="G8" s="230">
        <f t="shared" si="8"/>
        <v>205.69</v>
      </c>
      <c r="H8" s="129">
        <f t="shared" si="0"/>
        <v>89.25</v>
      </c>
      <c r="I8" s="129">
        <f t="shared" si="1"/>
        <v>275.30500000000001</v>
      </c>
      <c r="J8" s="129">
        <f t="shared" si="2"/>
        <v>89.25</v>
      </c>
      <c r="K8" s="129">
        <f t="shared" si="3"/>
        <v>275.30500000000001</v>
      </c>
      <c r="L8" s="129">
        <f t="shared" si="4"/>
        <v>89.25</v>
      </c>
      <c r="M8" s="129">
        <f t="shared" si="5"/>
        <v>275.30500000000001</v>
      </c>
      <c r="N8" s="129">
        <f t="shared" si="6"/>
        <v>119</v>
      </c>
      <c r="O8" s="129">
        <f t="shared" si="7"/>
        <v>344.91999999999996</v>
      </c>
      <c r="P8" s="84">
        <v>33.229999999999997</v>
      </c>
      <c r="Q8" s="84">
        <v>0.17</v>
      </c>
    </row>
    <row r="9" spans="1:17" ht="64.5">
      <c r="A9" s="233" t="s">
        <v>15851</v>
      </c>
      <c r="B9" s="133" t="s">
        <v>15853</v>
      </c>
      <c r="C9" s="229" t="s">
        <v>15880</v>
      </c>
      <c r="D9" s="129">
        <v>59.5</v>
      </c>
      <c r="E9" s="257">
        <f>SUM((P9+(D9*Q9)))</f>
        <v>43.344999999999999</v>
      </c>
      <c r="F9" s="234">
        <v>1</v>
      </c>
      <c r="G9" s="235">
        <f>SUM(D9:E9)*(1+F9)</f>
        <v>205.69</v>
      </c>
      <c r="H9" s="129">
        <f t="shared" si="0"/>
        <v>89.25</v>
      </c>
      <c r="I9" s="129">
        <f t="shared" si="1"/>
        <v>275.30500000000001</v>
      </c>
      <c r="J9" s="129">
        <f t="shared" si="2"/>
        <v>89.25</v>
      </c>
      <c r="K9" s="129">
        <f t="shared" si="3"/>
        <v>275.30500000000001</v>
      </c>
      <c r="L9" s="129">
        <f t="shared" si="4"/>
        <v>89.25</v>
      </c>
      <c r="M9" s="129">
        <f t="shared" si="5"/>
        <v>275.30500000000001</v>
      </c>
      <c r="N9" s="129">
        <f t="shared" si="6"/>
        <v>119</v>
      </c>
      <c r="O9" s="129">
        <f t="shared" si="7"/>
        <v>344.91999999999996</v>
      </c>
      <c r="P9" s="84">
        <v>33.229999999999997</v>
      </c>
      <c r="Q9" s="84">
        <v>0.17</v>
      </c>
    </row>
    <row r="10" spans="1:17" ht="64.5">
      <c r="A10" s="236" t="s">
        <v>15180</v>
      </c>
      <c r="B10" s="133" t="s">
        <v>356</v>
      </c>
      <c r="C10" s="210" t="s">
        <v>242</v>
      </c>
      <c r="D10" s="129">
        <v>40.43</v>
      </c>
      <c r="E10" s="257">
        <f>SUM(P10+(D10*Q10))</f>
        <v>29.6374</v>
      </c>
      <c r="F10" s="234">
        <v>0.8</v>
      </c>
      <c r="G10" s="235">
        <f t="shared" si="8"/>
        <v>126.12131999999998</v>
      </c>
      <c r="H10" s="129">
        <f t="shared" si="0"/>
        <v>60.644999999999996</v>
      </c>
      <c r="I10" s="129">
        <f t="shared" si="1"/>
        <v>169.05797999999999</v>
      </c>
      <c r="J10" s="129">
        <f t="shared" si="2"/>
        <v>60.644999999999996</v>
      </c>
      <c r="K10" s="129">
        <f t="shared" si="3"/>
        <v>169.05797999999999</v>
      </c>
      <c r="L10" s="129">
        <f t="shared" si="4"/>
        <v>60.644999999999996</v>
      </c>
      <c r="M10" s="129">
        <f t="shared" si="5"/>
        <v>169.05797999999999</v>
      </c>
      <c r="N10" s="129">
        <f t="shared" si="6"/>
        <v>80.86</v>
      </c>
      <c r="O10" s="129">
        <f t="shared" si="7"/>
        <v>211.99464</v>
      </c>
      <c r="P10" s="231">
        <v>22.36</v>
      </c>
      <c r="Q10" s="84">
        <v>0.18</v>
      </c>
    </row>
    <row r="11" spans="1:17" s="114" customFormat="1" ht="51.75">
      <c r="A11" s="107" t="s">
        <v>419</v>
      </c>
      <c r="B11" s="237" t="s">
        <v>420</v>
      </c>
      <c r="C11" s="107" t="s">
        <v>242</v>
      </c>
      <c r="D11" s="129">
        <v>40.43</v>
      </c>
      <c r="E11" s="110">
        <f>SUM(P11+(D11*Q11))</f>
        <v>29.6374</v>
      </c>
      <c r="F11" s="161">
        <v>0.8</v>
      </c>
      <c r="G11" s="238">
        <f t="shared" ref="G11" si="9">SUM(D11:E11)*(1+F11)</f>
        <v>126.12131999999998</v>
      </c>
      <c r="H11" s="110">
        <f t="shared" si="0"/>
        <v>60.644999999999996</v>
      </c>
      <c r="I11" s="110">
        <f t="shared" si="1"/>
        <v>169.05797999999999</v>
      </c>
      <c r="J11" s="110">
        <f t="shared" si="2"/>
        <v>60.644999999999996</v>
      </c>
      <c r="K11" s="110">
        <f t="shared" si="3"/>
        <v>169.05797999999999</v>
      </c>
      <c r="L11" s="110">
        <f t="shared" si="4"/>
        <v>60.644999999999996</v>
      </c>
      <c r="M11" s="110">
        <f t="shared" si="5"/>
        <v>169.05797999999999</v>
      </c>
      <c r="N11" s="110">
        <f t="shared" si="6"/>
        <v>80.86</v>
      </c>
      <c r="O11" s="110">
        <f t="shared" si="7"/>
        <v>211.99464</v>
      </c>
      <c r="P11" s="231">
        <v>22.36</v>
      </c>
      <c r="Q11" s="84">
        <v>0.18</v>
      </c>
    </row>
    <row r="12" spans="1:17" s="244" customFormat="1" ht="52.5" thickBot="1">
      <c r="A12" s="239" t="s">
        <v>229</v>
      </c>
      <c r="B12" s="240" t="s">
        <v>357</v>
      </c>
      <c r="C12" s="241" t="s">
        <v>241</v>
      </c>
      <c r="D12" s="459">
        <v>65.25</v>
      </c>
      <c r="E12" s="459">
        <f>SUM(P12+(D12*Q12))</f>
        <v>36.409374999999997</v>
      </c>
      <c r="F12" s="242">
        <v>1</v>
      </c>
      <c r="G12" s="243">
        <f t="shared" si="8"/>
        <v>203.31874999999999</v>
      </c>
      <c r="H12" s="129">
        <f t="shared" si="0"/>
        <v>97.875</v>
      </c>
      <c r="I12" s="129">
        <f t="shared" si="1"/>
        <v>289.93812500000001</v>
      </c>
      <c r="J12" s="129">
        <f t="shared" si="2"/>
        <v>97.875</v>
      </c>
      <c r="K12" s="129">
        <f t="shared" si="3"/>
        <v>289.93812500000001</v>
      </c>
      <c r="L12" s="129">
        <f t="shared" si="4"/>
        <v>97.875</v>
      </c>
      <c r="M12" s="129">
        <f t="shared" si="5"/>
        <v>289.93812500000001</v>
      </c>
      <c r="N12" s="129">
        <f t="shared" si="6"/>
        <v>130.5</v>
      </c>
      <c r="O12" s="129">
        <f t="shared" si="7"/>
        <v>376.5575</v>
      </c>
      <c r="P12" s="244">
        <v>15.04</v>
      </c>
      <c r="Q12" s="244">
        <v>0.32750000000000001</v>
      </c>
    </row>
    <row r="13" spans="1:17" ht="115.5">
      <c r="A13" s="245" t="s">
        <v>240</v>
      </c>
      <c r="B13" s="246" t="s">
        <v>375</v>
      </c>
      <c r="C13" s="247" t="s">
        <v>78</v>
      </c>
      <c r="D13" s="250">
        <v>64.06</v>
      </c>
      <c r="E13" s="250">
        <v>49.18</v>
      </c>
      <c r="F13" s="248">
        <v>1</v>
      </c>
      <c r="G13" s="249">
        <f t="shared" si="8"/>
        <v>226.48000000000002</v>
      </c>
      <c r="H13" s="250">
        <f t="shared" si="0"/>
        <v>96.09</v>
      </c>
      <c r="I13" s="250">
        <f>SUM((H13+E13)*(1+F13))</f>
        <v>290.54000000000002</v>
      </c>
      <c r="J13" s="250">
        <f t="shared" si="2"/>
        <v>96.09</v>
      </c>
      <c r="K13" s="250">
        <f>SUM((J13+E13)*(1+F13))</f>
        <v>290.54000000000002</v>
      </c>
      <c r="L13" s="250">
        <f t="shared" si="4"/>
        <v>96.09</v>
      </c>
      <c r="M13" s="250">
        <f>SUM(E13+L13)*(1+F13)</f>
        <v>290.54000000000002</v>
      </c>
      <c r="N13" s="250">
        <f t="shared" si="6"/>
        <v>128.12</v>
      </c>
      <c r="O13" s="250">
        <f>SUM((N13+E13)*(1+F13))</f>
        <v>354.6</v>
      </c>
      <c r="P13" s="251"/>
    </row>
    <row r="14" spans="1:17" ht="128.25">
      <c r="A14" s="217" t="s">
        <v>244</v>
      </c>
      <c r="B14" s="252" t="s">
        <v>438</v>
      </c>
      <c r="C14" s="247" t="s">
        <v>78</v>
      </c>
      <c r="D14" s="129">
        <v>64.06</v>
      </c>
      <c r="E14" s="129">
        <v>49.18</v>
      </c>
      <c r="F14" s="101">
        <v>1</v>
      </c>
      <c r="G14" s="230">
        <f t="shared" si="8"/>
        <v>226.48000000000002</v>
      </c>
      <c r="H14" s="129">
        <f t="shared" si="0"/>
        <v>96.09</v>
      </c>
      <c r="I14" s="129">
        <f>SUM((H14+E14)*(1+F14))</f>
        <v>290.54000000000002</v>
      </c>
      <c r="J14" s="129">
        <f t="shared" si="2"/>
        <v>96.09</v>
      </c>
      <c r="K14" s="129">
        <f>SUM((J14+E14)*(1+F14))</f>
        <v>290.54000000000002</v>
      </c>
      <c r="L14" s="129">
        <f t="shared" si="4"/>
        <v>96.09</v>
      </c>
      <c r="M14" s="129">
        <f>SUM(E14+L14)*(1+F14)</f>
        <v>290.54000000000002</v>
      </c>
      <c r="N14" s="129">
        <f t="shared" si="6"/>
        <v>128.12</v>
      </c>
      <c r="O14" s="129">
        <f>SUM((N14+E14)*(1+F14))</f>
        <v>354.6</v>
      </c>
      <c r="P14" s="251"/>
    </row>
    <row r="15" spans="1:17" ht="39">
      <c r="A15" s="123" t="s">
        <v>42</v>
      </c>
      <c r="B15" s="124" t="s">
        <v>365</v>
      </c>
      <c r="C15" s="126"/>
      <c r="D15" s="130"/>
      <c r="E15" s="130"/>
      <c r="F15" s="127"/>
      <c r="G15" s="128">
        <v>175</v>
      </c>
      <c r="H15" s="130"/>
      <c r="I15" s="129">
        <f t="shared" ref="I15:I20" si="10">SUM(G15*1.5)</f>
        <v>262.5</v>
      </c>
      <c r="J15" s="130"/>
      <c r="K15" s="129">
        <f t="shared" ref="K15:K20" si="11">SUM(G15*1.5)</f>
        <v>262.5</v>
      </c>
      <c r="L15" s="130"/>
      <c r="M15" s="129">
        <f t="shared" ref="M15:M20" si="12">SUM(G15*1.5)</f>
        <v>262.5</v>
      </c>
      <c r="N15" s="130"/>
      <c r="O15" s="129">
        <f t="shared" ref="O15:O20" si="13">SUM(G15*2)</f>
        <v>350</v>
      </c>
    </row>
    <row r="16" spans="1:17" ht="90">
      <c r="A16" s="131" t="s">
        <v>38</v>
      </c>
      <c r="B16" s="124" t="s">
        <v>364</v>
      </c>
      <c r="C16" s="126"/>
      <c r="D16" s="130"/>
      <c r="E16" s="130"/>
      <c r="F16" s="127"/>
      <c r="G16" s="128">
        <v>175</v>
      </c>
      <c r="H16" s="130"/>
      <c r="I16" s="129">
        <f t="shared" si="10"/>
        <v>262.5</v>
      </c>
      <c r="J16" s="130"/>
      <c r="K16" s="129">
        <f t="shared" si="11"/>
        <v>262.5</v>
      </c>
      <c r="L16" s="130"/>
      <c r="M16" s="129">
        <f t="shared" si="12"/>
        <v>262.5</v>
      </c>
      <c r="N16" s="130"/>
      <c r="O16" s="129">
        <f t="shared" si="13"/>
        <v>350</v>
      </c>
    </row>
    <row r="17" spans="1:15" ht="39">
      <c r="A17" s="123" t="s">
        <v>39</v>
      </c>
      <c r="B17" s="124" t="s">
        <v>362</v>
      </c>
      <c r="C17" s="126"/>
      <c r="D17" s="130"/>
      <c r="E17" s="130"/>
      <c r="F17" s="127"/>
      <c r="G17" s="128">
        <v>150</v>
      </c>
      <c r="H17" s="130"/>
      <c r="I17" s="129">
        <f t="shared" si="10"/>
        <v>225</v>
      </c>
      <c r="J17" s="130"/>
      <c r="K17" s="129">
        <f t="shared" si="11"/>
        <v>225</v>
      </c>
      <c r="L17" s="130"/>
      <c r="M17" s="129">
        <f t="shared" si="12"/>
        <v>225</v>
      </c>
      <c r="N17" s="130"/>
      <c r="O17" s="129">
        <f t="shared" si="13"/>
        <v>300</v>
      </c>
    </row>
    <row r="18" spans="1:15" ht="64.5">
      <c r="A18" s="253" t="s">
        <v>68</v>
      </c>
      <c r="B18" s="133" t="s">
        <v>361</v>
      </c>
      <c r="C18" s="254"/>
      <c r="D18" s="258"/>
      <c r="E18" s="258"/>
      <c r="F18" s="255"/>
      <c r="G18" s="256">
        <v>150</v>
      </c>
      <c r="H18" s="258"/>
      <c r="I18" s="257">
        <f t="shared" si="10"/>
        <v>225</v>
      </c>
      <c r="J18" s="258"/>
      <c r="K18" s="257">
        <f t="shared" si="11"/>
        <v>225</v>
      </c>
      <c r="L18" s="258"/>
      <c r="M18" s="257">
        <f t="shared" si="12"/>
        <v>225</v>
      </c>
      <c r="N18" s="258"/>
      <c r="O18" s="257">
        <f t="shared" si="13"/>
        <v>300</v>
      </c>
    </row>
    <row r="19" spans="1:15" s="265" customFormat="1" ht="78" thickBot="1">
      <c r="A19" s="259" t="s">
        <v>280</v>
      </c>
      <c r="B19" s="135" t="s">
        <v>360</v>
      </c>
      <c r="C19" s="260"/>
      <c r="D19" s="264"/>
      <c r="E19" s="264"/>
      <c r="F19" s="261"/>
      <c r="G19" s="262">
        <v>150</v>
      </c>
      <c r="H19" s="264"/>
      <c r="I19" s="263">
        <f t="shared" si="10"/>
        <v>225</v>
      </c>
      <c r="J19" s="264"/>
      <c r="K19" s="263">
        <f t="shared" si="11"/>
        <v>225</v>
      </c>
      <c r="L19" s="264"/>
      <c r="M19" s="263">
        <f t="shared" si="12"/>
        <v>225</v>
      </c>
      <c r="N19" s="264"/>
      <c r="O19" s="263">
        <f t="shared" si="13"/>
        <v>300</v>
      </c>
    </row>
    <row r="20" spans="1:15" ht="52.5" thickTop="1">
      <c r="A20" s="266" t="s">
        <v>69</v>
      </c>
      <c r="B20" s="136" t="s">
        <v>359</v>
      </c>
      <c r="C20" s="267"/>
      <c r="D20" s="270"/>
      <c r="E20" s="270"/>
      <c r="F20" s="268"/>
      <c r="G20" s="269">
        <v>150</v>
      </c>
      <c r="H20" s="270"/>
      <c r="I20" s="250">
        <f t="shared" si="10"/>
        <v>225</v>
      </c>
      <c r="J20" s="270"/>
      <c r="K20" s="250">
        <f t="shared" si="11"/>
        <v>225</v>
      </c>
      <c r="L20" s="270"/>
      <c r="M20" s="250">
        <f t="shared" si="12"/>
        <v>225</v>
      </c>
      <c r="N20" s="270"/>
      <c r="O20" s="250">
        <f t="shared" si="13"/>
        <v>300</v>
      </c>
    </row>
    <row r="21" spans="1:15">
      <c r="A21" s="123" t="s">
        <v>41</v>
      </c>
      <c r="B21" s="137">
        <v>8</v>
      </c>
      <c r="C21" s="126"/>
      <c r="D21" s="130"/>
      <c r="E21" s="130"/>
      <c r="F21" s="127"/>
      <c r="G21" s="130"/>
      <c r="H21" s="130"/>
      <c r="I21" s="130"/>
      <c r="J21" s="130"/>
      <c r="K21" s="130"/>
      <c r="L21" s="130"/>
      <c r="M21" s="130"/>
      <c r="N21" s="130"/>
      <c r="O21" s="130"/>
    </row>
    <row r="22" spans="1:15" s="275" customFormat="1" ht="15.75" thickBot="1">
      <c r="A22" s="271" t="s">
        <v>40</v>
      </c>
      <c r="B22" s="138">
        <v>1</v>
      </c>
      <c r="C22" s="272"/>
      <c r="D22" s="274"/>
      <c r="E22" s="274"/>
      <c r="F22" s="273"/>
      <c r="G22" s="274"/>
      <c r="H22" s="274"/>
      <c r="I22" s="274"/>
      <c r="J22" s="274"/>
      <c r="K22" s="274"/>
      <c r="L22" s="274"/>
      <c r="M22" s="274"/>
      <c r="N22" s="274"/>
      <c r="O22" s="274"/>
    </row>
    <row r="23" spans="1:15" ht="51.75">
      <c r="A23" s="266" t="s">
        <v>70</v>
      </c>
      <c r="B23" s="136" t="s">
        <v>358</v>
      </c>
      <c r="C23" s="267"/>
      <c r="D23" s="270"/>
      <c r="E23" s="270"/>
      <c r="F23" s="268"/>
      <c r="G23" s="269">
        <v>150</v>
      </c>
      <c r="H23" s="270"/>
      <c r="I23" s="250">
        <f>SUM(G23*1.5)</f>
        <v>225</v>
      </c>
      <c r="J23" s="270"/>
      <c r="K23" s="250">
        <f>SUM(G23*1.5)</f>
        <v>225</v>
      </c>
      <c r="L23" s="270"/>
      <c r="M23" s="250">
        <f>SUM(G23*1.5)</f>
        <v>225</v>
      </c>
      <c r="N23" s="270"/>
      <c r="O23" s="250">
        <f>SUM(G23*2)</f>
        <v>300</v>
      </c>
    </row>
    <row r="24" spans="1:15">
      <c r="A24" s="123" t="s">
        <v>41</v>
      </c>
      <c r="B24" s="276">
        <v>8</v>
      </c>
      <c r="C24" s="126"/>
      <c r="D24" s="130"/>
      <c r="E24" s="130"/>
      <c r="F24" s="127"/>
      <c r="G24" s="130"/>
      <c r="H24" s="130"/>
      <c r="I24" s="130"/>
      <c r="J24" s="130"/>
      <c r="K24" s="130"/>
      <c r="L24" s="130"/>
      <c r="M24" s="130"/>
      <c r="N24" s="130"/>
      <c r="O24" s="130"/>
    </row>
    <row r="25" spans="1:15">
      <c r="A25" s="277" t="s">
        <v>40</v>
      </c>
      <c r="B25" s="276">
        <v>1</v>
      </c>
      <c r="C25" s="278"/>
      <c r="D25" s="460"/>
      <c r="E25" s="460"/>
      <c r="F25" s="279"/>
      <c r="G25" s="130"/>
      <c r="H25" s="130"/>
      <c r="I25" s="130"/>
      <c r="J25" s="130"/>
      <c r="K25" s="130"/>
      <c r="L25" s="130"/>
      <c r="M25" s="130"/>
      <c r="N25" s="130"/>
      <c r="O25" s="130"/>
    </row>
  </sheetData>
  <sheetProtection algorithmName="SHA-512" hashValue="9Ic1/Gk2QbTklXQPF5lAGuHffh9IXT4A2XTwS453AAJoMWQ5On6uT7hBVpAdtsMydjaHEzVLiuLEO6nyhfevOQ==" saltValue="YM7jeVl35I01irRRcvr2/Q==" spinCount="100000" sheet="1" objects="1" scenarios="1"/>
  <autoFilter ref="A3:Q25" xr:uid="{00000000-0009-0000-0000-00000C000000}"/>
  <printOptions horizontalCentered="1"/>
  <pageMargins left="0.75" right="0.75" top="1" bottom="1" header="0.5" footer="0.5"/>
  <pageSetup paperSize="3" scale="50"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26"/>
  <sheetViews>
    <sheetView zoomScale="70" zoomScaleNormal="70" workbookViewId="0">
      <pane ySplit="3" topLeftCell="A4" activePane="bottomLeft" state="frozen"/>
      <selection activeCell="B6" sqref="B6"/>
      <selection pane="bottomLeft" activeCell="S1" sqref="S1:S1048576"/>
    </sheetView>
  </sheetViews>
  <sheetFormatPr defaultColWidth="8.7109375" defaultRowHeight="15"/>
  <cols>
    <col min="1" max="1" width="47.28515625" style="141" bestFit="1" customWidth="1"/>
    <col min="2" max="2" width="62.28515625" style="141" bestFit="1" customWidth="1"/>
    <col min="3" max="3" width="43" style="141" bestFit="1" customWidth="1"/>
    <col min="4" max="4" width="18.42578125" style="144" customWidth="1"/>
    <col min="5" max="5" width="18.7109375" style="144" customWidth="1"/>
    <col min="6" max="6" width="14.28515625" style="143" bestFit="1" customWidth="1"/>
    <col min="7" max="7" width="15.28515625" style="144" bestFit="1" customWidth="1"/>
    <col min="8" max="8" width="15" style="144" customWidth="1"/>
    <col min="9" max="9" width="13.5703125" style="144" customWidth="1"/>
    <col min="10" max="10" width="18.140625" style="144" customWidth="1"/>
    <col min="11" max="11" width="17.7109375" style="144" customWidth="1"/>
    <col min="12" max="12" width="15.42578125" style="144" customWidth="1"/>
    <col min="13" max="13" width="14.85546875" style="144" customWidth="1"/>
    <col min="14" max="14" width="17.85546875" style="144" customWidth="1"/>
    <col min="15" max="15" width="16.85546875" style="144" customWidth="1"/>
    <col min="16" max="19" width="8.7109375" style="84" hidden="1" customWidth="1"/>
    <col min="20" max="16384" width="8.7109375" style="84"/>
  </cols>
  <sheetData>
    <row r="1" spans="1:17" ht="21">
      <c r="A1" s="538" t="s">
        <v>57</v>
      </c>
      <c r="B1" s="539"/>
      <c r="C1" s="205"/>
      <c r="D1" s="83"/>
      <c r="E1" s="83"/>
      <c r="F1" s="82"/>
      <c r="G1" s="83"/>
      <c r="H1" s="83"/>
      <c r="I1" s="83"/>
      <c r="J1" s="83"/>
      <c r="K1" s="83"/>
      <c r="L1" s="83"/>
      <c r="M1" s="83"/>
      <c r="N1" s="83"/>
      <c r="O1" s="83"/>
    </row>
    <row r="2" spans="1:17">
      <c r="A2" s="213"/>
      <c r="B2" s="86" t="s">
        <v>15173</v>
      </c>
      <c r="C2" s="86">
        <f>'Cover Page'!B3:D3</f>
        <v>0</v>
      </c>
      <c r="D2" s="83"/>
      <c r="E2" s="83"/>
      <c r="F2" s="82"/>
      <c r="G2" s="83"/>
      <c r="H2" s="83"/>
      <c r="I2" s="83"/>
      <c r="J2" s="83"/>
      <c r="K2" s="83"/>
      <c r="L2" s="83"/>
      <c r="M2" s="83"/>
      <c r="N2" s="83"/>
      <c r="O2" s="83"/>
    </row>
    <row r="3" spans="1:17" ht="45">
      <c r="A3" s="149" t="s">
        <v>26</v>
      </c>
      <c r="B3" s="149" t="s">
        <v>27</v>
      </c>
      <c r="C3" s="89" t="s">
        <v>77</v>
      </c>
      <c r="D3" s="151" t="s">
        <v>28</v>
      </c>
      <c r="E3" s="151" t="s">
        <v>29</v>
      </c>
      <c r="F3" s="150" t="s">
        <v>30</v>
      </c>
      <c r="G3" s="151" t="s">
        <v>46</v>
      </c>
      <c r="H3" s="151" t="s">
        <v>45</v>
      </c>
      <c r="I3" s="151" t="s">
        <v>47</v>
      </c>
      <c r="J3" s="151" t="s">
        <v>31</v>
      </c>
      <c r="K3" s="151" t="s">
        <v>32</v>
      </c>
      <c r="L3" s="151" t="s">
        <v>33</v>
      </c>
      <c r="M3" s="151" t="s">
        <v>34</v>
      </c>
      <c r="N3" s="151" t="s">
        <v>43</v>
      </c>
      <c r="O3" s="151" t="s">
        <v>35</v>
      </c>
    </row>
    <row r="4" spans="1:17" ht="180">
      <c r="A4" s="214" t="s">
        <v>48</v>
      </c>
      <c r="B4" s="93" t="s">
        <v>369</v>
      </c>
      <c r="C4" s="210" t="s">
        <v>243</v>
      </c>
      <c r="D4" s="129">
        <v>61</v>
      </c>
      <c r="E4" s="129">
        <v>63.84</v>
      </c>
      <c r="F4" s="101">
        <v>0.65</v>
      </c>
      <c r="G4" s="129">
        <f>SUM(D4:E4)*(1+F4)</f>
        <v>205.98599999999999</v>
      </c>
      <c r="H4" s="129">
        <f t="shared" ref="H4:H15" si="0">SUM(D4*1.5)</f>
        <v>91.5</v>
      </c>
      <c r="I4" s="129">
        <f t="shared" ref="I4:I5" si="1">SUM((H4+P4)*(1+F4))</f>
        <v>262.6635</v>
      </c>
      <c r="J4" s="129">
        <f t="shared" ref="J4:J15" si="2">SUM(D4*1.5)</f>
        <v>91.5</v>
      </c>
      <c r="K4" s="129">
        <f t="shared" ref="K4:K5" si="3">SUM((J4+P4)*(1+F4))</f>
        <v>262.6635</v>
      </c>
      <c r="L4" s="129">
        <f t="shared" ref="L4:L15" si="4">SUM(D4*1.5)</f>
        <v>91.5</v>
      </c>
      <c r="M4" s="129">
        <f t="shared" ref="M4:M5" si="5">SUM(P4+L4)*(1+F4)</f>
        <v>262.6635</v>
      </c>
      <c r="N4" s="129">
        <f t="shared" ref="N4:N5" si="6">SUM(D4*1.5)</f>
        <v>91.5</v>
      </c>
      <c r="O4" s="129">
        <f t="shared" ref="O4:O5" si="7">SUM((N4+P4)*(1+F4))</f>
        <v>262.6635</v>
      </c>
      <c r="P4" s="215">
        <v>67.69</v>
      </c>
    </row>
    <row r="5" spans="1:17" ht="105">
      <c r="A5" s="103" t="s">
        <v>320</v>
      </c>
      <c r="B5" s="93" t="s">
        <v>370</v>
      </c>
      <c r="C5" s="210" t="s">
        <v>243</v>
      </c>
      <c r="D5" s="129">
        <v>61</v>
      </c>
      <c r="E5" s="129">
        <v>63.84</v>
      </c>
      <c r="F5" s="101">
        <v>0.65</v>
      </c>
      <c r="G5" s="129">
        <f t="shared" ref="G5:G15" si="8">SUM(D5:E5)*(1+F5)</f>
        <v>205.98599999999999</v>
      </c>
      <c r="H5" s="129">
        <f t="shared" si="0"/>
        <v>91.5</v>
      </c>
      <c r="I5" s="129">
        <f t="shared" si="1"/>
        <v>262.6635</v>
      </c>
      <c r="J5" s="129">
        <f t="shared" si="2"/>
        <v>91.5</v>
      </c>
      <c r="K5" s="129">
        <f t="shared" si="3"/>
        <v>262.6635</v>
      </c>
      <c r="L5" s="129">
        <f t="shared" si="4"/>
        <v>91.5</v>
      </c>
      <c r="M5" s="129">
        <f t="shared" si="5"/>
        <v>262.6635</v>
      </c>
      <c r="N5" s="129">
        <f t="shared" si="6"/>
        <v>91.5</v>
      </c>
      <c r="O5" s="129">
        <f t="shared" si="7"/>
        <v>262.6635</v>
      </c>
      <c r="P5" s="84">
        <v>67.69</v>
      </c>
    </row>
    <row r="6" spans="1:17" ht="105">
      <c r="A6" s="103" t="s">
        <v>319</v>
      </c>
      <c r="B6" s="93" t="s">
        <v>371</v>
      </c>
      <c r="C6" s="172" t="s">
        <v>281</v>
      </c>
      <c r="D6" s="129">
        <v>36.4</v>
      </c>
      <c r="E6" s="129">
        <v>21.07</v>
      </c>
      <c r="F6" s="101">
        <v>1.25</v>
      </c>
      <c r="G6" s="129">
        <f t="shared" si="8"/>
        <v>129.3075</v>
      </c>
      <c r="H6" s="129">
        <f t="shared" si="0"/>
        <v>54.599999999999994</v>
      </c>
      <c r="I6" s="129">
        <f>SUM((H6+E6)*(1+F6))</f>
        <v>170.25749999999996</v>
      </c>
      <c r="J6" s="129">
        <f t="shared" si="2"/>
        <v>54.599999999999994</v>
      </c>
      <c r="K6" s="129">
        <f>SUM((J6+E6)*(1+F6))</f>
        <v>170.25749999999996</v>
      </c>
      <c r="L6" s="129">
        <f t="shared" si="4"/>
        <v>54.599999999999994</v>
      </c>
      <c r="M6" s="129">
        <f>SUM((L6+E6)*(1+F6))</f>
        <v>170.25749999999996</v>
      </c>
      <c r="N6" s="129">
        <f>SUM(D6*2)</f>
        <v>72.8</v>
      </c>
      <c r="O6" s="129">
        <f>SUM((N6+E6)*(1+F6))</f>
        <v>211.20750000000001</v>
      </c>
      <c r="P6" s="215">
        <v>16.100000000000001</v>
      </c>
    </row>
    <row r="7" spans="1:17" ht="75">
      <c r="A7" s="103" t="s">
        <v>318</v>
      </c>
      <c r="B7" s="93" t="s">
        <v>373</v>
      </c>
      <c r="C7" s="210" t="s">
        <v>243</v>
      </c>
      <c r="D7" s="129">
        <v>61</v>
      </c>
      <c r="E7" s="129">
        <v>63.84</v>
      </c>
      <c r="F7" s="101">
        <v>0.65</v>
      </c>
      <c r="G7" s="129">
        <f t="shared" si="8"/>
        <v>205.98599999999999</v>
      </c>
      <c r="H7" s="129">
        <f t="shared" si="0"/>
        <v>91.5</v>
      </c>
      <c r="I7" s="129">
        <f>SUM((H7+P7)*(1+F7))</f>
        <v>262.6635</v>
      </c>
      <c r="J7" s="129">
        <f t="shared" si="2"/>
        <v>91.5</v>
      </c>
      <c r="K7" s="129">
        <f>SUM((J7+P7)*(1+F7))</f>
        <v>262.6635</v>
      </c>
      <c r="L7" s="129">
        <f t="shared" si="4"/>
        <v>91.5</v>
      </c>
      <c r="M7" s="129">
        <f>SUM(P7+L7)*(1+F7)</f>
        <v>262.6635</v>
      </c>
      <c r="N7" s="129">
        <f>SUM(D7*1.5)</f>
        <v>91.5</v>
      </c>
      <c r="O7" s="129">
        <f>SUM((N7+P7)*(1+F7))</f>
        <v>262.6635</v>
      </c>
      <c r="P7" s="84">
        <v>67.69</v>
      </c>
    </row>
    <row r="8" spans="1:17" ht="75">
      <c r="A8" s="103" t="s">
        <v>317</v>
      </c>
      <c r="B8" s="93" t="s">
        <v>372</v>
      </c>
      <c r="C8" s="212" t="s">
        <v>75</v>
      </c>
      <c r="D8" s="129">
        <v>36.4</v>
      </c>
      <c r="E8" s="129">
        <v>21.07</v>
      </c>
      <c r="F8" s="101">
        <v>1.25</v>
      </c>
      <c r="G8" s="129">
        <f t="shared" si="8"/>
        <v>129.3075</v>
      </c>
      <c r="H8" s="129">
        <f t="shared" si="0"/>
        <v>54.599999999999994</v>
      </c>
      <c r="I8" s="129">
        <f>SUM((H8+E8)*(1+F8))</f>
        <v>170.25749999999996</v>
      </c>
      <c r="J8" s="129">
        <f t="shared" si="2"/>
        <v>54.599999999999994</v>
      </c>
      <c r="K8" s="129">
        <f>SUM((J8+E8)*(1+F8))</f>
        <v>170.25749999999996</v>
      </c>
      <c r="L8" s="129">
        <f t="shared" si="4"/>
        <v>54.599999999999994</v>
      </c>
      <c r="M8" s="129">
        <f>SUM((L8+E8)*(1+F8))</f>
        <v>170.25749999999996</v>
      </c>
      <c r="N8" s="129">
        <f>SUM(D8*2)</f>
        <v>72.8</v>
      </c>
      <c r="O8" s="129">
        <f>SUM((N8+E8)*(1+F8))</f>
        <v>211.20750000000001</v>
      </c>
      <c r="P8" s="215">
        <v>16.100000000000001</v>
      </c>
    </row>
    <row r="9" spans="1:17" ht="105">
      <c r="A9" s="105" t="s">
        <v>15854</v>
      </c>
      <c r="B9" s="93" t="s">
        <v>374</v>
      </c>
      <c r="C9" s="210" t="s">
        <v>243</v>
      </c>
      <c r="D9" s="129">
        <v>61</v>
      </c>
      <c r="E9" s="129">
        <v>63.84</v>
      </c>
      <c r="F9" s="101">
        <v>0.65</v>
      </c>
      <c r="G9" s="129">
        <f>SUM(D9:E9)*(1+F9)</f>
        <v>205.98599999999999</v>
      </c>
      <c r="H9" s="129">
        <f t="shared" si="0"/>
        <v>91.5</v>
      </c>
      <c r="I9" s="129">
        <f t="shared" ref="I9:I12" si="9">SUM((H9+P9)*(1+F9))</f>
        <v>262.6635</v>
      </c>
      <c r="J9" s="129">
        <f t="shared" si="2"/>
        <v>91.5</v>
      </c>
      <c r="K9" s="129">
        <f t="shared" ref="K9:K12" si="10">SUM((J9+P9)*(1+F9))</f>
        <v>262.6635</v>
      </c>
      <c r="L9" s="129">
        <f t="shared" si="4"/>
        <v>91.5</v>
      </c>
      <c r="M9" s="129">
        <f t="shared" ref="M9:M12" si="11">SUM(P9+L9)*(1+F9)</f>
        <v>262.6635</v>
      </c>
      <c r="N9" s="129">
        <f t="shared" ref="N9:N15" si="12">SUM(D9*1.5)</f>
        <v>91.5</v>
      </c>
      <c r="O9" s="129">
        <f t="shared" ref="O9:O12" si="13">SUM((N9+P9)*(1+F9))</f>
        <v>262.6635</v>
      </c>
      <c r="P9" s="215">
        <v>67.69</v>
      </c>
    </row>
    <row r="10" spans="1:17" ht="105">
      <c r="A10" s="106" t="s">
        <v>15181</v>
      </c>
      <c r="B10" s="93" t="s">
        <v>356</v>
      </c>
      <c r="C10" s="210" t="s">
        <v>243</v>
      </c>
      <c r="D10" s="129">
        <v>61</v>
      </c>
      <c r="E10" s="129">
        <v>63.84</v>
      </c>
      <c r="F10" s="101">
        <v>0.65</v>
      </c>
      <c r="G10" s="129">
        <f t="shared" si="8"/>
        <v>205.98599999999999</v>
      </c>
      <c r="H10" s="129">
        <f t="shared" si="0"/>
        <v>91.5</v>
      </c>
      <c r="I10" s="129">
        <f t="shared" si="9"/>
        <v>262.6635</v>
      </c>
      <c r="J10" s="129">
        <f t="shared" si="2"/>
        <v>91.5</v>
      </c>
      <c r="K10" s="129">
        <f t="shared" si="10"/>
        <v>262.6635</v>
      </c>
      <c r="L10" s="129">
        <f t="shared" si="4"/>
        <v>91.5</v>
      </c>
      <c r="M10" s="129">
        <f t="shared" si="11"/>
        <v>262.6635</v>
      </c>
      <c r="N10" s="129">
        <f t="shared" si="12"/>
        <v>91.5</v>
      </c>
      <c r="O10" s="129">
        <f t="shared" si="13"/>
        <v>262.6635</v>
      </c>
      <c r="P10" s="215">
        <v>67.69</v>
      </c>
    </row>
    <row r="11" spans="1:17" s="114" customFormat="1" ht="105">
      <c r="A11" s="107" t="s">
        <v>421</v>
      </c>
      <c r="B11" s="107" t="s">
        <v>422</v>
      </c>
      <c r="C11" s="107" t="s">
        <v>243</v>
      </c>
      <c r="D11" s="110">
        <v>61</v>
      </c>
      <c r="E11" s="110">
        <v>63.84</v>
      </c>
      <c r="F11" s="161">
        <v>0.65</v>
      </c>
      <c r="G11" s="110">
        <f t="shared" ref="G11" si="14">SUM(D11:E11)*(1+F11)</f>
        <v>205.98599999999999</v>
      </c>
      <c r="H11" s="110">
        <f t="shared" si="0"/>
        <v>91.5</v>
      </c>
      <c r="I11" s="110">
        <f t="shared" si="9"/>
        <v>250.35449999999997</v>
      </c>
      <c r="J11" s="110">
        <f t="shared" si="2"/>
        <v>91.5</v>
      </c>
      <c r="K11" s="110">
        <f t="shared" si="10"/>
        <v>250.35449999999997</v>
      </c>
      <c r="L11" s="110">
        <f t="shared" si="4"/>
        <v>91.5</v>
      </c>
      <c r="M11" s="110">
        <f t="shared" si="11"/>
        <v>250.35449999999997</v>
      </c>
      <c r="N11" s="110">
        <f t="shared" si="12"/>
        <v>91.5</v>
      </c>
      <c r="O11" s="110">
        <f t="shared" si="13"/>
        <v>250.35449999999997</v>
      </c>
      <c r="P11" s="216">
        <v>60.23</v>
      </c>
    </row>
    <row r="12" spans="1:17" ht="105">
      <c r="A12" s="208" t="s">
        <v>246</v>
      </c>
      <c r="B12" s="93" t="s">
        <v>367</v>
      </c>
      <c r="C12" s="210" t="s">
        <v>243</v>
      </c>
      <c r="D12" s="129">
        <v>61</v>
      </c>
      <c r="E12" s="129">
        <v>63.84</v>
      </c>
      <c r="F12" s="101">
        <v>0.65</v>
      </c>
      <c r="G12" s="129">
        <f t="shared" si="8"/>
        <v>205.98599999999999</v>
      </c>
      <c r="H12" s="129">
        <f t="shared" si="0"/>
        <v>91.5</v>
      </c>
      <c r="I12" s="129">
        <f t="shared" si="9"/>
        <v>262.6635</v>
      </c>
      <c r="J12" s="129">
        <f t="shared" si="2"/>
        <v>91.5</v>
      </c>
      <c r="K12" s="129">
        <f t="shared" si="10"/>
        <v>262.6635</v>
      </c>
      <c r="L12" s="129">
        <f t="shared" si="4"/>
        <v>91.5</v>
      </c>
      <c r="M12" s="129">
        <f t="shared" si="11"/>
        <v>262.6635</v>
      </c>
      <c r="N12" s="129">
        <f t="shared" si="12"/>
        <v>91.5</v>
      </c>
      <c r="O12" s="129">
        <f t="shared" si="13"/>
        <v>262.6635</v>
      </c>
      <c r="P12" s="215">
        <v>67.69</v>
      </c>
    </row>
    <row r="13" spans="1:17" ht="105">
      <c r="A13" s="210" t="s">
        <v>247</v>
      </c>
      <c r="B13" s="93" t="s">
        <v>367</v>
      </c>
      <c r="C13" s="210" t="s">
        <v>241</v>
      </c>
      <c r="D13" s="129">
        <v>65.25</v>
      </c>
      <c r="E13" s="129">
        <f>SUM(P13+(D13*Q13))</f>
        <v>36.409374999999997</v>
      </c>
      <c r="F13" s="101">
        <v>1</v>
      </c>
      <c r="G13" s="129">
        <f t="shared" si="8"/>
        <v>203.31874999999999</v>
      </c>
      <c r="H13" s="129">
        <f t="shared" si="0"/>
        <v>97.875</v>
      </c>
      <c r="I13" s="129">
        <f>SUM((H13+(P13+(H13*Q13)))*(1+F13))</f>
        <v>289.93812500000001</v>
      </c>
      <c r="J13" s="129">
        <f t="shared" si="2"/>
        <v>97.875</v>
      </c>
      <c r="K13" s="129">
        <f>SUM((J13+(P13+(J13*Q13)))*(1+F13))</f>
        <v>289.93812500000001</v>
      </c>
      <c r="L13" s="129">
        <f t="shared" si="4"/>
        <v>97.875</v>
      </c>
      <c r="M13" s="129">
        <f>SUM((L13+(P13+(L13*Q13)))*(1+F13))</f>
        <v>289.93812500000001</v>
      </c>
      <c r="N13" s="129">
        <f t="shared" si="12"/>
        <v>97.875</v>
      </c>
      <c r="O13" s="129">
        <f>SUM((N13+(P13+(N13*Q13)))*(1+F13))</f>
        <v>289.93812500000001</v>
      </c>
      <c r="P13" s="215">
        <v>15.04</v>
      </c>
      <c r="Q13" s="84">
        <v>0.32750000000000001</v>
      </c>
    </row>
    <row r="14" spans="1:17" ht="195">
      <c r="A14" s="217" t="s">
        <v>49</v>
      </c>
      <c r="B14" s="117" t="s">
        <v>366</v>
      </c>
      <c r="C14" s="218" t="s">
        <v>82</v>
      </c>
      <c r="D14" s="129">
        <v>64.81</v>
      </c>
      <c r="E14" s="129">
        <v>49.18</v>
      </c>
      <c r="F14" s="101">
        <v>1</v>
      </c>
      <c r="G14" s="129">
        <f>SUM(D14:E14)*(1+F14)</f>
        <v>227.98000000000002</v>
      </c>
      <c r="H14" s="129">
        <f t="shared" si="0"/>
        <v>97.215000000000003</v>
      </c>
      <c r="I14" s="129">
        <f>SUM((H14+E14)*(1+F14))</f>
        <v>292.79000000000002</v>
      </c>
      <c r="J14" s="129">
        <f t="shared" si="2"/>
        <v>97.215000000000003</v>
      </c>
      <c r="K14" s="129">
        <f>SUM((J14+E14)*(1+F14))</f>
        <v>292.79000000000002</v>
      </c>
      <c r="L14" s="129">
        <f t="shared" si="4"/>
        <v>97.215000000000003</v>
      </c>
      <c r="M14" s="129">
        <f>SUM(E14+L14)*(1+F14)</f>
        <v>292.79000000000002</v>
      </c>
      <c r="N14" s="129">
        <f t="shared" si="12"/>
        <v>97.215000000000003</v>
      </c>
      <c r="O14" s="129">
        <f>SUM((N14+E14)*(1+F14))</f>
        <v>292.79000000000002</v>
      </c>
    </row>
    <row r="15" spans="1:17" ht="210">
      <c r="A15" s="123" t="s">
        <v>50</v>
      </c>
      <c r="B15" s="117" t="s">
        <v>368</v>
      </c>
      <c r="C15" s="219" t="s">
        <v>79</v>
      </c>
      <c r="D15" s="129">
        <v>41.5</v>
      </c>
      <c r="E15" s="129">
        <v>13.5</v>
      </c>
      <c r="F15" s="101">
        <v>1</v>
      </c>
      <c r="G15" s="129">
        <f t="shared" si="8"/>
        <v>110</v>
      </c>
      <c r="H15" s="129">
        <f t="shared" si="0"/>
        <v>62.25</v>
      </c>
      <c r="I15" s="129">
        <f>SUM((H15+E15)*(1+F15))</f>
        <v>151.5</v>
      </c>
      <c r="J15" s="129">
        <f t="shared" si="2"/>
        <v>62.25</v>
      </c>
      <c r="K15" s="129">
        <f>SUM((J15+E15)*(1+F15))</f>
        <v>151.5</v>
      </c>
      <c r="L15" s="129">
        <f t="shared" si="4"/>
        <v>62.25</v>
      </c>
      <c r="M15" s="129">
        <f>SUM(E15+L15)*(1+F15)</f>
        <v>151.5</v>
      </c>
      <c r="N15" s="129">
        <f t="shared" si="12"/>
        <v>62.25</v>
      </c>
      <c r="O15" s="129">
        <f>SUM((N15+E15)*(1+F15))</f>
        <v>151.5</v>
      </c>
    </row>
    <row r="16" spans="1:17" ht="51.75">
      <c r="A16" s="123" t="s">
        <v>42</v>
      </c>
      <c r="B16" s="124" t="s">
        <v>365</v>
      </c>
      <c r="C16" s="126"/>
      <c r="D16" s="130"/>
      <c r="E16" s="130"/>
      <c r="F16" s="127"/>
      <c r="G16" s="128">
        <v>175</v>
      </c>
      <c r="H16" s="130"/>
      <c r="I16" s="129">
        <f>SUM(G16*1.5)</f>
        <v>262.5</v>
      </c>
      <c r="J16" s="130"/>
      <c r="K16" s="129">
        <f>SUM(G16*1.5)</f>
        <v>262.5</v>
      </c>
      <c r="L16" s="130"/>
      <c r="M16" s="129">
        <f>SUM(G16*1.5)</f>
        <v>262.5</v>
      </c>
      <c r="N16" s="130"/>
      <c r="O16" s="129">
        <f>SUM(G16*2)</f>
        <v>350</v>
      </c>
    </row>
    <row r="17" spans="1:15" ht="128.25">
      <c r="A17" s="131" t="s">
        <v>38</v>
      </c>
      <c r="B17" s="124" t="s">
        <v>363</v>
      </c>
      <c r="C17" s="126"/>
      <c r="D17" s="130"/>
      <c r="E17" s="130"/>
      <c r="F17" s="127"/>
      <c r="G17" s="128">
        <v>175</v>
      </c>
      <c r="H17" s="130"/>
      <c r="I17" s="129">
        <f t="shared" ref="I17:I24" si="15">SUM(G17*1.5)</f>
        <v>262.5</v>
      </c>
      <c r="J17" s="130"/>
      <c r="K17" s="129">
        <f t="shared" ref="K17:K24" si="16">SUM(G17*1.5)</f>
        <v>262.5</v>
      </c>
      <c r="L17" s="130"/>
      <c r="M17" s="129">
        <f t="shared" ref="M17:M24" si="17">SUM(G17*1.5)</f>
        <v>262.5</v>
      </c>
      <c r="N17" s="130"/>
      <c r="O17" s="129">
        <f t="shared" ref="O17:O24" si="18">SUM(G17*2)</f>
        <v>350</v>
      </c>
    </row>
    <row r="18" spans="1:15" ht="51.75">
      <c r="A18" s="123" t="s">
        <v>39</v>
      </c>
      <c r="B18" s="124" t="s">
        <v>362</v>
      </c>
      <c r="C18" s="126"/>
      <c r="D18" s="130"/>
      <c r="E18" s="130"/>
      <c r="F18" s="127"/>
      <c r="G18" s="128">
        <v>150</v>
      </c>
      <c r="H18" s="130"/>
      <c r="I18" s="129">
        <f t="shared" si="15"/>
        <v>225</v>
      </c>
      <c r="J18" s="130"/>
      <c r="K18" s="129">
        <f t="shared" si="16"/>
        <v>225</v>
      </c>
      <c r="L18" s="130"/>
      <c r="M18" s="129">
        <f t="shared" si="17"/>
        <v>225</v>
      </c>
      <c r="N18" s="130"/>
      <c r="O18" s="129">
        <f t="shared" si="18"/>
        <v>300</v>
      </c>
    </row>
    <row r="19" spans="1:15" ht="77.25">
      <c r="A19" s="132" t="s">
        <v>68</v>
      </c>
      <c r="B19" s="133" t="s">
        <v>361</v>
      </c>
      <c r="C19" s="126"/>
      <c r="D19" s="130"/>
      <c r="E19" s="130"/>
      <c r="F19" s="127"/>
      <c r="G19" s="128">
        <v>150</v>
      </c>
      <c r="H19" s="130"/>
      <c r="I19" s="129">
        <f t="shared" si="15"/>
        <v>225</v>
      </c>
      <c r="J19" s="130"/>
      <c r="K19" s="129">
        <f t="shared" si="16"/>
        <v>225</v>
      </c>
      <c r="L19" s="130"/>
      <c r="M19" s="129">
        <f t="shared" si="17"/>
        <v>225</v>
      </c>
      <c r="N19" s="130"/>
      <c r="O19" s="129">
        <f t="shared" si="18"/>
        <v>300</v>
      </c>
    </row>
    <row r="20" spans="1:15" ht="103.5" thickBot="1">
      <c r="A20" s="134" t="s">
        <v>280</v>
      </c>
      <c r="B20" s="135" t="s">
        <v>360</v>
      </c>
      <c r="C20" s="126"/>
      <c r="D20" s="130"/>
      <c r="E20" s="130"/>
      <c r="F20" s="127"/>
      <c r="G20" s="128">
        <v>150</v>
      </c>
      <c r="H20" s="130"/>
      <c r="I20" s="129">
        <f t="shared" si="15"/>
        <v>225</v>
      </c>
      <c r="J20" s="130"/>
      <c r="K20" s="129">
        <f t="shared" si="16"/>
        <v>225</v>
      </c>
      <c r="L20" s="130"/>
      <c r="M20" s="129">
        <f t="shared" si="17"/>
        <v>225</v>
      </c>
      <c r="N20" s="130"/>
      <c r="O20" s="129">
        <f t="shared" si="18"/>
        <v>300</v>
      </c>
    </row>
    <row r="21" spans="1:15" ht="65.25" thickTop="1">
      <c r="A21" s="132" t="s">
        <v>69</v>
      </c>
      <c r="B21" s="136" t="s">
        <v>330</v>
      </c>
      <c r="C21" s="126"/>
      <c r="D21" s="130"/>
      <c r="E21" s="130"/>
      <c r="F21" s="127"/>
      <c r="G21" s="128">
        <v>150</v>
      </c>
      <c r="H21" s="130"/>
      <c r="I21" s="129">
        <f t="shared" si="15"/>
        <v>225</v>
      </c>
      <c r="J21" s="130"/>
      <c r="K21" s="129">
        <f t="shared" si="16"/>
        <v>225</v>
      </c>
      <c r="L21" s="130"/>
      <c r="M21" s="129">
        <f t="shared" si="17"/>
        <v>225</v>
      </c>
      <c r="N21" s="130"/>
      <c r="O21" s="129">
        <f t="shared" si="18"/>
        <v>300</v>
      </c>
    </row>
    <row r="22" spans="1:15">
      <c r="A22" s="123" t="s">
        <v>41</v>
      </c>
      <c r="B22" s="137">
        <v>8</v>
      </c>
      <c r="C22" s="126"/>
      <c r="D22" s="130"/>
      <c r="E22" s="130"/>
      <c r="F22" s="127"/>
      <c r="G22" s="130"/>
      <c r="H22" s="130"/>
      <c r="I22" s="130"/>
      <c r="J22" s="130"/>
      <c r="K22" s="130"/>
      <c r="L22" s="130"/>
      <c r="M22" s="130"/>
      <c r="N22" s="130"/>
      <c r="O22" s="130"/>
    </row>
    <row r="23" spans="1:15" ht="15.75" thickBot="1">
      <c r="A23" s="123" t="s">
        <v>40</v>
      </c>
      <c r="B23" s="138">
        <v>1</v>
      </c>
      <c r="C23" s="126"/>
      <c r="D23" s="130"/>
      <c r="E23" s="130"/>
      <c r="F23" s="127"/>
      <c r="G23" s="130"/>
      <c r="H23" s="130"/>
      <c r="I23" s="130"/>
      <c r="J23" s="130"/>
      <c r="K23" s="130"/>
      <c r="L23" s="130"/>
      <c r="M23" s="130"/>
      <c r="N23" s="130"/>
      <c r="O23" s="130"/>
    </row>
    <row r="24" spans="1:15" ht="64.5">
      <c r="A24" s="132" t="s">
        <v>70</v>
      </c>
      <c r="B24" s="136" t="s">
        <v>331</v>
      </c>
      <c r="C24" s="126"/>
      <c r="D24" s="130"/>
      <c r="E24" s="130"/>
      <c r="F24" s="127"/>
      <c r="G24" s="128">
        <v>175</v>
      </c>
      <c r="H24" s="130"/>
      <c r="I24" s="129">
        <f t="shared" si="15"/>
        <v>262.5</v>
      </c>
      <c r="J24" s="130"/>
      <c r="K24" s="129">
        <f t="shared" si="16"/>
        <v>262.5</v>
      </c>
      <c r="L24" s="130"/>
      <c r="M24" s="129">
        <f t="shared" si="17"/>
        <v>262.5</v>
      </c>
      <c r="N24" s="130"/>
      <c r="O24" s="129">
        <f t="shared" si="18"/>
        <v>350</v>
      </c>
    </row>
    <row r="25" spans="1:15">
      <c r="A25" s="123" t="s">
        <v>41</v>
      </c>
      <c r="B25" s="139">
        <v>8</v>
      </c>
      <c r="C25" s="126"/>
      <c r="D25" s="130"/>
      <c r="E25" s="130"/>
      <c r="F25" s="127"/>
      <c r="G25" s="130"/>
      <c r="H25" s="130"/>
      <c r="I25" s="130"/>
      <c r="J25" s="130"/>
      <c r="K25" s="130"/>
      <c r="L25" s="130"/>
      <c r="M25" s="130"/>
      <c r="N25" s="130"/>
      <c r="O25" s="130"/>
    </row>
    <row r="26" spans="1:15">
      <c r="A26" s="123" t="s">
        <v>40</v>
      </c>
      <c r="B26" s="139">
        <v>1</v>
      </c>
      <c r="C26" s="126"/>
      <c r="D26" s="130"/>
      <c r="E26" s="130"/>
      <c r="F26" s="127"/>
      <c r="G26" s="130"/>
      <c r="H26" s="130"/>
      <c r="I26" s="130"/>
      <c r="J26" s="130"/>
      <c r="K26" s="130"/>
      <c r="L26" s="130"/>
      <c r="M26" s="130"/>
      <c r="N26" s="130"/>
      <c r="O26" s="130"/>
    </row>
  </sheetData>
  <sheetProtection algorithmName="SHA-512" hashValue="TrNZuOh14ReAsGyUps6vt3FNS8jU86ksdxBN8DinZlyV1xypVHeFU5PQ7btOGdOITh4miXvEZ8hW+Y5wx+38qw==" saltValue="jUPfRWne0djM+/kr1IviPw==" spinCount="100000" sheet="1" objects="1" scenarios="1"/>
  <autoFilter ref="A3:Q26" xr:uid="{00000000-0009-0000-0000-00000D000000}"/>
  <mergeCells count="1">
    <mergeCell ref="A1:B1"/>
  </mergeCells>
  <printOptions horizontalCentered="1"/>
  <pageMargins left="0.75" right="0.75" top="1" bottom="1" header="0.5" footer="0.5"/>
  <pageSetup paperSize="3" scale="57"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41"/>
  <sheetViews>
    <sheetView zoomScale="70" zoomScaleNormal="70" workbookViewId="0">
      <pane ySplit="3" topLeftCell="A28" activePane="bottomLeft" state="frozen"/>
      <selection activeCell="B6" sqref="B6"/>
      <selection pane="bottomLeft" activeCell="E1" sqref="E1:E1048576"/>
    </sheetView>
  </sheetViews>
  <sheetFormatPr defaultColWidth="9.28515625" defaultRowHeight="15"/>
  <cols>
    <col min="1" max="1" width="64.5703125" style="147" bestFit="1" customWidth="1"/>
    <col min="2" max="2" width="75.28515625" style="147" customWidth="1"/>
    <col min="3" max="3" width="49.28515625" style="147" customWidth="1"/>
    <col min="4" max="4" width="18.42578125" style="170" customWidth="1"/>
    <col min="5" max="5" width="18.7109375" style="170" customWidth="1"/>
    <col min="6" max="6" width="14.28515625" style="169" customWidth="1"/>
    <col min="7" max="8" width="15.28515625" style="170" bestFit="1" customWidth="1"/>
    <col min="9" max="9" width="22.5703125" style="170" bestFit="1" customWidth="1"/>
    <col min="10" max="10" width="15.28515625" style="170" bestFit="1" customWidth="1"/>
    <col min="11" max="11" width="22.5703125" style="170" bestFit="1" customWidth="1"/>
    <col min="12" max="12" width="18.28515625" style="170" bestFit="1" customWidth="1"/>
    <col min="13" max="14" width="18.28515625" style="170" customWidth="1"/>
    <col min="15" max="15" width="19.7109375" style="170" customWidth="1"/>
    <col min="16" max="19" width="9.28515625" style="147" hidden="1" customWidth="1"/>
    <col min="20" max="16384" width="9.28515625" style="147"/>
  </cols>
  <sheetData>
    <row r="1" spans="1:19" ht="18.75">
      <c r="A1" s="540" t="s">
        <v>284</v>
      </c>
      <c r="B1" s="541"/>
      <c r="C1" s="205"/>
      <c r="D1" s="462"/>
      <c r="E1" s="146"/>
      <c r="F1" s="145"/>
      <c r="G1" s="146"/>
      <c r="H1" s="146"/>
      <c r="I1" s="146"/>
      <c r="J1" s="146"/>
      <c r="K1" s="146"/>
      <c r="L1" s="146"/>
      <c r="M1" s="146"/>
      <c r="N1" s="146"/>
      <c r="O1" s="146"/>
    </row>
    <row r="2" spans="1:19" ht="18.75">
      <c r="A2" s="148"/>
      <c r="B2" s="86" t="s">
        <v>15173</v>
      </c>
      <c r="C2" s="86">
        <f>'Cover Page'!B3:D3</f>
        <v>0</v>
      </c>
      <c r="D2" s="146"/>
      <c r="E2" s="146"/>
      <c r="F2" s="145"/>
      <c r="G2" s="146"/>
      <c r="H2" s="146"/>
      <c r="I2" s="146"/>
      <c r="J2" s="146"/>
      <c r="K2" s="146"/>
      <c r="L2" s="146"/>
      <c r="M2" s="146"/>
      <c r="N2" s="146"/>
      <c r="O2" s="146"/>
    </row>
    <row r="3" spans="1:19" ht="45">
      <c r="A3" s="149" t="s">
        <v>26</v>
      </c>
      <c r="B3" s="149" t="s">
        <v>27</v>
      </c>
      <c r="C3" s="89" t="s">
        <v>77</v>
      </c>
      <c r="D3" s="151" t="s">
        <v>28</v>
      </c>
      <c r="E3" s="151" t="s">
        <v>29</v>
      </c>
      <c r="F3" s="150" t="s">
        <v>30</v>
      </c>
      <c r="G3" s="151" t="s">
        <v>46</v>
      </c>
      <c r="H3" s="151" t="s">
        <v>45</v>
      </c>
      <c r="I3" s="151" t="s">
        <v>44</v>
      </c>
      <c r="J3" s="151" t="s">
        <v>31</v>
      </c>
      <c r="K3" s="151" t="s">
        <v>32</v>
      </c>
      <c r="L3" s="151" t="s">
        <v>33</v>
      </c>
      <c r="M3" s="151" t="s">
        <v>34</v>
      </c>
      <c r="N3" s="152" t="s">
        <v>43</v>
      </c>
      <c r="O3" s="151" t="s">
        <v>35</v>
      </c>
    </row>
    <row r="4" spans="1:19" ht="180">
      <c r="A4" s="210" t="s">
        <v>248</v>
      </c>
      <c r="B4" s="93" t="s">
        <v>376</v>
      </c>
      <c r="C4" s="210" t="s">
        <v>249</v>
      </c>
      <c r="D4" s="129">
        <v>55.75</v>
      </c>
      <c r="E4" s="129">
        <v>56.26</v>
      </c>
      <c r="F4" s="101">
        <v>0.65</v>
      </c>
      <c r="G4" s="129">
        <f>SUM(D4+E4)*(1+F4)</f>
        <v>184.81649999999996</v>
      </c>
      <c r="H4" s="129">
        <f t="shared" ref="H4:H16" si="0">SUM(D4*1.5)</f>
        <v>83.625</v>
      </c>
      <c r="I4" s="129">
        <f>SUM((H4+E4)*(1+F4))</f>
        <v>230.81024999999997</v>
      </c>
      <c r="J4" s="129">
        <f t="shared" ref="J4:J19" si="1">SUM(D4*1.5)</f>
        <v>83.625</v>
      </c>
      <c r="K4" s="129">
        <f>SUM((J4+E4)*(1+F4))</f>
        <v>230.81024999999997</v>
      </c>
      <c r="L4" s="129">
        <f t="shared" ref="L4:L16" si="2">SUM(D4*1.5)</f>
        <v>83.625</v>
      </c>
      <c r="M4" s="129">
        <f>SUM(E4+L4)*(1+F4)</f>
        <v>230.81024999999997</v>
      </c>
      <c r="N4" s="129">
        <f t="shared" ref="N4:N16" si="3">SUM(D4*2)</f>
        <v>111.5</v>
      </c>
      <c r="O4" s="129">
        <f>SUM((N4+E4)*(1+F4))</f>
        <v>276.80399999999997</v>
      </c>
    </row>
    <row r="5" spans="1:19" ht="180">
      <c r="A5" s="172" t="s">
        <v>282</v>
      </c>
      <c r="B5" s="93" t="s">
        <v>376</v>
      </c>
      <c r="C5" s="104" t="s">
        <v>155</v>
      </c>
      <c r="D5" s="129">
        <f>R5+S5</f>
        <v>58.5</v>
      </c>
      <c r="E5" s="129">
        <f>SUM(P5+(D5*Q5))</f>
        <v>30.434999999999999</v>
      </c>
      <c r="F5" s="101">
        <v>0.65</v>
      </c>
      <c r="G5" s="129">
        <f t="shared" ref="G5:G30" si="4">SUM(D5+E5)*(1+F5)</f>
        <v>146.74275</v>
      </c>
      <c r="H5" s="129">
        <f>SUM(R5*1.5)+S5</f>
        <v>83.25</v>
      </c>
      <c r="I5" s="129">
        <f>SUM(H5+(H5*Q5)+P5)*(1+F5)</f>
        <v>188.805375</v>
      </c>
      <c r="J5" s="129">
        <f>SUM(R5*1.5)+S5</f>
        <v>83.25</v>
      </c>
      <c r="K5" s="129">
        <f>SUM(J5+(J5*Q5)+P5)*(1+F5)</f>
        <v>188.805375</v>
      </c>
      <c r="L5" s="129">
        <f>SUM(R5*1.5)+S5</f>
        <v>83.25</v>
      </c>
      <c r="M5" s="129">
        <f>SUM(L5+(L5*Q5)+P5)*(1+F5)</f>
        <v>188.805375</v>
      </c>
      <c r="N5" s="129">
        <f>SUM(R5*2)+S5</f>
        <v>108</v>
      </c>
      <c r="O5" s="129">
        <f>SUM(N5+(N5*Q5)+P5)*(1+F5)</f>
        <v>230.86799999999997</v>
      </c>
      <c r="P5" s="147">
        <v>28.68</v>
      </c>
      <c r="Q5" s="147">
        <v>0.03</v>
      </c>
      <c r="R5" s="147">
        <v>49.5</v>
      </c>
      <c r="S5" s="147">
        <v>9</v>
      </c>
    </row>
    <row r="6" spans="1:19" ht="135">
      <c r="A6" s="211" t="s">
        <v>80</v>
      </c>
      <c r="B6" s="207" t="s">
        <v>328</v>
      </c>
      <c r="C6" s="210" t="s">
        <v>250</v>
      </c>
      <c r="D6" s="129">
        <v>60.41</v>
      </c>
      <c r="E6" s="129">
        <f>SUM(P6+(D6*Q6))</f>
        <v>33.628699999999995</v>
      </c>
      <c r="F6" s="101">
        <v>0.65</v>
      </c>
      <c r="G6" s="129">
        <f t="shared" si="4"/>
        <v>155.16385499999998</v>
      </c>
      <c r="H6" s="129">
        <f t="shared" si="0"/>
        <v>90.614999999999995</v>
      </c>
      <c r="I6" s="129">
        <f>SUM(((H6+(P6+(H6*Q6)))*(1+F6)))</f>
        <v>208.49078249999997</v>
      </c>
      <c r="J6" s="129">
        <f t="shared" si="1"/>
        <v>90.614999999999995</v>
      </c>
      <c r="K6" s="176">
        <f>SUM(((J6+(P6+(J6*Q6)))*(1+F6)))</f>
        <v>208.49078249999997</v>
      </c>
      <c r="L6" s="176">
        <f t="shared" si="2"/>
        <v>90.614999999999995</v>
      </c>
      <c r="M6" s="176">
        <f>SUM(((L6+(P6+(L6*Q6)))*(1+F6)))</f>
        <v>208.49078249999997</v>
      </c>
      <c r="N6" s="176">
        <f t="shared" si="3"/>
        <v>120.82</v>
      </c>
      <c r="O6" s="176">
        <f>SUM(((N6+(P6+(N6*Q6)))*(1+F6)))</f>
        <v>261.81770999999998</v>
      </c>
      <c r="P6" s="102">
        <v>29.4</v>
      </c>
      <c r="Q6" s="102">
        <v>7.0000000000000007E-2</v>
      </c>
    </row>
    <row r="7" spans="1:19" ht="180">
      <c r="A7" s="211" t="s">
        <v>81</v>
      </c>
      <c r="B7" s="93" t="s">
        <v>353</v>
      </c>
      <c r="C7" s="100" t="s">
        <v>162</v>
      </c>
      <c r="D7" s="129">
        <v>59.91</v>
      </c>
      <c r="E7" s="129">
        <f>SUM(P7+(D7*Q7))</f>
        <v>33.593699999999998</v>
      </c>
      <c r="F7" s="101">
        <v>0.65</v>
      </c>
      <c r="G7" s="129">
        <f t="shared" si="4"/>
        <v>154.281105</v>
      </c>
      <c r="H7" s="129">
        <f t="shared" si="0"/>
        <v>89.864999999999995</v>
      </c>
      <c r="I7" s="129">
        <f>SUM(((H7+(P7+(H7*Q7)))*(1+F7)))</f>
        <v>207.16665749999999</v>
      </c>
      <c r="J7" s="129">
        <f t="shared" si="1"/>
        <v>89.864999999999995</v>
      </c>
      <c r="K7" s="176">
        <f>SUM(((J7+(P7+(J7*Q7)))*(1+F7)))</f>
        <v>207.16665749999999</v>
      </c>
      <c r="L7" s="176">
        <f t="shared" si="2"/>
        <v>89.864999999999995</v>
      </c>
      <c r="M7" s="176">
        <f>SUM(((L7+(P7+(L7*Q7)))*(1+F7)))</f>
        <v>207.16665749999999</v>
      </c>
      <c r="N7" s="176">
        <f t="shared" si="3"/>
        <v>119.82</v>
      </c>
      <c r="O7" s="176">
        <f>SUM(((N7+(P7+(N7*Q7)))*(1+F7)))</f>
        <v>260.05220999999995</v>
      </c>
      <c r="P7" s="102">
        <v>29.4</v>
      </c>
      <c r="Q7" s="102">
        <v>7.0000000000000007E-2</v>
      </c>
    </row>
    <row r="8" spans="1:19" ht="75">
      <c r="A8" s="207" t="s">
        <v>350</v>
      </c>
      <c r="B8" s="93" t="s">
        <v>377</v>
      </c>
      <c r="C8" s="210" t="s">
        <v>249</v>
      </c>
      <c r="D8" s="129">
        <v>55.75</v>
      </c>
      <c r="E8" s="129">
        <v>56.26</v>
      </c>
      <c r="F8" s="101">
        <v>0.65</v>
      </c>
      <c r="G8" s="129">
        <f t="shared" si="4"/>
        <v>184.81649999999996</v>
      </c>
      <c r="H8" s="129">
        <f t="shared" si="0"/>
        <v>83.625</v>
      </c>
      <c r="I8" s="129">
        <f>SUM((H8+E8)*(1+F8))</f>
        <v>230.81024999999997</v>
      </c>
      <c r="J8" s="129">
        <f t="shared" si="1"/>
        <v>83.625</v>
      </c>
      <c r="K8" s="129">
        <f>SUM((J8+E8)*(1+F8))</f>
        <v>230.81024999999997</v>
      </c>
      <c r="L8" s="129">
        <f t="shared" si="2"/>
        <v>83.625</v>
      </c>
      <c r="M8" s="129">
        <f>SUM(E8+L8)*(1+F8)</f>
        <v>230.81024999999997</v>
      </c>
      <c r="N8" s="129">
        <f t="shared" si="3"/>
        <v>111.5</v>
      </c>
      <c r="O8" s="129">
        <f>SUM((N8+E8)*(1+F8))</f>
        <v>276.80399999999997</v>
      </c>
    </row>
    <row r="9" spans="1:19" ht="75">
      <c r="A9" s="103" t="s">
        <v>327</v>
      </c>
      <c r="B9" s="93" t="s">
        <v>378</v>
      </c>
      <c r="C9" s="100" t="s">
        <v>251</v>
      </c>
      <c r="D9" s="129">
        <v>36.4</v>
      </c>
      <c r="E9" s="129">
        <v>21.07</v>
      </c>
      <c r="F9" s="101">
        <v>1.5</v>
      </c>
      <c r="G9" s="129">
        <f t="shared" si="4"/>
        <v>143.67500000000001</v>
      </c>
      <c r="H9" s="129">
        <f t="shared" si="0"/>
        <v>54.599999999999994</v>
      </c>
      <c r="I9" s="129">
        <f>SUM((H9+E9)*(1+F9))</f>
        <v>189.17499999999995</v>
      </c>
      <c r="J9" s="129">
        <f t="shared" si="1"/>
        <v>54.599999999999994</v>
      </c>
      <c r="K9" s="129">
        <f>SUM((J9+E9)*(1+F9))</f>
        <v>189.17499999999995</v>
      </c>
      <c r="L9" s="129">
        <f t="shared" si="2"/>
        <v>54.599999999999994</v>
      </c>
      <c r="M9" s="129">
        <f>SUM(E9+L9)*(1+F9)</f>
        <v>189.17499999999995</v>
      </c>
      <c r="N9" s="129">
        <f t="shared" si="3"/>
        <v>72.8</v>
      </c>
      <c r="O9" s="129">
        <f>SUM((N9+E9)*(1+F9))</f>
        <v>234.67500000000001</v>
      </c>
    </row>
    <row r="10" spans="1:19" ht="105">
      <c r="A10" s="103" t="s">
        <v>326</v>
      </c>
      <c r="B10" s="93" t="s">
        <v>382</v>
      </c>
      <c r="C10" s="104" t="s">
        <v>155</v>
      </c>
      <c r="D10" s="129">
        <f t="shared" ref="D10:D11" si="5">R10+S10</f>
        <v>58.5</v>
      </c>
      <c r="E10" s="129">
        <f>SUM(P10+(D10*Q10))</f>
        <v>30.434999999999999</v>
      </c>
      <c r="F10" s="101">
        <v>0.65</v>
      </c>
      <c r="G10" s="129">
        <f t="shared" si="4"/>
        <v>146.74275</v>
      </c>
      <c r="H10" s="129">
        <f t="shared" ref="H10:H11" si="6">SUM(R10*1.5)+S10</f>
        <v>83.25</v>
      </c>
      <c r="I10" s="129">
        <f t="shared" ref="I10:I11" si="7">SUM(H10+(H10*Q10)+P10)*(1+F10)</f>
        <v>188.805375</v>
      </c>
      <c r="J10" s="129">
        <f t="shared" ref="J10:J11" si="8">SUM(R10*1.5)+S10</f>
        <v>83.25</v>
      </c>
      <c r="K10" s="129">
        <f t="shared" ref="K10:K11" si="9">SUM(J10+(J10*Q10)+P10)*(1+F10)</f>
        <v>188.805375</v>
      </c>
      <c r="L10" s="129">
        <f t="shared" ref="L10:L11" si="10">SUM(R10*1.5)+S10</f>
        <v>83.25</v>
      </c>
      <c r="M10" s="129">
        <f t="shared" ref="M10:M11" si="11">SUM(L10+(L10*Q10)+P10)*(1+F10)</f>
        <v>188.805375</v>
      </c>
      <c r="N10" s="129">
        <f t="shared" ref="N10:N11" si="12">SUM(R10*2)+S10</f>
        <v>108</v>
      </c>
      <c r="O10" s="129">
        <f t="shared" ref="O10:O11" si="13">SUM(N10+(N10*Q10)+P10)*(1+F10)</f>
        <v>230.86799999999997</v>
      </c>
      <c r="P10" s="147">
        <v>28.68</v>
      </c>
      <c r="Q10" s="147">
        <v>0.03</v>
      </c>
      <c r="R10" s="147">
        <v>49.5</v>
      </c>
      <c r="S10" s="147">
        <v>9</v>
      </c>
    </row>
    <row r="11" spans="1:19" ht="225">
      <c r="A11" s="103" t="s">
        <v>325</v>
      </c>
      <c r="B11" s="93" t="s">
        <v>381</v>
      </c>
      <c r="C11" s="104" t="s">
        <v>154</v>
      </c>
      <c r="D11" s="129">
        <f t="shared" si="5"/>
        <v>58.5</v>
      </c>
      <c r="E11" s="129">
        <f>SUM(P11+(D11*Q11))</f>
        <v>30.434999999999999</v>
      </c>
      <c r="F11" s="101">
        <v>0.65</v>
      </c>
      <c r="G11" s="129">
        <f t="shared" si="4"/>
        <v>146.74275</v>
      </c>
      <c r="H11" s="129">
        <f t="shared" si="6"/>
        <v>83.25</v>
      </c>
      <c r="I11" s="129">
        <f t="shared" si="7"/>
        <v>188.805375</v>
      </c>
      <c r="J11" s="129">
        <f t="shared" si="8"/>
        <v>83.25</v>
      </c>
      <c r="K11" s="129">
        <f t="shared" si="9"/>
        <v>188.805375</v>
      </c>
      <c r="L11" s="129">
        <f t="shared" si="10"/>
        <v>83.25</v>
      </c>
      <c r="M11" s="129">
        <f t="shared" si="11"/>
        <v>188.805375</v>
      </c>
      <c r="N11" s="129">
        <f t="shared" si="12"/>
        <v>108</v>
      </c>
      <c r="O11" s="129">
        <f t="shared" si="13"/>
        <v>230.86799999999997</v>
      </c>
      <c r="P11" s="147">
        <v>28.68</v>
      </c>
      <c r="Q11" s="102">
        <v>0.03</v>
      </c>
      <c r="R11" s="147">
        <v>49.5</v>
      </c>
      <c r="S11" s="147">
        <v>9</v>
      </c>
    </row>
    <row r="12" spans="1:19" ht="60">
      <c r="A12" s="103" t="s">
        <v>321</v>
      </c>
      <c r="B12" s="93" t="s">
        <v>373</v>
      </c>
      <c r="C12" s="210" t="s">
        <v>249</v>
      </c>
      <c r="D12" s="129">
        <v>55.75</v>
      </c>
      <c r="E12" s="129">
        <v>56.26</v>
      </c>
      <c r="F12" s="101">
        <v>0.65</v>
      </c>
      <c r="G12" s="129">
        <f t="shared" si="4"/>
        <v>184.81649999999996</v>
      </c>
      <c r="H12" s="129">
        <f t="shared" si="0"/>
        <v>83.625</v>
      </c>
      <c r="I12" s="129">
        <f>SUM((H12+E12)*(1+F12))</f>
        <v>230.81024999999997</v>
      </c>
      <c r="J12" s="129">
        <f t="shared" si="1"/>
        <v>83.625</v>
      </c>
      <c r="K12" s="129">
        <f>SUM((J12+E12)*(1+F12))</f>
        <v>230.81024999999997</v>
      </c>
      <c r="L12" s="129">
        <f t="shared" si="2"/>
        <v>83.625</v>
      </c>
      <c r="M12" s="129">
        <f>SUM(E12+L12)*(1+F12)</f>
        <v>230.81024999999997</v>
      </c>
      <c r="N12" s="129">
        <f t="shared" si="3"/>
        <v>111.5</v>
      </c>
      <c r="O12" s="129">
        <f>SUM((N12+E12)*(1+F12))</f>
        <v>276.80399999999997</v>
      </c>
    </row>
    <row r="13" spans="1:19" ht="60">
      <c r="A13" s="103" t="s">
        <v>322</v>
      </c>
      <c r="B13" s="207" t="s">
        <v>349</v>
      </c>
      <c r="C13" s="100" t="s">
        <v>251</v>
      </c>
      <c r="D13" s="129">
        <v>36.4</v>
      </c>
      <c r="E13" s="129">
        <v>21.07</v>
      </c>
      <c r="F13" s="101">
        <v>1.25</v>
      </c>
      <c r="G13" s="129">
        <f t="shared" si="4"/>
        <v>129.3075</v>
      </c>
      <c r="H13" s="129">
        <f t="shared" si="0"/>
        <v>54.599999999999994</v>
      </c>
      <c r="I13" s="129">
        <f>SUM((H13+E13)*(1+F13))</f>
        <v>170.25749999999996</v>
      </c>
      <c r="J13" s="129">
        <f t="shared" si="1"/>
        <v>54.599999999999994</v>
      </c>
      <c r="K13" s="129">
        <f>SUM((J13+E13)*(1+F13))</f>
        <v>170.25749999999996</v>
      </c>
      <c r="L13" s="129">
        <f t="shared" si="2"/>
        <v>54.599999999999994</v>
      </c>
      <c r="M13" s="129">
        <f>SUM(E13+L13)*(1+F13)</f>
        <v>170.25749999999996</v>
      </c>
      <c r="N13" s="129">
        <f t="shared" si="3"/>
        <v>72.8</v>
      </c>
      <c r="O13" s="129">
        <f>SUM((N13+E13)*(1+F13))</f>
        <v>211.20750000000001</v>
      </c>
    </row>
    <row r="14" spans="1:19" ht="75">
      <c r="A14" s="103" t="s">
        <v>323</v>
      </c>
      <c r="B14" s="207" t="s">
        <v>329</v>
      </c>
      <c r="C14" s="104" t="s">
        <v>155</v>
      </c>
      <c r="D14" s="129">
        <f t="shared" ref="D14:D15" si="14">R14+S14</f>
        <v>58.5</v>
      </c>
      <c r="E14" s="129">
        <f>SUM(P14+(D14*Q14))</f>
        <v>30.434999999999999</v>
      </c>
      <c r="F14" s="101">
        <v>0.65</v>
      </c>
      <c r="G14" s="129">
        <f t="shared" si="4"/>
        <v>146.74275</v>
      </c>
      <c r="H14" s="129">
        <f t="shared" ref="H14:H15" si="15">SUM(R14*1.5)+S14</f>
        <v>83.25</v>
      </c>
      <c r="I14" s="129">
        <f t="shared" ref="I14:I15" si="16">SUM(H14+(H14*Q14)+P14)*(1+F14)</f>
        <v>188.805375</v>
      </c>
      <c r="J14" s="129">
        <f t="shared" ref="J14:J15" si="17">SUM(R14*1.5)+S14</f>
        <v>83.25</v>
      </c>
      <c r="K14" s="129">
        <f t="shared" ref="K14:K15" si="18">SUM(J14+(J14*Q14)+P14)*(1+F14)</f>
        <v>188.805375</v>
      </c>
      <c r="L14" s="129">
        <f t="shared" ref="L14:L15" si="19">SUM(R14*1.5)+S14</f>
        <v>83.25</v>
      </c>
      <c r="M14" s="129">
        <f t="shared" ref="M14:M15" si="20">SUM(L14+(L14*Q14)+P14)*(1+F14)</f>
        <v>188.805375</v>
      </c>
      <c r="N14" s="129">
        <f t="shared" ref="N14:N15" si="21">SUM(R14*2)+S14</f>
        <v>108</v>
      </c>
      <c r="O14" s="129">
        <f t="shared" ref="O14:O15" si="22">SUM(N14+(N14*Q14)+P14)*(1+F14)</f>
        <v>230.86799999999997</v>
      </c>
      <c r="P14" s="147">
        <v>28.68</v>
      </c>
      <c r="Q14" s="147">
        <v>0.03</v>
      </c>
      <c r="R14" s="147">
        <v>49.5</v>
      </c>
      <c r="S14" s="147">
        <v>9</v>
      </c>
    </row>
    <row r="15" spans="1:19" ht="225">
      <c r="A15" s="103" t="s">
        <v>324</v>
      </c>
      <c r="B15" s="207" t="s">
        <v>329</v>
      </c>
      <c r="C15" s="104" t="s">
        <v>154</v>
      </c>
      <c r="D15" s="129">
        <f t="shared" si="14"/>
        <v>58.5</v>
      </c>
      <c r="E15" s="129">
        <f>SUM(P15+(D15*Q15))</f>
        <v>30.434999999999999</v>
      </c>
      <c r="F15" s="101">
        <v>0.65</v>
      </c>
      <c r="G15" s="129">
        <f t="shared" si="4"/>
        <v>146.74275</v>
      </c>
      <c r="H15" s="129">
        <f t="shared" si="15"/>
        <v>83.25</v>
      </c>
      <c r="I15" s="129">
        <f t="shared" si="16"/>
        <v>188.805375</v>
      </c>
      <c r="J15" s="129">
        <f t="shared" si="17"/>
        <v>83.25</v>
      </c>
      <c r="K15" s="129">
        <f t="shared" si="18"/>
        <v>188.805375</v>
      </c>
      <c r="L15" s="129">
        <f t="shared" si="19"/>
        <v>83.25</v>
      </c>
      <c r="M15" s="129">
        <f t="shared" si="20"/>
        <v>188.805375</v>
      </c>
      <c r="N15" s="129">
        <f t="shared" si="21"/>
        <v>108</v>
      </c>
      <c r="O15" s="129">
        <f t="shared" si="22"/>
        <v>230.86799999999997</v>
      </c>
      <c r="P15" s="147">
        <v>28.68</v>
      </c>
      <c r="Q15" s="102">
        <v>0.03</v>
      </c>
      <c r="R15" s="147">
        <v>49.5</v>
      </c>
      <c r="S15" s="147">
        <v>9</v>
      </c>
    </row>
    <row r="16" spans="1:19" ht="90">
      <c r="A16" s="105" t="s">
        <v>15855</v>
      </c>
      <c r="B16" s="93" t="s">
        <v>380</v>
      </c>
      <c r="C16" s="210" t="s">
        <v>249</v>
      </c>
      <c r="D16" s="129">
        <v>55.75</v>
      </c>
      <c r="E16" s="129">
        <v>56.26</v>
      </c>
      <c r="F16" s="101">
        <v>0.65</v>
      </c>
      <c r="G16" s="129">
        <f t="shared" si="4"/>
        <v>184.81649999999996</v>
      </c>
      <c r="H16" s="129">
        <f t="shared" si="0"/>
        <v>83.625</v>
      </c>
      <c r="I16" s="129">
        <f>SUM((H16+E16)*(1+F16))</f>
        <v>230.81024999999997</v>
      </c>
      <c r="J16" s="129">
        <f t="shared" si="1"/>
        <v>83.625</v>
      </c>
      <c r="K16" s="129">
        <f>SUM((J16+E16)*(1+F16))</f>
        <v>230.81024999999997</v>
      </c>
      <c r="L16" s="129">
        <f t="shared" si="2"/>
        <v>83.625</v>
      </c>
      <c r="M16" s="129">
        <f>SUM(E16+L16)*(1+F16)</f>
        <v>230.81024999999997</v>
      </c>
      <c r="N16" s="129">
        <f t="shared" si="3"/>
        <v>111.5</v>
      </c>
      <c r="O16" s="129">
        <f>SUM((N16+E16)*(1+F16))</f>
        <v>276.80399999999997</v>
      </c>
    </row>
    <row r="17" spans="1:19" ht="120">
      <c r="A17" s="105" t="s">
        <v>15856</v>
      </c>
      <c r="B17" s="93" t="s">
        <v>379</v>
      </c>
      <c r="C17" s="104" t="s">
        <v>155</v>
      </c>
      <c r="D17" s="129">
        <f t="shared" ref="D17:D18" si="23">R17+S17</f>
        <v>58.5</v>
      </c>
      <c r="E17" s="129">
        <f>SUM(P17+(D17*Q17))</f>
        <v>30.434999999999999</v>
      </c>
      <c r="F17" s="101">
        <v>0.65</v>
      </c>
      <c r="G17" s="129">
        <f t="shared" si="4"/>
        <v>146.74275</v>
      </c>
      <c r="H17" s="129">
        <f t="shared" ref="H17:H18" si="24">SUM(R17*1.5)+S17</f>
        <v>83.25</v>
      </c>
      <c r="I17" s="129">
        <f t="shared" ref="I17:I18" si="25">SUM(H17+(H17*Q17)+P17)*(1+F17)</f>
        <v>188.805375</v>
      </c>
      <c r="J17" s="129">
        <f t="shared" ref="J17:J18" si="26">SUM(R17*1.5)+S17</f>
        <v>83.25</v>
      </c>
      <c r="K17" s="129">
        <f t="shared" ref="K17:K18" si="27">SUM(J17+(J17*Q17)+P17)*(1+F17)</f>
        <v>188.805375</v>
      </c>
      <c r="L17" s="129">
        <f t="shared" ref="L17:L18" si="28">SUM(R17*1.5)+S17</f>
        <v>83.25</v>
      </c>
      <c r="M17" s="129">
        <f t="shared" ref="M17:M18" si="29">SUM(L17+(L17*Q17)+P17)*(1+F17)</f>
        <v>188.805375</v>
      </c>
      <c r="N17" s="129">
        <f t="shared" ref="N17:N18" si="30">SUM(R17*2)+S17</f>
        <v>108</v>
      </c>
      <c r="O17" s="129">
        <f t="shared" ref="O17:O18" si="31">SUM(N17+(N17*Q17)+P17)*(1+F17)</f>
        <v>230.86799999999997</v>
      </c>
      <c r="P17" s="147">
        <v>28.68</v>
      </c>
      <c r="Q17" s="147">
        <v>0.03</v>
      </c>
      <c r="R17" s="147">
        <v>49.5</v>
      </c>
      <c r="S17" s="147">
        <v>9</v>
      </c>
    </row>
    <row r="18" spans="1:19" ht="225">
      <c r="A18" s="105" t="s">
        <v>15857</v>
      </c>
      <c r="B18" s="93" t="s">
        <v>379</v>
      </c>
      <c r="C18" s="104" t="s">
        <v>154</v>
      </c>
      <c r="D18" s="129">
        <f t="shared" si="23"/>
        <v>58.5</v>
      </c>
      <c r="E18" s="129">
        <f>SUM(P18+(D18*Q18))</f>
        <v>30.434999999999999</v>
      </c>
      <c r="F18" s="101">
        <v>0.65</v>
      </c>
      <c r="G18" s="129">
        <f t="shared" si="4"/>
        <v>146.74275</v>
      </c>
      <c r="H18" s="129">
        <f t="shared" si="24"/>
        <v>83.25</v>
      </c>
      <c r="I18" s="129">
        <f t="shared" si="25"/>
        <v>188.805375</v>
      </c>
      <c r="J18" s="129">
        <f t="shared" si="26"/>
        <v>83.25</v>
      </c>
      <c r="K18" s="129">
        <f t="shared" si="27"/>
        <v>188.805375</v>
      </c>
      <c r="L18" s="129">
        <f t="shared" si="28"/>
        <v>83.25</v>
      </c>
      <c r="M18" s="129">
        <f t="shared" si="29"/>
        <v>188.805375</v>
      </c>
      <c r="N18" s="129">
        <f t="shared" si="30"/>
        <v>108</v>
      </c>
      <c r="O18" s="129">
        <f t="shared" si="31"/>
        <v>230.86799999999997</v>
      </c>
      <c r="P18" s="147">
        <v>28.68</v>
      </c>
      <c r="Q18" s="102">
        <v>0.03</v>
      </c>
      <c r="R18" s="147">
        <v>49.5</v>
      </c>
      <c r="S18" s="147">
        <v>9</v>
      </c>
    </row>
    <row r="19" spans="1:19" ht="90">
      <c r="A19" s="106" t="s">
        <v>15182</v>
      </c>
      <c r="B19" s="93" t="s">
        <v>356</v>
      </c>
      <c r="C19" s="212" t="s">
        <v>76</v>
      </c>
      <c r="D19" s="129">
        <v>55.75</v>
      </c>
      <c r="E19" s="129">
        <v>56.26</v>
      </c>
      <c r="F19" s="101">
        <v>0.65</v>
      </c>
      <c r="G19" s="129">
        <f t="shared" si="4"/>
        <v>184.81649999999996</v>
      </c>
      <c r="H19" s="129">
        <f t="shared" ref="H19:H30" si="32">SUM(D19*1.5)</f>
        <v>83.625</v>
      </c>
      <c r="I19" s="129">
        <f>SUM((H19+E19)*(1+F19))</f>
        <v>230.81024999999997</v>
      </c>
      <c r="J19" s="129">
        <f t="shared" si="1"/>
        <v>83.625</v>
      </c>
      <c r="K19" s="129">
        <f>SUM((J19+E19)*(1+F19))</f>
        <v>230.81024999999997</v>
      </c>
      <c r="L19" s="129">
        <f t="shared" ref="L19:L30" si="33">SUM(D19*1.5)</f>
        <v>83.625</v>
      </c>
      <c r="M19" s="129">
        <f>SUM(E19+L19)*(1+F19)</f>
        <v>230.81024999999997</v>
      </c>
      <c r="N19" s="129">
        <f t="shared" ref="N19:N30" si="34">SUM(D19*2)</f>
        <v>111.5</v>
      </c>
      <c r="O19" s="129">
        <f>SUM((N19+E19)*(1+F19))</f>
        <v>276.80399999999997</v>
      </c>
    </row>
    <row r="20" spans="1:19" ht="90">
      <c r="A20" s="106" t="s">
        <v>15183</v>
      </c>
      <c r="B20" s="93" t="s">
        <v>356</v>
      </c>
      <c r="C20" s="104" t="s">
        <v>155</v>
      </c>
      <c r="D20" s="129">
        <f t="shared" ref="D20:D21" si="35">R20+S20</f>
        <v>58.5</v>
      </c>
      <c r="E20" s="129">
        <f>SUM(P20+(D20*Q20))</f>
        <v>30.434999999999999</v>
      </c>
      <c r="F20" s="101">
        <v>0.65</v>
      </c>
      <c r="G20" s="129">
        <f t="shared" si="4"/>
        <v>146.74275</v>
      </c>
      <c r="H20" s="129">
        <f t="shared" ref="H20:H21" si="36">SUM(R20*1.5)+S20</f>
        <v>83.25</v>
      </c>
      <c r="I20" s="129">
        <f t="shared" ref="I20:I21" si="37">SUM(H20+(H20*Q20)+P20)*(1+F20)</f>
        <v>188.805375</v>
      </c>
      <c r="J20" s="129">
        <f t="shared" ref="J20:J21" si="38">SUM(R20*1.5)+S20</f>
        <v>83.25</v>
      </c>
      <c r="K20" s="129">
        <f t="shared" ref="K20:K21" si="39">SUM(J20+(J20*Q20)+P20)*(1+F20)</f>
        <v>188.805375</v>
      </c>
      <c r="L20" s="129">
        <f t="shared" ref="L20:L21" si="40">SUM(R20*1.5)+S20</f>
        <v>83.25</v>
      </c>
      <c r="M20" s="129">
        <f t="shared" ref="M20:M21" si="41">SUM(L20+(L20*Q20)+P20)*(1+F20)</f>
        <v>188.805375</v>
      </c>
      <c r="N20" s="129">
        <f t="shared" ref="N20:N21" si="42">SUM(R20*2)+S20</f>
        <v>108</v>
      </c>
      <c r="O20" s="129">
        <f t="shared" ref="O20:O21" si="43">SUM(N20+(N20*Q20)+P20)*(1+F20)</f>
        <v>230.86799999999997</v>
      </c>
      <c r="P20" s="147">
        <v>28.68</v>
      </c>
      <c r="Q20" s="147">
        <v>0.03</v>
      </c>
      <c r="R20" s="147">
        <v>49.5</v>
      </c>
      <c r="S20" s="147">
        <v>9</v>
      </c>
    </row>
    <row r="21" spans="1:19" ht="225">
      <c r="A21" s="106" t="s">
        <v>15184</v>
      </c>
      <c r="B21" s="93" t="s">
        <v>356</v>
      </c>
      <c r="C21" s="104" t="s">
        <v>154</v>
      </c>
      <c r="D21" s="129">
        <f t="shared" si="35"/>
        <v>58.5</v>
      </c>
      <c r="E21" s="129">
        <f>SUM(P21+(D21*Q21))</f>
        <v>30.434999999999999</v>
      </c>
      <c r="F21" s="101">
        <v>0.65</v>
      </c>
      <c r="G21" s="129">
        <f t="shared" si="4"/>
        <v>146.74275</v>
      </c>
      <c r="H21" s="129">
        <f t="shared" si="36"/>
        <v>83.25</v>
      </c>
      <c r="I21" s="129">
        <f t="shared" si="37"/>
        <v>188.805375</v>
      </c>
      <c r="J21" s="129">
        <f t="shared" si="38"/>
        <v>83.25</v>
      </c>
      <c r="K21" s="129">
        <f t="shared" si="39"/>
        <v>188.805375</v>
      </c>
      <c r="L21" s="129">
        <f t="shared" si="40"/>
        <v>83.25</v>
      </c>
      <c r="M21" s="129">
        <f t="shared" si="41"/>
        <v>188.805375</v>
      </c>
      <c r="N21" s="129">
        <f t="shared" si="42"/>
        <v>108</v>
      </c>
      <c r="O21" s="129">
        <f t="shared" si="43"/>
        <v>230.86799999999997</v>
      </c>
      <c r="P21" s="147">
        <v>28.68</v>
      </c>
      <c r="Q21" s="102">
        <v>0.03</v>
      </c>
      <c r="R21" s="147">
        <v>49.5</v>
      </c>
      <c r="S21" s="147">
        <v>9</v>
      </c>
    </row>
    <row r="22" spans="1:19" s="114" customFormat="1" ht="75">
      <c r="A22" s="107" t="s">
        <v>15208</v>
      </c>
      <c r="B22" s="107" t="s">
        <v>423</v>
      </c>
      <c r="C22" s="107" t="s">
        <v>249</v>
      </c>
      <c r="D22" s="110">
        <v>55.75</v>
      </c>
      <c r="E22" s="110">
        <v>56.26</v>
      </c>
      <c r="F22" s="161">
        <v>0.65</v>
      </c>
      <c r="G22" s="110">
        <f t="shared" ref="G22" si="44">SUM(D22+E22)*(1+F22)</f>
        <v>184.81649999999996</v>
      </c>
      <c r="H22" s="110">
        <f t="shared" ref="H22" si="45">SUM(D22*1.5)</f>
        <v>83.625</v>
      </c>
      <c r="I22" s="110">
        <f>SUM((H22+E22)*(1+F22))</f>
        <v>230.81024999999997</v>
      </c>
      <c r="J22" s="110">
        <f t="shared" ref="J22" si="46">SUM(D22*1.5)</f>
        <v>83.625</v>
      </c>
      <c r="K22" s="110">
        <f>SUM((J22+E22)*(1+F22))</f>
        <v>230.81024999999997</v>
      </c>
      <c r="L22" s="110">
        <f t="shared" ref="L22" si="47">SUM(D22*1.5)</f>
        <v>83.625</v>
      </c>
      <c r="M22" s="110">
        <f>SUM(E22+L22)*(1+F22)</f>
        <v>230.81024999999997</v>
      </c>
      <c r="N22" s="110">
        <f t="shared" ref="N22" si="48">SUM(D22*2)</f>
        <v>111.5</v>
      </c>
      <c r="O22" s="110">
        <f>SUM((N22+E22)*(1+F22))</f>
        <v>276.80399999999997</v>
      </c>
    </row>
    <row r="23" spans="1:19" s="114" customFormat="1" ht="75">
      <c r="A23" s="107" t="s">
        <v>15209</v>
      </c>
      <c r="B23" s="107" t="s">
        <v>424</v>
      </c>
      <c r="C23" s="107" t="s">
        <v>155</v>
      </c>
      <c r="D23" s="129">
        <f t="shared" ref="D23:D24" si="49">R23+S23</f>
        <v>58.5</v>
      </c>
      <c r="E23" s="110">
        <f>SUM(P23+(D23*Q23))</f>
        <v>30.434999999999999</v>
      </c>
      <c r="F23" s="161">
        <v>0.65</v>
      </c>
      <c r="G23" s="110">
        <f t="shared" ref="G23" si="50">SUM(D23+E23)*(1+F23)</f>
        <v>146.74275</v>
      </c>
      <c r="H23" s="129">
        <f t="shared" ref="H23:H24" si="51">SUM(R23*1.5)+S23</f>
        <v>83.25</v>
      </c>
      <c r="I23" s="129">
        <f t="shared" ref="I23:I24" si="52">SUM(H23+(H23*Q23)+P23)*(1+F23)</f>
        <v>188.805375</v>
      </c>
      <c r="J23" s="129">
        <f t="shared" ref="J23:J24" si="53">SUM(R23*1.5)+S23</f>
        <v>83.25</v>
      </c>
      <c r="K23" s="129">
        <f t="shared" ref="K23:K24" si="54">SUM(J23+(J23*Q23)+P23)*(1+F23)</f>
        <v>188.805375</v>
      </c>
      <c r="L23" s="129">
        <f t="shared" ref="L23:L24" si="55">SUM(R23*1.5)+S23</f>
        <v>83.25</v>
      </c>
      <c r="M23" s="129">
        <f t="shared" ref="M23:M24" si="56">SUM(L23+(L23*Q23)+P23)*(1+F23)</f>
        <v>188.805375</v>
      </c>
      <c r="N23" s="129">
        <f t="shared" ref="N23:N24" si="57">SUM(R23*2)+S23</f>
        <v>108</v>
      </c>
      <c r="O23" s="129">
        <f t="shared" ref="O23:O24" si="58">SUM(N23+(N23*Q23)+P23)*(1+F23)</f>
        <v>230.86799999999997</v>
      </c>
      <c r="P23" s="114">
        <v>28.68</v>
      </c>
      <c r="Q23" s="114">
        <v>0.03</v>
      </c>
      <c r="R23" s="147">
        <v>49.5</v>
      </c>
      <c r="S23" s="147">
        <v>9</v>
      </c>
    </row>
    <row r="24" spans="1:19" s="114" customFormat="1" ht="225">
      <c r="A24" s="107" t="s">
        <v>15210</v>
      </c>
      <c r="B24" s="107" t="s">
        <v>425</v>
      </c>
      <c r="C24" s="107" t="s">
        <v>154</v>
      </c>
      <c r="D24" s="129">
        <f t="shared" si="49"/>
        <v>58.5</v>
      </c>
      <c r="E24" s="110">
        <f>SUM(P24+(D24*Q24))</f>
        <v>30.434999999999999</v>
      </c>
      <c r="F24" s="161">
        <v>0.65</v>
      </c>
      <c r="G24" s="110">
        <f t="shared" ref="G24" si="59">SUM(D24+E24)*(1+F24)</f>
        <v>146.74275</v>
      </c>
      <c r="H24" s="129">
        <f t="shared" si="51"/>
        <v>83.25</v>
      </c>
      <c r="I24" s="129">
        <f t="shared" si="52"/>
        <v>188.805375</v>
      </c>
      <c r="J24" s="129">
        <f t="shared" si="53"/>
        <v>83.25</v>
      </c>
      <c r="K24" s="129">
        <f t="shared" si="54"/>
        <v>188.805375</v>
      </c>
      <c r="L24" s="129">
        <f t="shared" si="55"/>
        <v>83.25</v>
      </c>
      <c r="M24" s="129">
        <f t="shared" si="56"/>
        <v>188.805375</v>
      </c>
      <c r="N24" s="129">
        <f t="shared" si="57"/>
        <v>108</v>
      </c>
      <c r="O24" s="129">
        <f t="shared" si="58"/>
        <v>230.86799999999997</v>
      </c>
      <c r="P24" s="114">
        <v>28.68</v>
      </c>
      <c r="Q24" s="113">
        <v>0.03</v>
      </c>
      <c r="R24" s="147">
        <v>49.5</v>
      </c>
      <c r="S24" s="147">
        <v>9</v>
      </c>
    </row>
    <row r="25" spans="1:19" ht="75">
      <c r="A25" s="115" t="s">
        <v>230</v>
      </c>
      <c r="B25" s="117" t="s">
        <v>383</v>
      </c>
      <c r="C25" s="210" t="s">
        <v>250</v>
      </c>
      <c r="D25" s="129">
        <v>60.41</v>
      </c>
      <c r="E25" s="129">
        <f>SUM(P25+(D25*Q25))</f>
        <v>33.628699999999995</v>
      </c>
      <c r="F25" s="101">
        <v>0.65</v>
      </c>
      <c r="G25" s="129">
        <f t="shared" si="4"/>
        <v>155.16385499999998</v>
      </c>
      <c r="H25" s="129">
        <f t="shared" si="32"/>
        <v>90.614999999999995</v>
      </c>
      <c r="I25" s="129">
        <f>SUM((H25+(P25+(H25*Q25)))*(1+F25))</f>
        <v>208.49078249999997</v>
      </c>
      <c r="J25" s="129">
        <f t="shared" ref="J25:J30" si="60">SUM(D25*1.5)</f>
        <v>90.614999999999995</v>
      </c>
      <c r="K25" s="176">
        <f>SUM((J25+(P25+(J25*Q25)))*(1+F25))</f>
        <v>208.49078249999997</v>
      </c>
      <c r="L25" s="176">
        <f t="shared" si="33"/>
        <v>90.614999999999995</v>
      </c>
      <c r="M25" s="176">
        <f>SUM((L25+(P25+(L25*Q25)))*(1+F25))</f>
        <v>208.49078249999997</v>
      </c>
      <c r="N25" s="176">
        <f t="shared" si="34"/>
        <v>120.82</v>
      </c>
      <c r="O25" s="176">
        <f>SUM((N25+(P25+(N25*Q25)))*(1+F25))</f>
        <v>261.81770999999998</v>
      </c>
      <c r="P25" s="102">
        <v>29.4</v>
      </c>
      <c r="Q25" s="102">
        <v>7.0000000000000007E-2</v>
      </c>
    </row>
    <row r="26" spans="1:19" ht="180">
      <c r="A26" s="115" t="s">
        <v>231</v>
      </c>
      <c r="B26" s="117" t="s">
        <v>384</v>
      </c>
      <c r="C26" s="100" t="s">
        <v>162</v>
      </c>
      <c r="D26" s="129">
        <v>59.91</v>
      </c>
      <c r="E26" s="129">
        <f>SUM(P26+(D26*Q26))</f>
        <v>33.593699999999998</v>
      </c>
      <c r="F26" s="101">
        <v>0.65</v>
      </c>
      <c r="G26" s="129">
        <f t="shared" si="4"/>
        <v>154.281105</v>
      </c>
      <c r="H26" s="129">
        <f t="shared" si="32"/>
        <v>89.864999999999995</v>
      </c>
      <c r="I26" s="129">
        <f>SUM((H26+E26)*(1+F26))</f>
        <v>203.70685499999999</v>
      </c>
      <c r="J26" s="129">
        <f t="shared" si="60"/>
        <v>89.864999999999995</v>
      </c>
      <c r="K26" s="176">
        <f>SUM((J26+E26)*(1+F26))</f>
        <v>203.70685499999999</v>
      </c>
      <c r="L26" s="176">
        <f t="shared" si="33"/>
        <v>89.864999999999995</v>
      </c>
      <c r="M26" s="176">
        <f>SUM(E26+L26)*(1+F26)</f>
        <v>203.70685499999999</v>
      </c>
      <c r="N26" s="176">
        <f t="shared" si="34"/>
        <v>119.82</v>
      </c>
      <c r="O26" s="176">
        <f>SUM((N26+E26)*(1+F26))</f>
        <v>253.13260499999998</v>
      </c>
      <c r="P26" s="102">
        <v>29.4</v>
      </c>
      <c r="Q26" s="102">
        <v>7.0000000000000007E-2</v>
      </c>
    </row>
    <row r="27" spans="1:19" ht="165">
      <c r="A27" s="206" t="s">
        <v>83</v>
      </c>
      <c r="B27" s="117" t="s">
        <v>366</v>
      </c>
      <c r="C27" s="209" t="s">
        <v>87</v>
      </c>
      <c r="D27" s="129">
        <v>56.66</v>
      </c>
      <c r="E27" s="129">
        <v>34.11</v>
      </c>
      <c r="F27" s="101">
        <v>0.65</v>
      </c>
      <c r="G27" s="129">
        <f t="shared" si="4"/>
        <v>149.7705</v>
      </c>
      <c r="H27" s="129">
        <f t="shared" si="32"/>
        <v>84.99</v>
      </c>
      <c r="I27" s="129">
        <f>SUM((H27+E27)*(1+F27))</f>
        <v>196.51499999999999</v>
      </c>
      <c r="J27" s="129">
        <f t="shared" si="60"/>
        <v>84.99</v>
      </c>
      <c r="K27" s="129">
        <f>SUM((J27+E27)*(1+F27))</f>
        <v>196.51499999999999</v>
      </c>
      <c r="L27" s="129">
        <f t="shared" si="33"/>
        <v>84.99</v>
      </c>
      <c r="M27" s="129">
        <f>SUM(E27+L27)*(1+F27)</f>
        <v>196.51499999999999</v>
      </c>
      <c r="N27" s="129">
        <f t="shared" si="34"/>
        <v>113.32</v>
      </c>
      <c r="O27" s="129">
        <f>SUM((N27+E27)*(1+F27))</f>
        <v>243.2595</v>
      </c>
    </row>
    <row r="28" spans="1:19" ht="165">
      <c r="A28" s="209" t="s">
        <v>84</v>
      </c>
      <c r="B28" s="117" t="s">
        <v>366</v>
      </c>
      <c r="C28" s="209" t="s">
        <v>89</v>
      </c>
      <c r="D28" s="129">
        <v>50.84</v>
      </c>
      <c r="E28" s="129">
        <v>34.520000000000003</v>
      </c>
      <c r="F28" s="101">
        <v>0.6</v>
      </c>
      <c r="G28" s="129">
        <f t="shared" si="4"/>
        <v>136.57600000000002</v>
      </c>
      <c r="H28" s="129">
        <f t="shared" si="32"/>
        <v>76.260000000000005</v>
      </c>
      <c r="I28" s="129">
        <f>SUM((H28+E28)*(1+F28))</f>
        <v>177.24800000000002</v>
      </c>
      <c r="J28" s="129">
        <f t="shared" si="60"/>
        <v>76.260000000000005</v>
      </c>
      <c r="K28" s="129">
        <f>SUM((J28+E28)*(1+F28))</f>
        <v>177.24800000000002</v>
      </c>
      <c r="L28" s="129">
        <f t="shared" si="33"/>
        <v>76.260000000000005</v>
      </c>
      <c r="M28" s="129">
        <f>SUM(E28+L28)*(1+F28)</f>
        <v>177.24800000000002</v>
      </c>
      <c r="N28" s="129">
        <f t="shared" si="34"/>
        <v>101.68</v>
      </c>
      <c r="O28" s="176">
        <f>SUM((N28+E28)*(1+F28))</f>
        <v>217.92000000000004</v>
      </c>
    </row>
    <row r="29" spans="1:19" ht="165">
      <c r="A29" s="209" t="s">
        <v>85</v>
      </c>
      <c r="B29" s="117" t="s">
        <v>385</v>
      </c>
      <c r="C29" s="134" t="s">
        <v>283</v>
      </c>
      <c r="D29" s="129">
        <v>42.5</v>
      </c>
      <c r="E29" s="129">
        <v>22.44</v>
      </c>
      <c r="F29" s="101">
        <v>0.75</v>
      </c>
      <c r="G29" s="129">
        <f t="shared" si="4"/>
        <v>113.645</v>
      </c>
      <c r="H29" s="129">
        <f t="shared" si="32"/>
        <v>63.75</v>
      </c>
      <c r="I29" s="129">
        <f>SUM((H29+E29)*(1+F29))</f>
        <v>150.83249999999998</v>
      </c>
      <c r="J29" s="129">
        <f t="shared" si="60"/>
        <v>63.75</v>
      </c>
      <c r="K29" s="129">
        <f>SUM((J29+E29)*(1+F29))</f>
        <v>150.83249999999998</v>
      </c>
      <c r="L29" s="129">
        <f t="shared" si="33"/>
        <v>63.75</v>
      </c>
      <c r="M29" s="129">
        <f>SUM(E29+L29)*(1+F29)</f>
        <v>150.83249999999998</v>
      </c>
      <c r="N29" s="129">
        <f t="shared" si="34"/>
        <v>85</v>
      </c>
      <c r="O29" s="129">
        <f>SUM((N29+E29)*(1+F29))</f>
        <v>188.01999999999998</v>
      </c>
      <c r="P29" s="102"/>
      <c r="Q29" s="102"/>
      <c r="R29" s="102"/>
    </row>
    <row r="30" spans="1:19" ht="180">
      <c r="A30" s="209" t="s">
        <v>86</v>
      </c>
      <c r="B30" s="122" t="s">
        <v>439</v>
      </c>
      <c r="C30" s="209" t="s">
        <v>88</v>
      </c>
      <c r="D30" s="129">
        <v>45.42</v>
      </c>
      <c r="E30" s="129">
        <v>23.97</v>
      </c>
      <c r="F30" s="101">
        <v>1</v>
      </c>
      <c r="G30" s="129">
        <f t="shared" si="4"/>
        <v>138.78</v>
      </c>
      <c r="H30" s="129">
        <f t="shared" si="32"/>
        <v>68.13</v>
      </c>
      <c r="I30" s="129">
        <f>SUM((H30+E30)*(1+F30))</f>
        <v>184.2</v>
      </c>
      <c r="J30" s="129">
        <f t="shared" si="60"/>
        <v>68.13</v>
      </c>
      <c r="K30" s="129">
        <f>SUM((J30+E30)*(1+F30))</f>
        <v>184.2</v>
      </c>
      <c r="L30" s="129">
        <f t="shared" si="33"/>
        <v>68.13</v>
      </c>
      <c r="M30" s="129">
        <f>SUM(E30+L30)*(1+F30)</f>
        <v>184.2</v>
      </c>
      <c r="N30" s="129">
        <f t="shared" si="34"/>
        <v>90.84</v>
      </c>
      <c r="O30" s="129">
        <f>SUM((N30+E30)*(1+F30))</f>
        <v>229.62</v>
      </c>
    </row>
    <row r="31" spans="1:19" s="84" customFormat="1" ht="39">
      <c r="A31" s="123" t="s">
        <v>42</v>
      </c>
      <c r="B31" s="124" t="s">
        <v>365</v>
      </c>
      <c r="C31" s="126"/>
      <c r="D31" s="130"/>
      <c r="E31" s="130"/>
      <c r="F31" s="127"/>
      <c r="G31" s="128">
        <v>175</v>
      </c>
      <c r="H31" s="130"/>
      <c r="I31" s="129">
        <f>SUM(G31*1.5)</f>
        <v>262.5</v>
      </c>
      <c r="J31" s="130"/>
      <c r="K31" s="129">
        <f>SUM(G31*1.5)</f>
        <v>262.5</v>
      </c>
      <c r="L31" s="130"/>
      <c r="M31" s="129">
        <f>SUM(G31*1.5)</f>
        <v>262.5</v>
      </c>
      <c r="N31" s="130"/>
      <c r="O31" s="129">
        <f>SUM(G31*2)</f>
        <v>350</v>
      </c>
    </row>
    <row r="32" spans="1:19" s="84" customFormat="1" ht="102.75">
      <c r="A32" s="131" t="s">
        <v>38</v>
      </c>
      <c r="B32" s="124" t="s">
        <v>363</v>
      </c>
      <c r="C32" s="126"/>
      <c r="D32" s="130"/>
      <c r="E32" s="130"/>
      <c r="F32" s="127"/>
      <c r="G32" s="128">
        <v>175</v>
      </c>
      <c r="H32" s="130"/>
      <c r="I32" s="129">
        <f t="shared" ref="I32:I39" si="61">SUM(G32*1.5)</f>
        <v>262.5</v>
      </c>
      <c r="J32" s="130"/>
      <c r="K32" s="129">
        <f t="shared" ref="K32:K39" si="62">SUM(G32*1.5)</f>
        <v>262.5</v>
      </c>
      <c r="L32" s="130"/>
      <c r="M32" s="129">
        <f t="shared" ref="M32:M39" si="63">SUM(G32*1.5)</f>
        <v>262.5</v>
      </c>
      <c r="N32" s="130"/>
      <c r="O32" s="129">
        <f t="shared" ref="O32:O39" si="64">SUM(G32*2)</f>
        <v>350</v>
      </c>
    </row>
    <row r="33" spans="1:15" s="84" customFormat="1" ht="51.75">
      <c r="A33" s="123" t="s">
        <v>39</v>
      </c>
      <c r="B33" s="124" t="s">
        <v>362</v>
      </c>
      <c r="C33" s="126"/>
      <c r="D33" s="130"/>
      <c r="E33" s="130"/>
      <c r="F33" s="127"/>
      <c r="G33" s="128">
        <v>150</v>
      </c>
      <c r="H33" s="130"/>
      <c r="I33" s="129">
        <f t="shared" si="61"/>
        <v>225</v>
      </c>
      <c r="J33" s="130"/>
      <c r="K33" s="129">
        <f t="shared" si="62"/>
        <v>225</v>
      </c>
      <c r="L33" s="130"/>
      <c r="M33" s="129">
        <f t="shared" si="63"/>
        <v>225</v>
      </c>
      <c r="N33" s="130"/>
      <c r="O33" s="129">
        <f t="shared" si="64"/>
        <v>300</v>
      </c>
    </row>
    <row r="34" spans="1:15" s="84" customFormat="1" ht="64.5">
      <c r="A34" s="132" t="s">
        <v>68</v>
      </c>
      <c r="B34" s="133" t="s">
        <v>361</v>
      </c>
      <c r="C34" s="126"/>
      <c r="D34" s="130"/>
      <c r="E34" s="130"/>
      <c r="F34" s="127"/>
      <c r="G34" s="128">
        <v>150</v>
      </c>
      <c r="H34" s="130"/>
      <c r="I34" s="129">
        <f t="shared" si="61"/>
        <v>225</v>
      </c>
      <c r="J34" s="130"/>
      <c r="K34" s="129">
        <f t="shared" si="62"/>
        <v>225</v>
      </c>
      <c r="L34" s="130"/>
      <c r="M34" s="129">
        <f t="shared" si="63"/>
        <v>225</v>
      </c>
      <c r="N34" s="130"/>
      <c r="O34" s="129">
        <f t="shared" si="64"/>
        <v>300</v>
      </c>
    </row>
    <row r="35" spans="1:15" s="84" customFormat="1" ht="90.75" thickBot="1">
      <c r="A35" s="134" t="s">
        <v>280</v>
      </c>
      <c r="B35" s="135" t="s">
        <v>360</v>
      </c>
      <c r="C35" s="126"/>
      <c r="D35" s="130"/>
      <c r="E35" s="130"/>
      <c r="F35" s="127"/>
      <c r="G35" s="128">
        <v>150</v>
      </c>
      <c r="H35" s="130"/>
      <c r="I35" s="129">
        <f t="shared" si="61"/>
        <v>225</v>
      </c>
      <c r="J35" s="130"/>
      <c r="K35" s="129">
        <f t="shared" si="62"/>
        <v>225</v>
      </c>
      <c r="L35" s="130"/>
      <c r="M35" s="129">
        <f t="shared" si="63"/>
        <v>225</v>
      </c>
      <c r="N35" s="130"/>
      <c r="O35" s="129">
        <f t="shared" si="64"/>
        <v>300</v>
      </c>
    </row>
    <row r="36" spans="1:15" s="84" customFormat="1" ht="65.25" thickTop="1">
      <c r="A36" s="132" t="s">
        <v>69</v>
      </c>
      <c r="B36" s="136" t="s">
        <v>359</v>
      </c>
      <c r="C36" s="126"/>
      <c r="D36" s="130"/>
      <c r="E36" s="130"/>
      <c r="F36" s="127"/>
      <c r="G36" s="128">
        <v>150</v>
      </c>
      <c r="H36" s="130"/>
      <c r="I36" s="129">
        <f t="shared" si="61"/>
        <v>225</v>
      </c>
      <c r="J36" s="130"/>
      <c r="K36" s="129">
        <f t="shared" si="62"/>
        <v>225</v>
      </c>
      <c r="L36" s="130"/>
      <c r="M36" s="129">
        <f t="shared" si="63"/>
        <v>225</v>
      </c>
      <c r="N36" s="130"/>
      <c r="O36" s="129">
        <f t="shared" si="64"/>
        <v>300</v>
      </c>
    </row>
    <row r="37" spans="1:15" s="84" customFormat="1">
      <c r="A37" s="123" t="s">
        <v>41</v>
      </c>
      <c r="B37" s="137">
        <v>8</v>
      </c>
      <c r="C37" s="126"/>
      <c r="D37" s="130"/>
      <c r="E37" s="130"/>
      <c r="F37" s="127"/>
      <c r="G37" s="130"/>
      <c r="H37" s="130"/>
      <c r="I37" s="130"/>
      <c r="J37" s="130"/>
      <c r="K37" s="130"/>
      <c r="L37" s="130"/>
      <c r="M37" s="130"/>
      <c r="N37" s="130"/>
      <c r="O37" s="130"/>
    </row>
    <row r="38" spans="1:15" s="84" customFormat="1" ht="15.75" thickBot="1">
      <c r="A38" s="123" t="s">
        <v>40</v>
      </c>
      <c r="B38" s="138">
        <v>1</v>
      </c>
      <c r="C38" s="126"/>
      <c r="D38" s="130"/>
      <c r="E38" s="130"/>
      <c r="F38" s="127"/>
      <c r="G38" s="130"/>
      <c r="H38" s="130"/>
      <c r="I38" s="130"/>
      <c r="J38" s="130"/>
      <c r="K38" s="130"/>
      <c r="L38" s="130"/>
      <c r="M38" s="130"/>
      <c r="N38" s="130"/>
      <c r="O38" s="130"/>
    </row>
    <row r="39" spans="1:15" s="84" customFormat="1" ht="64.5">
      <c r="A39" s="132" t="s">
        <v>70</v>
      </c>
      <c r="B39" s="136" t="s">
        <v>358</v>
      </c>
      <c r="C39" s="126"/>
      <c r="D39" s="130"/>
      <c r="E39" s="130"/>
      <c r="F39" s="127"/>
      <c r="G39" s="128">
        <v>175</v>
      </c>
      <c r="H39" s="130"/>
      <c r="I39" s="129">
        <f t="shared" si="61"/>
        <v>262.5</v>
      </c>
      <c r="J39" s="130"/>
      <c r="K39" s="129">
        <f t="shared" si="62"/>
        <v>262.5</v>
      </c>
      <c r="L39" s="130"/>
      <c r="M39" s="129">
        <f t="shared" si="63"/>
        <v>262.5</v>
      </c>
      <c r="N39" s="130"/>
      <c r="O39" s="129">
        <f t="shared" si="64"/>
        <v>350</v>
      </c>
    </row>
    <row r="40" spans="1:15" s="84" customFormat="1">
      <c r="A40" s="123" t="s">
        <v>41</v>
      </c>
      <c r="B40" s="139">
        <v>8</v>
      </c>
      <c r="C40" s="126"/>
      <c r="D40" s="130"/>
      <c r="E40" s="130"/>
      <c r="F40" s="127"/>
      <c r="G40" s="130"/>
      <c r="H40" s="130"/>
      <c r="I40" s="130"/>
      <c r="J40" s="130"/>
      <c r="K40" s="130"/>
      <c r="L40" s="130"/>
      <c r="M40" s="130"/>
      <c r="N40" s="130"/>
      <c r="O40" s="130"/>
    </row>
    <row r="41" spans="1:15" s="84" customFormat="1">
      <c r="A41" s="123" t="s">
        <v>40</v>
      </c>
      <c r="B41" s="139">
        <v>1</v>
      </c>
      <c r="C41" s="126"/>
      <c r="D41" s="130"/>
      <c r="E41" s="130"/>
      <c r="F41" s="127"/>
      <c r="G41" s="130"/>
      <c r="H41" s="130"/>
      <c r="I41" s="130"/>
      <c r="J41" s="130"/>
      <c r="K41" s="130"/>
      <c r="L41" s="130"/>
      <c r="M41" s="130"/>
      <c r="N41" s="130"/>
      <c r="O41" s="130"/>
    </row>
  </sheetData>
  <sheetProtection algorithmName="SHA-512" hashValue="1qYljRousErPUUSGn+VChagbgNzytclZJZCJ9kqQFBSoMQrNviM75ty0DLj0iu6zuoYhDZEM0214lbqOY8WUoQ==" saltValue="C/iUWLTh0BT0l23YK0pqhg==" spinCount="100000" sheet="1" objects="1" scenarios="1"/>
  <autoFilter ref="A3:R41" xr:uid="{00000000-0009-0000-0000-00000E000000}"/>
  <mergeCells count="1">
    <mergeCell ref="A1:B1"/>
  </mergeCells>
  <printOptions horizontalCentered="1"/>
  <pageMargins left="0.75" right="0.75" top="1" bottom="1" header="0.5" footer="0.5"/>
  <pageSetup paperSize="3" scale="49"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32"/>
  <sheetViews>
    <sheetView zoomScale="70" zoomScaleNormal="70" workbookViewId="0">
      <pane ySplit="3" topLeftCell="A4" activePane="bottomLeft" state="frozen"/>
      <selection activeCell="B6" sqref="B6"/>
      <selection pane="bottomLeft" activeCell="F1" sqref="F1:F1048576"/>
    </sheetView>
  </sheetViews>
  <sheetFormatPr defaultColWidth="9.28515625" defaultRowHeight="15"/>
  <cols>
    <col min="1" max="1" width="49.28515625" style="147" customWidth="1"/>
    <col min="2" max="2" width="53.140625" style="147" customWidth="1"/>
    <col min="3" max="3" width="49.28515625" style="147" bestFit="1" customWidth="1"/>
    <col min="4" max="4" width="18.28515625" style="170" bestFit="1" customWidth="1"/>
    <col min="5" max="5" width="18.5703125" style="170" bestFit="1" customWidth="1"/>
    <col min="6" max="6" width="14.28515625" style="169" customWidth="1"/>
    <col min="7" max="8" width="15.28515625" style="170" bestFit="1" customWidth="1"/>
    <col min="9" max="9" width="16.28515625" style="170" customWidth="1"/>
    <col min="10" max="10" width="15.28515625" style="170" bestFit="1" customWidth="1"/>
    <col min="11" max="11" width="18.28515625" style="170" customWidth="1"/>
    <col min="12" max="12" width="18.28515625" style="170" bestFit="1" customWidth="1"/>
    <col min="13" max="13" width="14.85546875" style="170" customWidth="1"/>
    <col min="14" max="14" width="18.28515625" style="170" customWidth="1"/>
    <col min="15" max="15" width="19.7109375" style="170" customWidth="1"/>
    <col min="16" max="16" width="12.42578125" style="147" hidden="1" customWidth="1"/>
    <col min="17" max="19" width="9.28515625" style="147" hidden="1" customWidth="1"/>
    <col min="20" max="16384" width="9.28515625" style="147"/>
  </cols>
  <sheetData>
    <row r="1" spans="1:19" ht="18.75">
      <c r="A1" s="540" t="s">
        <v>58</v>
      </c>
      <c r="B1" s="541"/>
      <c r="C1" s="205"/>
      <c r="D1" s="146"/>
      <c r="E1" s="146"/>
      <c r="F1" s="145"/>
      <c r="G1" s="146"/>
      <c r="H1" s="146"/>
      <c r="I1" s="146"/>
      <c r="J1" s="146"/>
      <c r="K1" s="146"/>
      <c r="L1" s="146"/>
      <c r="M1" s="146"/>
      <c r="N1" s="146"/>
      <c r="O1" s="146"/>
    </row>
    <row r="2" spans="1:19" ht="18.75">
      <c r="A2" s="148"/>
      <c r="B2" s="86" t="s">
        <v>15173</v>
      </c>
      <c r="C2" s="86">
        <f>'Cover Page'!B3:D3</f>
        <v>0</v>
      </c>
      <c r="D2" s="146"/>
      <c r="E2" s="146"/>
      <c r="F2" s="145"/>
      <c r="G2" s="146"/>
      <c r="H2" s="146"/>
      <c r="I2" s="146"/>
      <c r="J2" s="146"/>
      <c r="K2" s="146"/>
      <c r="L2" s="146"/>
      <c r="M2" s="146"/>
      <c r="N2" s="146"/>
      <c r="O2" s="146"/>
    </row>
    <row r="3" spans="1:19" ht="45">
      <c r="A3" s="149" t="s">
        <v>26</v>
      </c>
      <c r="B3" s="149" t="s">
        <v>27</v>
      </c>
      <c r="C3" s="89" t="s">
        <v>77</v>
      </c>
      <c r="D3" s="151" t="s">
        <v>28</v>
      </c>
      <c r="E3" s="151" t="s">
        <v>29</v>
      </c>
      <c r="F3" s="150" t="s">
        <v>30</v>
      </c>
      <c r="G3" s="151" t="s">
        <v>46</v>
      </c>
      <c r="H3" s="151" t="s">
        <v>45</v>
      </c>
      <c r="I3" s="151" t="s">
        <v>44</v>
      </c>
      <c r="J3" s="151" t="s">
        <v>31</v>
      </c>
      <c r="K3" s="151" t="s">
        <v>32</v>
      </c>
      <c r="L3" s="151" t="s">
        <v>33</v>
      </c>
      <c r="M3" s="151" t="s">
        <v>34</v>
      </c>
      <c r="N3" s="152" t="s">
        <v>43</v>
      </c>
      <c r="O3" s="151" t="s">
        <v>35</v>
      </c>
      <c r="P3" s="102"/>
      <c r="Q3" s="102"/>
      <c r="R3" s="102"/>
    </row>
    <row r="4" spans="1:19" ht="240">
      <c r="A4" s="206" t="s">
        <v>90</v>
      </c>
      <c r="B4" s="93" t="s">
        <v>398</v>
      </c>
      <c r="C4" s="100" t="s">
        <v>155</v>
      </c>
      <c r="D4" s="129">
        <f>R4+S4</f>
        <v>58.5</v>
      </c>
      <c r="E4" s="129">
        <f t="shared" ref="E4:E16" si="0">SUM(P4+(D4*Q4))</f>
        <v>30.434999999999999</v>
      </c>
      <c r="F4" s="101">
        <v>0.8</v>
      </c>
      <c r="G4" s="129">
        <f t="shared" ref="G4:G11" si="1">SUM(D4:E4)*(1+F4)</f>
        <v>160.083</v>
      </c>
      <c r="H4" s="129">
        <f>SUM(R4*1.5)+S4</f>
        <v>83.25</v>
      </c>
      <c r="I4" s="129">
        <f>SUM((H4+(H4*Q4)+P4)*(1+F4))</f>
        <v>205.96950000000001</v>
      </c>
      <c r="J4" s="129">
        <f>SUM(R4*1.5)+S4</f>
        <v>83.25</v>
      </c>
      <c r="K4" s="129">
        <f>SUM((J4+(J4*Q4)+P4)*(1+F4))</f>
        <v>205.96950000000001</v>
      </c>
      <c r="L4" s="129">
        <f>SUM(R4*1.5)+S4</f>
        <v>83.25</v>
      </c>
      <c r="M4" s="129">
        <f>SUM((L4+(L4*Q4)+P4)*(1+F4))</f>
        <v>205.96950000000001</v>
      </c>
      <c r="N4" s="129">
        <f>SUM(R4*2)+S4</f>
        <v>108</v>
      </c>
      <c r="O4" s="129">
        <f>SUM((N4+(N4*Q4)+P4)*(1+F4))</f>
        <v>251.85599999999999</v>
      </c>
      <c r="P4" s="147">
        <v>28.68</v>
      </c>
      <c r="Q4" s="102">
        <v>0.03</v>
      </c>
      <c r="R4" s="102">
        <v>49.5</v>
      </c>
      <c r="S4" s="147">
        <v>9</v>
      </c>
    </row>
    <row r="5" spans="1:19" ht="240">
      <c r="A5" s="206" t="s">
        <v>91</v>
      </c>
      <c r="B5" s="93" t="s">
        <v>398</v>
      </c>
      <c r="C5" s="172" t="s">
        <v>285</v>
      </c>
      <c r="D5" s="129">
        <f>R5+S5</f>
        <v>58.5</v>
      </c>
      <c r="E5" s="129">
        <f t="shared" si="0"/>
        <v>30.434999999999999</v>
      </c>
      <c r="F5" s="101">
        <v>0.8</v>
      </c>
      <c r="G5" s="129">
        <f t="shared" si="1"/>
        <v>160.083</v>
      </c>
      <c r="H5" s="129">
        <f>SUM(R5*1.5)+S5</f>
        <v>83.25</v>
      </c>
      <c r="I5" s="129">
        <f>SUM((H5+(H5*Q5)+P5)*(1+F5))</f>
        <v>205.96950000000001</v>
      </c>
      <c r="J5" s="129">
        <f>SUM(R5*1.5)+S5</f>
        <v>83.25</v>
      </c>
      <c r="K5" s="129">
        <f>SUM((J5+(J5*Q5)+P5)*(1+F5))</f>
        <v>205.96950000000001</v>
      </c>
      <c r="L5" s="129">
        <f>SUM(R5*1.5)+S5</f>
        <v>83.25</v>
      </c>
      <c r="M5" s="129">
        <f>SUM((L5+(L5*Q5)+P5)*(1+F5))</f>
        <v>205.96950000000001</v>
      </c>
      <c r="N5" s="129">
        <f>SUM(R5*2)+S5</f>
        <v>108</v>
      </c>
      <c r="O5" s="129">
        <f>SUM((N5+(N5*Q5)+P5)*(1+F5))</f>
        <v>251.85599999999999</v>
      </c>
      <c r="P5" s="147">
        <v>28.68</v>
      </c>
      <c r="Q5" s="102">
        <v>0.03</v>
      </c>
      <c r="R5" s="102">
        <v>49.5</v>
      </c>
      <c r="S5" s="147">
        <v>9</v>
      </c>
    </row>
    <row r="6" spans="1:19" ht="210">
      <c r="A6" s="206" t="s">
        <v>92</v>
      </c>
      <c r="B6" s="207" t="s">
        <v>351</v>
      </c>
      <c r="C6" s="178" t="s">
        <v>162</v>
      </c>
      <c r="D6" s="129">
        <v>59.91</v>
      </c>
      <c r="E6" s="129">
        <f t="shared" si="0"/>
        <v>33.593699999999998</v>
      </c>
      <c r="F6" s="101">
        <v>0.65</v>
      </c>
      <c r="G6" s="129">
        <f t="shared" si="1"/>
        <v>154.281105</v>
      </c>
      <c r="H6" s="129">
        <f t="shared" ref="H6:H21" si="2">SUM(D6*1.5)</f>
        <v>89.864999999999995</v>
      </c>
      <c r="I6" s="129">
        <f t="shared" ref="I6:I16" si="3">SUM((H6+(P6+H6*Q6))*(1+F6))</f>
        <v>207.16665749999999</v>
      </c>
      <c r="J6" s="129">
        <f t="shared" ref="J6:J21" si="4">SUM(D6*1.5)</f>
        <v>89.864999999999995</v>
      </c>
      <c r="K6" s="129">
        <f t="shared" ref="K6:K16" si="5">SUM((J6+(P6+J6*Q6))*(1+F6))</f>
        <v>207.16665749999999</v>
      </c>
      <c r="L6" s="176">
        <f t="shared" ref="L6:L21" si="6">SUM(D6*1.5)</f>
        <v>89.864999999999995</v>
      </c>
      <c r="M6" s="129">
        <f t="shared" ref="M6:M16" si="7">SUM((L6+(P6+L6*Q6))*(1+F6))</f>
        <v>207.16665749999999</v>
      </c>
      <c r="N6" s="176">
        <f t="shared" ref="N6:N21" si="8">SUM(D6*2)</f>
        <v>119.82</v>
      </c>
      <c r="O6" s="129">
        <f t="shared" ref="O6:O16" si="9">SUM((N6+(P6+N6*Q6))*(1+F6))</f>
        <v>260.05220999999995</v>
      </c>
      <c r="P6" s="102">
        <v>29.4</v>
      </c>
      <c r="Q6" s="102">
        <v>7.0000000000000007E-2</v>
      </c>
      <c r="R6" s="102"/>
    </row>
    <row r="7" spans="1:19" ht="120">
      <c r="A7" s="208" t="s">
        <v>293</v>
      </c>
      <c r="B7" s="93" t="s">
        <v>399</v>
      </c>
      <c r="C7" s="100" t="s">
        <v>155</v>
      </c>
      <c r="D7" s="129">
        <f t="shared" ref="D7:D15" si="10">R7+S7</f>
        <v>58.5</v>
      </c>
      <c r="E7" s="129">
        <f t="shared" si="0"/>
        <v>30.434999999999999</v>
      </c>
      <c r="F7" s="101">
        <v>0.8</v>
      </c>
      <c r="G7" s="129">
        <f t="shared" si="1"/>
        <v>160.083</v>
      </c>
      <c r="H7" s="129">
        <f t="shared" ref="H7:H15" si="11">SUM(R7*1.5)+S7</f>
        <v>83.25</v>
      </c>
      <c r="I7" s="129">
        <f t="shared" ref="I7:I15" si="12">SUM((H7+(H7*Q7)+P7)*(1+F7))</f>
        <v>205.96950000000001</v>
      </c>
      <c r="J7" s="129">
        <f t="shared" ref="J7:J15" si="13">SUM(R7*1.5)+S7</f>
        <v>83.25</v>
      </c>
      <c r="K7" s="129">
        <f t="shared" ref="K7:K15" si="14">SUM((J7+(J7*Q7)+P7)*(1+F7))</f>
        <v>205.96950000000001</v>
      </c>
      <c r="L7" s="129">
        <f t="shared" ref="L7:L15" si="15">SUM(R7*1.5)+S7</f>
        <v>83.25</v>
      </c>
      <c r="M7" s="129">
        <f t="shared" ref="M7:M15" si="16">SUM((L7+(L7*Q7)+P7)*(1+F7))</f>
        <v>205.96950000000001</v>
      </c>
      <c r="N7" s="129">
        <f t="shared" ref="N7:N15" si="17">SUM(R7*2)+S7</f>
        <v>108</v>
      </c>
      <c r="O7" s="129">
        <f t="shared" ref="O7:O15" si="18">SUM((N7+(N7*Q7)+P7)*(1+F7))</f>
        <v>251.85599999999999</v>
      </c>
      <c r="P7" s="147">
        <v>28.68</v>
      </c>
      <c r="Q7" s="102">
        <v>0.03</v>
      </c>
      <c r="R7" s="102">
        <v>49.5</v>
      </c>
      <c r="S7" s="147">
        <v>9</v>
      </c>
    </row>
    <row r="8" spans="1:19" ht="225">
      <c r="A8" s="208" t="s">
        <v>294</v>
      </c>
      <c r="B8" s="93" t="s">
        <v>381</v>
      </c>
      <c r="C8" s="172" t="s">
        <v>285</v>
      </c>
      <c r="D8" s="129">
        <f t="shared" si="10"/>
        <v>58.5</v>
      </c>
      <c r="E8" s="129">
        <f t="shared" si="0"/>
        <v>30.434999999999999</v>
      </c>
      <c r="F8" s="101">
        <v>0.8</v>
      </c>
      <c r="G8" s="129">
        <f t="shared" si="1"/>
        <v>160.083</v>
      </c>
      <c r="H8" s="129">
        <f t="shared" si="11"/>
        <v>83.25</v>
      </c>
      <c r="I8" s="129">
        <f t="shared" si="12"/>
        <v>205.96950000000001</v>
      </c>
      <c r="J8" s="129">
        <f t="shared" si="13"/>
        <v>83.25</v>
      </c>
      <c r="K8" s="129">
        <f t="shared" si="14"/>
        <v>205.96950000000001</v>
      </c>
      <c r="L8" s="129">
        <f t="shared" si="15"/>
        <v>83.25</v>
      </c>
      <c r="M8" s="129">
        <f t="shared" si="16"/>
        <v>205.96950000000001</v>
      </c>
      <c r="N8" s="129">
        <f t="shared" si="17"/>
        <v>108</v>
      </c>
      <c r="O8" s="129">
        <f t="shared" si="18"/>
        <v>251.85599999999999</v>
      </c>
      <c r="P8" s="147">
        <v>28.68</v>
      </c>
      <c r="Q8" s="102">
        <v>0.03</v>
      </c>
      <c r="R8" s="102">
        <v>49.5</v>
      </c>
      <c r="S8" s="147">
        <v>9</v>
      </c>
    </row>
    <row r="9" spans="1:19" ht="120">
      <c r="A9" s="206" t="s">
        <v>93</v>
      </c>
      <c r="B9" s="93" t="s">
        <v>381</v>
      </c>
      <c r="C9" s="100" t="s">
        <v>155</v>
      </c>
      <c r="D9" s="129">
        <f t="shared" si="10"/>
        <v>58.5</v>
      </c>
      <c r="E9" s="129">
        <f t="shared" si="0"/>
        <v>30.434999999999999</v>
      </c>
      <c r="F9" s="101">
        <v>0.8</v>
      </c>
      <c r="G9" s="129">
        <f t="shared" si="1"/>
        <v>160.083</v>
      </c>
      <c r="H9" s="129">
        <f t="shared" si="11"/>
        <v>83.25</v>
      </c>
      <c r="I9" s="129">
        <f t="shared" si="12"/>
        <v>205.96950000000001</v>
      </c>
      <c r="J9" s="129">
        <f t="shared" si="13"/>
        <v>83.25</v>
      </c>
      <c r="K9" s="129">
        <f t="shared" si="14"/>
        <v>205.96950000000001</v>
      </c>
      <c r="L9" s="129">
        <f t="shared" si="15"/>
        <v>83.25</v>
      </c>
      <c r="M9" s="129">
        <f t="shared" si="16"/>
        <v>205.96950000000001</v>
      </c>
      <c r="N9" s="129">
        <f t="shared" si="17"/>
        <v>108</v>
      </c>
      <c r="O9" s="129">
        <f t="shared" si="18"/>
        <v>251.85599999999999</v>
      </c>
      <c r="P9" s="147">
        <v>28.68</v>
      </c>
      <c r="Q9" s="102">
        <v>0.03</v>
      </c>
      <c r="R9" s="102">
        <v>49.5</v>
      </c>
      <c r="S9" s="147">
        <v>9</v>
      </c>
    </row>
    <row r="10" spans="1:19" ht="225">
      <c r="A10" s="206" t="s">
        <v>94</v>
      </c>
      <c r="B10" s="93" t="s">
        <v>355</v>
      </c>
      <c r="C10" s="172" t="s">
        <v>285</v>
      </c>
      <c r="D10" s="129">
        <f t="shared" si="10"/>
        <v>58.5</v>
      </c>
      <c r="E10" s="129">
        <f t="shared" si="0"/>
        <v>30.434999999999999</v>
      </c>
      <c r="F10" s="101">
        <v>0.8</v>
      </c>
      <c r="G10" s="129">
        <f t="shared" si="1"/>
        <v>160.083</v>
      </c>
      <c r="H10" s="129">
        <f t="shared" si="11"/>
        <v>83.25</v>
      </c>
      <c r="I10" s="129">
        <f t="shared" si="12"/>
        <v>205.96950000000001</v>
      </c>
      <c r="J10" s="129">
        <f t="shared" si="13"/>
        <v>83.25</v>
      </c>
      <c r="K10" s="129">
        <f t="shared" si="14"/>
        <v>205.96950000000001</v>
      </c>
      <c r="L10" s="129">
        <f t="shared" si="15"/>
        <v>83.25</v>
      </c>
      <c r="M10" s="129">
        <f t="shared" si="16"/>
        <v>205.96950000000001</v>
      </c>
      <c r="N10" s="129">
        <f t="shared" si="17"/>
        <v>108</v>
      </c>
      <c r="O10" s="129">
        <f t="shared" si="18"/>
        <v>251.85599999999999</v>
      </c>
      <c r="P10" s="147">
        <v>28.68</v>
      </c>
      <c r="Q10" s="102">
        <v>0.03</v>
      </c>
      <c r="R10" s="102">
        <v>49.5</v>
      </c>
      <c r="S10" s="147">
        <v>9</v>
      </c>
    </row>
    <row r="11" spans="1:19" ht="120">
      <c r="A11" s="105" t="s">
        <v>15858</v>
      </c>
      <c r="B11" s="207" t="s">
        <v>352</v>
      </c>
      <c r="C11" s="100" t="s">
        <v>155</v>
      </c>
      <c r="D11" s="129">
        <f t="shared" si="10"/>
        <v>58.5</v>
      </c>
      <c r="E11" s="129">
        <f t="shared" si="0"/>
        <v>30.434999999999999</v>
      </c>
      <c r="F11" s="101">
        <v>0.8</v>
      </c>
      <c r="G11" s="129">
        <f t="shared" si="1"/>
        <v>160.083</v>
      </c>
      <c r="H11" s="129">
        <f t="shared" si="11"/>
        <v>83.25</v>
      </c>
      <c r="I11" s="129">
        <f t="shared" si="12"/>
        <v>205.96950000000001</v>
      </c>
      <c r="J11" s="129">
        <f t="shared" si="13"/>
        <v>83.25</v>
      </c>
      <c r="K11" s="129">
        <f t="shared" si="14"/>
        <v>205.96950000000001</v>
      </c>
      <c r="L11" s="129">
        <f t="shared" si="15"/>
        <v>83.25</v>
      </c>
      <c r="M11" s="129">
        <f t="shared" si="16"/>
        <v>205.96950000000001</v>
      </c>
      <c r="N11" s="129">
        <f t="shared" si="17"/>
        <v>108</v>
      </c>
      <c r="O11" s="129">
        <f t="shared" si="18"/>
        <v>251.85599999999999</v>
      </c>
      <c r="P11" s="147">
        <v>28.68</v>
      </c>
      <c r="Q11" s="102">
        <v>0.03</v>
      </c>
      <c r="R11" s="102">
        <v>49.5</v>
      </c>
      <c r="S11" s="147">
        <v>9</v>
      </c>
    </row>
    <row r="12" spans="1:19" ht="120">
      <c r="A12" s="106" t="s">
        <v>15185</v>
      </c>
      <c r="B12" s="93" t="s">
        <v>356</v>
      </c>
      <c r="C12" s="100" t="s">
        <v>155</v>
      </c>
      <c r="D12" s="129">
        <f t="shared" si="10"/>
        <v>58.5</v>
      </c>
      <c r="E12" s="129">
        <f t="shared" si="0"/>
        <v>30.434999999999999</v>
      </c>
      <c r="F12" s="101">
        <v>0.8</v>
      </c>
      <c r="G12" s="129">
        <f t="shared" ref="G12:G21" si="19">SUM(D12:E12)*(1+F12)</f>
        <v>160.083</v>
      </c>
      <c r="H12" s="129">
        <f t="shared" si="11"/>
        <v>83.25</v>
      </c>
      <c r="I12" s="129">
        <f t="shared" si="12"/>
        <v>205.96950000000001</v>
      </c>
      <c r="J12" s="129">
        <f t="shared" si="13"/>
        <v>83.25</v>
      </c>
      <c r="K12" s="129">
        <f t="shared" si="14"/>
        <v>205.96950000000001</v>
      </c>
      <c r="L12" s="129">
        <f t="shared" si="15"/>
        <v>83.25</v>
      </c>
      <c r="M12" s="129">
        <f t="shared" si="16"/>
        <v>205.96950000000001</v>
      </c>
      <c r="N12" s="129">
        <f t="shared" si="17"/>
        <v>108</v>
      </c>
      <c r="O12" s="129">
        <f t="shared" si="18"/>
        <v>251.85599999999999</v>
      </c>
      <c r="P12" s="147">
        <v>28.68</v>
      </c>
      <c r="Q12" s="102">
        <v>0.03</v>
      </c>
      <c r="R12" s="102">
        <v>49.5</v>
      </c>
      <c r="S12" s="147">
        <v>9</v>
      </c>
    </row>
    <row r="13" spans="1:19" ht="225">
      <c r="A13" s="106" t="s">
        <v>15186</v>
      </c>
      <c r="B13" s="93" t="s">
        <v>356</v>
      </c>
      <c r="C13" s="172" t="s">
        <v>285</v>
      </c>
      <c r="D13" s="129">
        <f t="shared" si="10"/>
        <v>58.5</v>
      </c>
      <c r="E13" s="129">
        <f t="shared" si="0"/>
        <v>30.434999999999999</v>
      </c>
      <c r="F13" s="101">
        <v>0.8</v>
      </c>
      <c r="G13" s="129">
        <f t="shared" si="19"/>
        <v>160.083</v>
      </c>
      <c r="H13" s="129">
        <f t="shared" si="11"/>
        <v>83.25</v>
      </c>
      <c r="I13" s="129">
        <f t="shared" si="12"/>
        <v>205.96950000000001</v>
      </c>
      <c r="J13" s="129">
        <f t="shared" si="13"/>
        <v>83.25</v>
      </c>
      <c r="K13" s="129">
        <f t="shared" si="14"/>
        <v>205.96950000000001</v>
      </c>
      <c r="L13" s="129">
        <f t="shared" si="15"/>
        <v>83.25</v>
      </c>
      <c r="M13" s="129">
        <f t="shared" si="16"/>
        <v>205.96950000000001</v>
      </c>
      <c r="N13" s="129">
        <f t="shared" si="17"/>
        <v>108</v>
      </c>
      <c r="O13" s="129">
        <f t="shared" si="18"/>
        <v>251.85599999999999</v>
      </c>
      <c r="P13" s="147">
        <v>28.68</v>
      </c>
      <c r="Q13" s="102">
        <v>0.03</v>
      </c>
      <c r="R13" s="102">
        <v>49.5</v>
      </c>
      <c r="S13" s="147">
        <v>9</v>
      </c>
    </row>
    <row r="14" spans="1:19" s="114" customFormat="1" ht="105">
      <c r="A14" s="107" t="s">
        <v>15212</v>
      </c>
      <c r="B14" s="107" t="s">
        <v>427</v>
      </c>
      <c r="C14" s="107" t="s">
        <v>155</v>
      </c>
      <c r="D14" s="129">
        <f t="shared" si="10"/>
        <v>58.5</v>
      </c>
      <c r="E14" s="110">
        <f t="shared" si="0"/>
        <v>30.434999999999999</v>
      </c>
      <c r="F14" s="161">
        <v>0.8</v>
      </c>
      <c r="G14" s="110">
        <f t="shared" ref="G14:G15" si="20">SUM(D14:E14)*(1+F14)</f>
        <v>160.083</v>
      </c>
      <c r="H14" s="129">
        <f t="shared" si="11"/>
        <v>83.25</v>
      </c>
      <c r="I14" s="129">
        <f t="shared" si="12"/>
        <v>205.96950000000001</v>
      </c>
      <c r="J14" s="129">
        <f t="shared" si="13"/>
        <v>83.25</v>
      </c>
      <c r="K14" s="129">
        <f t="shared" si="14"/>
        <v>205.96950000000001</v>
      </c>
      <c r="L14" s="129">
        <f t="shared" si="15"/>
        <v>83.25</v>
      </c>
      <c r="M14" s="129">
        <f t="shared" si="16"/>
        <v>205.96950000000001</v>
      </c>
      <c r="N14" s="129">
        <f t="shared" si="17"/>
        <v>108</v>
      </c>
      <c r="O14" s="129">
        <f t="shared" si="18"/>
        <v>251.85599999999999</v>
      </c>
      <c r="P14" s="114">
        <v>28.68</v>
      </c>
      <c r="Q14" s="113">
        <v>0.03</v>
      </c>
      <c r="R14" s="102">
        <v>49.5</v>
      </c>
      <c r="S14" s="147">
        <v>9</v>
      </c>
    </row>
    <row r="15" spans="1:19" s="114" customFormat="1" ht="225">
      <c r="A15" s="107" t="s">
        <v>15211</v>
      </c>
      <c r="B15" s="107" t="s">
        <v>426</v>
      </c>
      <c r="C15" s="107" t="s">
        <v>285</v>
      </c>
      <c r="D15" s="129">
        <f t="shared" si="10"/>
        <v>58.5</v>
      </c>
      <c r="E15" s="110">
        <f t="shared" si="0"/>
        <v>30.434999999999999</v>
      </c>
      <c r="F15" s="161">
        <v>0.8</v>
      </c>
      <c r="G15" s="110">
        <f t="shared" si="20"/>
        <v>160.083</v>
      </c>
      <c r="H15" s="129">
        <f t="shared" si="11"/>
        <v>83.25</v>
      </c>
      <c r="I15" s="129">
        <f t="shared" si="12"/>
        <v>205.96950000000001</v>
      </c>
      <c r="J15" s="129">
        <f t="shared" si="13"/>
        <v>83.25</v>
      </c>
      <c r="K15" s="129">
        <f t="shared" si="14"/>
        <v>205.96950000000001</v>
      </c>
      <c r="L15" s="129">
        <f t="shared" si="15"/>
        <v>83.25</v>
      </c>
      <c r="M15" s="129">
        <f t="shared" si="16"/>
        <v>205.96950000000001</v>
      </c>
      <c r="N15" s="129">
        <f t="shared" si="17"/>
        <v>108</v>
      </c>
      <c r="O15" s="129">
        <f t="shared" si="18"/>
        <v>251.85599999999999</v>
      </c>
      <c r="P15" s="114">
        <v>28.68</v>
      </c>
      <c r="Q15" s="113">
        <v>0.03</v>
      </c>
      <c r="R15" s="102">
        <v>49.5</v>
      </c>
      <c r="S15" s="147">
        <v>9</v>
      </c>
    </row>
    <row r="16" spans="1:19" ht="180">
      <c r="A16" s="115" t="s">
        <v>232</v>
      </c>
      <c r="B16" s="117" t="s">
        <v>357</v>
      </c>
      <c r="C16" s="100" t="s">
        <v>162</v>
      </c>
      <c r="D16" s="129">
        <v>59.91</v>
      </c>
      <c r="E16" s="129">
        <f t="shared" si="0"/>
        <v>33.593699999999998</v>
      </c>
      <c r="F16" s="101">
        <v>0.65</v>
      </c>
      <c r="G16" s="129">
        <f t="shared" si="19"/>
        <v>154.281105</v>
      </c>
      <c r="H16" s="129">
        <f t="shared" si="2"/>
        <v>89.864999999999995</v>
      </c>
      <c r="I16" s="129">
        <f t="shared" si="3"/>
        <v>207.16665749999999</v>
      </c>
      <c r="J16" s="129">
        <f t="shared" si="4"/>
        <v>89.864999999999995</v>
      </c>
      <c r="K16" s="129">
        <f t="shared" si="5"/>
        <v>207.16665749999999</v>
      </c>
      <c r="L16" s="176">
        <f t="shared" si="6"/>
        <v>89.864999999999995</v>
      </c>
      <c r="M16" s="129">
        <f t="shared" si="7"/>
        <v>207.16665749999999</v>
      </c>
      <c r="N16" s="176">
        <f t="shared" si="8"/>
        <v>119.82</v>
      </c>
      <c r="O16" s="129">
        <f t="shared" si="9"/>
        <v>260.05220999999995</v>
      </c>
      <c r="P16" s="102">
        <v>29.4</v>
      </c>
      <c r="Q16" s="102">
        <v>7.0000000000000007E-2</v>
      </c>
      <c r="R16" s="102"/>
    </row>
    <row r="17" spans="1:18" ht="210">
      <c r="A17" s="206" t="s">
        <v>95</v>
      </c>
      <c r="B17" s="117" t="s">
        <v>404</v>
      </c>
      <c r="C17" s="209" t="s">
        <v>99</v>
      </c>
      <c r="D17" s="129">
        <v>44.8</v>
      </c>
      <c r="E17" s="129">
        <f>SUM(P17+Q17)</f>
        <v>39.840000000000003</v>
      </c>
      <c r="F17" s="101">
        <v>0.65</v>
      </c>
      <c r="G17" s="129">
        <f t="shared" si="19"/>
        <v>139.65600000000001</v>
      </c>
      <c r="H17" s="129">
        <f t="shared" si="2"/>
        <v>67.199999999999989</v>
      </c>
      <c r="I17" s="129">
        <f>SUM((H17+(P17*1.5)+Q17)*(1+F17))</f>
        <v>209.40149999999997</v>
      </c>
      <c r="J17" s="129">
        <f t="shared" si="4"/>
        <v>67.199999999999989</v>
      </c>
      <c r="K17" s="129">
        <f>SUM((J17+(P17*1.5)+Q17)*(1+F17))</f>
        <v>209.40149999999997</v>
      </c>
      <c r="L17" s="129">
        <f t="shared" si="6"/>
        <v>67.199999999999989</v>
      </c>
      <c r="M17" s="129">
        <f>SUM(L17+(P17*1.5)+Q17)*(1+F17)</f>
        <v>209.40149999999997</v>
      </c>
      <c r="N17" s="129">
        <f t="shared" si="8"/>
        <v>89.6</v>
      </c>
      <c r="O17" s="176">
        <f>SUM((N17+(P17*2)+Q17)*(1+F17))</f>
        <v>279.14699999999993</v>
      </c>
      <c r="P17" s="174">
        <v>39.74</v>
      </c>
      <c r="Q17" s="174">
        <v>0.1</v>
      </c>
    </row>
    <row r="18" spans="1:18" ht="210">
      <c r="A18" s="209" t="s">
        <v>97</v>
      </c>
      <c r="B18" s="117" t="s">
        <v>402</v>
      </c>
      <c r="C18" s="209" t="s">
        <v>100</v>
      </c>
      <c r="D18" s="129">
        <v>50.84</v>
      </c>
      <c r="E18" s="129">
        <v>34.520000000000003</v>
      </c>
      <c r="F18" s="101">
        <v>0.6</v>
      </c>
      <c r="G18" s="129">
        <f t="shared" si="19"/>
        <v>136.57600000000002</v>
      </c>
      <c r="H18" s="129">
        <f t="shared" si="2"/>
        <v>76.260000000000005</v>
      </c>
      <c r="I18" s="129">
        <f>SUM((H18+E18)*(1+F18))</f>
        <v>177.24800000000002</v>
      </c>
      <c r="J18" s="129">
        <f t="shared" si="4"/>
        <v>76.260000000000005</v>
      </c>
      <c r="K18" s="129">
        <f>SUM((J18+E18)*(1+F18))</f>
        <v>177.24800000000002</v>
      </c>
      <c r="L18" s="129">
        <f t="shared" si="6"/>
        <v>76.260000000000005</v>
      </c>
      <c r="M18" s="129">
        <f>SUM(E18+L18)*(1+F18)</f>
        <v>177.24800000000002</v>
      </c>
      <c r="N18" s="129">
        <f t="shared" si="8"/>
        <v>101.68</v>
      </c>
      <c r="O18" s="176">
        <f>SUM((N18+E18)*(1+F18))</f>
        <v>217.92000000000004</v>
      </c>
      <c r="P18" s="102"/>
      <c r="Q18" s="102"/>
      <c r="R18" s="102"/>
    </row>
    <row r="19" spans="1:18" ht="210">
      <c r="A19" s="206" t="s">
        <v>96</v>
      </c>
      <c r="B19" s="117" t="s">
        <v>403</v>
      </c>
      <c r="C19" s="209" t="s">
        <v>99</v>
      </c>
      <c r="D19" s="129">
        <v>44.8</v>
      </c>
      <c r="E19" s="129">
        <f>SUM(P19+Q19)</f>
        <v>39.840000000000003</v>
      </c>
      <c r="F19" s="101">
        <v>0.65</v>
      </c>
      <c r="G19" s="129">
        <f>SUM(D19:E19)*(1+F19)</f>
        <v>139.65600000000001</v>
      </c>
      <c r="H19" s="129">
        <f t="shared" si="2"/>
        <v>67.199999999999989</v>
      </c>
      <c r="I19" s="129">
        <f>SUM((H19+(P19*1.5)+Q19)*(1+F19))</f>
        <v>209.40149999999997</v>
      </c>
      <c r="J19" s="129">
        <f t="shared" si="4"/>
        <v>67.199999999999989</v>
      </c>
      <c r="K19" s="129">
        <f>SUM((J19+(P19*1.5)+Q19)*(1+F19))</f>
        <v>209.40149999999997</v>
      </c>
      <c r="L19" s="129">
        <f t="shared" si="6"/>
        <v>67.199999999999989</v>
      </c>
      <c r="M19" s="129">
        <f>SUM(L19+(P19*1.5)+Q19)*(1+F19)</f>
        <v>209.40149999999997</v>
      </c>
      <c r="N19" s="129">
        <f t="shared" si="8"/>
        <v>89.6</v>
      </c>
      <c r="O19" s="176">
        <f>SUM((N19+(P19*2)+Q19)*(1+F19))</f>
        <v>279.14699999999993</v>
      </c>
      <c r="P19" s="174">
        <v>39.74</v>
      </c>
      <c r="Q19" s="174">
        <v>0.1</v>
      </c>
    </row>
    <row r="20" spans="1:18" ht="315">
      <c r="A20" s="206" t="s">
        <v>102</v>
      </c>
      <c r="B20" s="117" t="s">
        <v>401</v>
      </c>
      <c r="C20" s="209" t="s">
        <v>100</v>
      </c>
      <c r="D20" s="129">
        <v>50.84</v>
      </c>
      <c r="E20" s="129">
        <v>34.520000000000003</v>
      </c>
      <c r="F20" s="101">
        <v>0.6</v>
      </c>
      <c r="G20" s="129">
        <f>SUM(D20:E20)*(1+F20)</f>
        <v>136.57600000000002</v>
      </c>
      <c r="H20" s="129">
        <f t="shared" si="2"/>
        <v>76.260000000000005</v>
      </c>
      <c r="I20" s="129">
        <f>SUM((H20+E20)*(1+F20))</f>
        <v>177.24800000000002</v>
      </c>
      <c r="J20" s="129">
        <f t="shared" si="4"/>
        <v>76.260000000000005</v>
      </c>
      <c r="K20" s="129">
        <f>SUM((J20+E20)*(1+F20))</f>
        <v>177.24800000000002</v>
      </c>
      <c r="L20" s="129">
        <f t="shared" si="6"/>
        <v>76.260000000000005</v>
      </c>
      <c r="M20" s="129">
        <f>SUM(E20+L20)*(1+F20)</f>
        <v>177.24800000000002</v>
      </c>
      <c r="N20" s="129">
        <f t="shared" si="8"/>
        <v>101.68</v>
      </c>
      <c r="O20" s="176">
        <f>SUM((N20+E20)*(1+F20))</f>
        <v>217.92000000000004</v>
      </c>
      <c r="P20" s="102"/>
      <c r="Q20" s="102"/>
      <c r="R20" s="102"/>
    </row>
    <row r="21" spans="1:18" ht="225">
      <c r="A21" s="209" t="s">
        <v>98</v>
      </c>
      <c r="B21" s="117" t="s">
        <v>400</v>
      </c>
      <c r="C21" s="209" t="s">
        <v>101</v>
      </c>
      <c r="D21" s="129">
        <v>45.42</v>
      </c>
      <c r="E21" s="129">
        <v>23.97</v>
      </c>
      <c r="F21" s="101">
        <v>1</v>
      </c>
      <c r="G21" s="129">
        <f t="shared" si="19"/>
        <v>138.78</v>
      </c>
      <c r="H21" s="129">
        <f t="shared" si="2"/>
        <v>68.13</v>
      </c>
      <c r="I21" s="129">
        <f>SUM((H21+E21)*(1+F21))</f>
        <v>184.2</v>
      </c>
      <c r="J21" s="129">
        <f t="shared" si="4"/>
        <v>68.13</v>
      </c>
      <c r="K21" s="129">
        <f>SUM((J21+E21)*(1+F21))</f>
        <v>184.2</v>
      </c>
      <c r="L21" s="129">
        <f t="shared" si="6"/>
        <v>68.13</v>
      </c>
      <c r="M21" s="129">
        <f>SUM(E21+L21)*(1+F21)</f>
        <v>184.2</v>
      </c>
      <c r="N21" s="129">
        <f t="shared" si="8"/>
        <v>90.84</v>
      </c>
      <c r="O21" s="129">
        <f>SUM((N21+E21)*(1+F21))</f>
        <v>229.62</v>
      </c>
      <c r="P21" s="102"/>
      <c r="Q21" s="102"/>
      <c r="R21" s="102"/>
    </row>
    <row r="22" spans="1:18" s="84" customFormat="1" ht="64.5">
      <c r="A22" s="123" t="s">
        <v>42</v>
      </c>
      <c r="B22" s="124" t="s">
        <v>365</v>
      </c>
      <c r="C22" s="126"/>
      <c r="D22" s="130"/>
      <c r="E22" s="130"/>
      <c r="F22" s="127"/>
      <c r="G22" s="128">
        <v>175</v>
      </c>
      <c r="H22" s="130"/>
      <c r="I22" s="129">
        <f>SUM(G22*1.5)</f>
        <v>262.5</v>
      </c>
      <c r="J22" s="130"/>
      <c r="K22" s="129">
        <f>SUM(G22*1.5)</f>
        <v>262.5</v>
      </c>
      <c r="L22" s="130"/>
      <c r="M22" s="129">
        <f>SUM(G22*1.5)</f>
        <v>262.5</v>
      </c>
      <c r="N22" s="130"/>
      <c r="O22" s="129">
        <f>SUM(G22*2)</f>
        <v>350</v>
      </c>
    </row>
    <row r="23" spans="1:18" s="84" customFormat="1" ht="153.75">
      <c r="A23" s="131" t="s">
        <v>38</v>
      </c>
      <c r="B23" s="124" t="s">
        <v>363</v>
      </c>
      <c r="C23" s="126"/>
      <c r="D23" s="130"/>
      <c r="E23" s="130"/>
      <c r="F23" s="127"/>
      <c r="G23" s="128">
        <v>175</v>
      </c>
      <c r="H23" s="130"/>
      <c r="I23" s="129">
        <f t="shared" ref="I23:I30" si="21">SUM(G23*1.5)</f>
        <v>262.5</v>
      </c>
      <c r="J23" s="130"/>
      <c r="K23" s="129">
        <f t="shared" ref="K23:K30" si="22">SUM(G23*1.5)</f>
        <v>262.5</v>
      </c>
      <c r="L23" s="130"/>
      <c r="M23" s="129">
        <f t="shared" ref="M23:M30" si="23">SUM(G23*1.5)</f>
        <v>262.5</v>
      </c>
      <c r="N23" s="130"/>
      <c r="O23" s="129">
        <f t="shared" ref="O23:O30" si="24">SUM(G23*2)</f>
        <v>350</v>
      </c>
    </row>
    <row r="24" spans="1:18" s="84" customFormat="1" ht="64.5">
      <c r="A24" s="123" t="s">
        <v>39</v>
      </c>
      <c r="B24" s="124" t="s">
        <v>362</v>
      </c>
      <c r="C24" s="126"/>
      <c r="D24" s="130"/>
      <c r="E24" s="130"/>
      <c r="F24" s="127"/>
      <c r="G24" s="128">
        <v>150</v>
      </c>
      <c r="H24" s="130"/>
      <c r="I24" s="129">
        <f t="shared" si="21"/>
        <v>225</v>
      </c>
      <c r="J24" s="130"/>
      <c r="K24" s="129">
        <f t="shared" si="22"/>
        <v>225</v>
      </c>
      <c r="L24" s="130"/>
      <c r="M24" s="129">
        <f t="shared" si="23"/>
        <v>225</v>
      </c>
      <c r="N24" s="130"/>
      <c r="O24" s="129">
        <f t="shared" si="24"/>
        <v>300</v>
      </c>
    </row>
    <row r="25" spans="1:18" s="84" customFormat="1" ht="102.75">
      <c r="A25" s="132" t="s">
        <v>68</v>
      </c>
      <c r="B25" s="133" t="s">
        <v>361</v>
      </c>
      <c r="C25" s="126"/>
      <c r="D25" s="130"/>
      <c r="E25" s="130"/>
      <c r="F25" s="127"/>
      <c r="G25" s="128">
        <v>150</v>
      </c>
      <c r="H25" s="130"/>
      <c r="I25" s="129">
        <f t="shared" si="21"/>
        <v>225</v>
      </c>
      <c r="J25" s="130"/>
      <c r="K25" s="129">
        <f t="shared" si="22"/>
        <v>225</v>
      </c>
      <c r="L25" s="130"/>
      <c r="M25" s="129">
        <f t="shared" si="23"/>
        <v>225</v>
      </c>
      <c r="N25" s="130"/>
      <c r="O25" s="129">
        <f t="shared" si="24"/>
        <v>300</v>
      </c>
    </row>
    <row r="26" spans="1:18" s="84" customFormat="1" ht="116.25" thickBot="1">
      <c r="A26" s="134" t="s">
        <v>280</v>
      </c>
      <c r="B26" s="135" t="s">
        <v>360</v>
      </c>
      <c r="C26" s="126"/>
      <c r="D26" s="130"/>
      <c r="E26" s="130"/>
      <c r="F26" s="127"/>
      <c r="G26" s="128">
        <v>150</v>
      </c>
      <c r="H26" s="130"/>
      <c r="I26" s="129">
        <f t="shared" si="21"/>
        <v>225</v>
      </c>
      <c r="J26" s="130"/>
      <c r="K26" s="129">
        <f t="shared" si="22"/>
        <v>225</v>
      </c>
      <c r="L26" s="130"/>
      <c r="M26" s="129">
        <f t="shared" si="23"/>
        <v>225</v>
      </c>
      <c r="N26" s="130"/>
      <c r="O26" s="129">
        <f t="shared" si="24"/>
        <v>300</v>
      </c>
    </row>
    <row r="27" spans="1:18" s="84" customFormat="1" ht="78" thickTop="1">
      <c r="A27" s="132" t="s">
        <v>69</v>
      </c>
      <c r="B27" s="136" t="s">
        <v>359</v>
      </c>
      <c r="C27" s="126"/>
      <c r="D27" s="130"/>
      <c r="E27" s="130"/>
      <c r="F27" s="127"/>
      <c r="G27" s="128">
        <v>150</v>
      </c>
      <c r="H27" s="130"/>
      <c r="I27" s="129">
        <f t="shared" si="21"/>
        <v>225</v>
      </c>
      <c r="J27" s="130"/>
      <c r="K27" s="129">
        <f t="shared" si="22"/>
        <v>225</v>
      </c>
      <c r="L27" s="130"/>
      <c r="M27" s="129">
        <f t="shared" si="23"/>
        <v>225</v>
      </c>
      <c r="N27" s="130"/>
      <c r="O27" s="129">
        <f t="shared" si="24"/>
        <v>300</v>
      </c>
    </row>
    <row r="28" spans="1:18" s="84" customFormat="1">
      <c r="A28" s="123" t="s">
        <v>41</v>
      </c>
      <c r="B28" s="137">
        <v>8</v>
      </c>
      <c r="C28" s="126"/>
      <c r="D28" s="130"/>
      <c r="E28" s="130"/>
      <c r="F28" s="127"/>
      <c r="G28" s="130"/>
      <c r="H28" s="130"/>
      <c r="I28" s="130"/>
      <c r="J28" s="130"/>
      <c r="K28" s="130"/>
      <c r="L28" s="130"/>
      <c r="M28" s="130"/>
      <c r="N28" s="130"/>
      <c r="O28" s="130"/>
    </row>
    <row r="29" spans="1:18" s="84" customFormat="1" ht="15.75" thickBot="1">
      <c r="A29" s="123" t="s">
        <v>40</v>
      </c>
      <c r="B29" s="138">
        <v>1</v>
      </c>
      <c r="C29" s="126"/>
      <c r="D29" s="130"/>
      <c r="E29" s="130"/>
      <c r="F29" s="127"/>
      <c r="G29" s="130"/>
      <c r="H29" s="130"/>
      <c r="I29" s="130"/>
      <c r="J29" s="130"/>
      <c r="K29" s="130"/>
      <c r="L29" s="130"/>
      <c r="M29" s="130"/>
      <c r="N29" s="130"/>
      <c r="O29" s="130"/>
    </row>
    <row r="30" spans="1:18" s="84" customFormat="1" ht="77.25">
      <c r="A30" s="132" t="s">
        <v>70</v>
      </c>
      <c r="B30" s="136" t="s">
        <v>358</v>
      </c>
      <c r="C30" s="126"/>
      <c r="D30" s="130"/>
      <c r="E30" s="130"/>
      <c r="F30" s="127"/>
      <c r="G30" s="128">
        <v>175</v>
      </c>
      <c r="H30" s="130"/>
      <c r="I30" s="129">
        <f t="shared" si="21"/>
        <v>262.5</v>
      </c>
      <c r="J30" s="130"/>
      <c r="K30" s="129">
        <f t="shared" si="22"/>
        <v>262.5</v>
      </c>
      <c r="L30" s="130"/>
      <c r="M30" s="129">
        <f t="shared" si="23"/>
        <v>262.5</v>
      </c>
      <c r="N30" s="130"/>
      <c r="O30" s="129">
        <f t="shared" si="24"/>
        <v>350</v>
      </c>
    </row>
    <row r="31" spans="1:18" s="84" customFormat="1">
      <c r="A31" s="123" t="s">
        <v>41</v>
      </c>
      <c r="B31" s="139">
        <v>8</v>
      </c>
      <c r="C31" s="126"/>
      <c r="D31" s="130"/>
      <c r="E31" s="130"/>
      <c r="F31" s="127"/>
      <c r="G31" s="130"/>
      <c r="H31" s="130"/>
      <c r="I31" s="130"/>
      <c r="J31" s="130"/>
      <c r="K31" s="130"/>
      <c r="L31" s="130"/>
      <c r="M31" s="130"/>
      <c r="N31" s="130"/>
      <c r="O31" s="130"/>
    </row>
    <row r="32" spans="1:18" s="84" customFormat="1">
      <c r="A32" s="123" t="s">
        <v>40</v>
      </c>
      <c r="B32" s="139">
        <v>1</v>
      </c>
      <c r="C32" s="126"/>
      <c r="D32" s="130"/>
      <c r="E32" s="130"/>
      <c r="F32" s="127"/>
      <c r="G32" s="130"/>
      <c r="H32" s="130"/>
      <c r="I32" s="130"/>
      <c r="J32" s="130"/>
      <c r="K32" s="130"/>
      <c r="L32" s="130"/>
      <c r="M32" s="130"/>
      <c r="N32" s="130"/>
      <c r="O32" s="130"/>
    </row>
  </sheetData>
  <sheetProtection algorithmName="SHA-512" hashValue="t2VFcVsJhZcqjiJH4HF74ZPNmBrTqb/Og4t9bGzB5c5uhfmQBw70aN9ZOzuQQhUZKSFfeli0jcluO1WyG/gCTw==" saltValue="4FVuhprUmMLqkYg8CzF4EA==" spinCount="100000" sheet="1" objects="1" scenarios="1"/>
  <autoFilter ref="A3:R32" xr:uid="{00000000-0009-0000-0000-00000F000000}"/>
  <mergeCells count="1">
    <mergeCell ref="A1:B1"/>
  </mergeCells>
  <printOptions horizontalCentered="1"/>
  <pageMargins left="0.75" right="0.75" top="1" bottom="1" header="0.5" footer="0.5"/>
  <pageSetup paperSize="3" scale="57"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46"/>
  <sheetViews>
    <sheetView zoomScale="70" zoomScaleNormal="70" workbookViewId="0">
      <pane ySplit="3" topLeftCell="A4" activePane="bottomLeft" state="frozen"/>
      <selection activeCell="B6" sqref="B6"/>
      <selection pane="bottomLeft" activeCell="S1" sqref="S1:S1048576"/>
    </sheetView>
  </sheetViews>
  <sheetFormatPr defaultColWidth="9.28515625" defaultRowHeight="15"/>
  <cols>
    <col min="1" max="1" width="70.140625" style="147" bestFit="1" customWidth="1"/>
    <col min="2" max="2" width="76.85546875" style="147" bestFit="1" customWidth="1"/>
    <col min="3" max="3" width="62.28515625" style="147" bestFit="1" customWidth="1"/>
    <col min="4" max="4" width="18.42578125" style="170" customWidth="1"/>
    <col min="5" max="5" width="18.7109375" style="170" customWidth="1"/>
    <col min="6" max="6" width="14.28515625" style="169" customWidth="1"/>
    <col min="7" max="8" width="15.28515625" style="170" bestFit="1" customWidth="1"/>
    <col min="9" max="9" width="17.42578125" style="170" bestFit="1" customWidth="1"/>
    <col min="10" max="10" width="15.28515625" style="170" bestFit="1" customWidth="1"/>
    <col min="11" max="11" width="15.42578125" style="170" customWidth="1"/>
    <col min="12" max="12" width="14.5703125" style="170" customWidth="1"/>
    <col min="13" max="13" width="15.28515625" style="170" bestFit="1" customWidth="1"/>
    <col min="14" max="14" width="18.28515625" style="170" customWidth="1"/>
    <col min="15" max="15" width="19.7109375" style="170" customWidth="1"/>
    <col min="16" max="16" width="12.42578125" style="193" hidden="1" customWidth="1"/>
    <col min="17" max="17" width="9.28515625" style="193" hidden="1" customWidth="1"/>
    <col min="18" max="19" width="9.28515625" style="147" hidden="1" customWidth="1"/>
    <col min="20" max="16384" width="9.28515625" style="147"/>
  </cols>
  <sheetData>
    <row r="1" spans="1:19" ht="18.75">
      <c r="A1" s="540" t="s">
        <v>63</v>
      </c>
      <c r="B1" s="541"/>
      <c r="C1" s="541"/>
      <c r="D1" s="541"/>
      <c r="E1" s="541"/>
      <c r="F1" s="145"/>
      <c r="G1" s="146"/>
      <c r="H1" s="146"/>
      <c r="I1" s="146"/>
      <c r="J1" s="146"/>
      <c r="K1" s="146"/>
      <c r="L1" s="146"/>
      <c r="M1" s="146"/>
      <c r="N1" s="146"/>
      <c r="O1" s="146"/>
    </row>
    <row r="2" spans="1:19" ht="18.75">
      <c r="A2" s="148"/>
      <c r="B2" s="86" t="s">
        <v>15173</v>
      </c>
      <c r="C2" s="86">
        <f>'Cover Page'!B3:D3</f>
        <v>0</v>
      </c>
      <c r="D2" s="463"/>
      <c r="E2" s="463"/>
      <c r="F2" s="145"/>
      <c r="G2" s="146"/>
      <c r="H2" s="146"/>
      <c r="I2" s="146"/>
      <c r="J2" s="146"/>
      <c r="K2" s="146"/>
      <c r="L2" s="146"/>
      <c r="M2" s="146"/>
      <c r="N2" s="146"/>
      <c r="O2" s="146"/>
    </row>
    <row r="3" spans="1:19" ht="60">
      <c r="A3" s="149" t="s">
        <v>26</v>
      </c>
      <c r="B3" s="149" t="s">
        <v>27</v>
      </c>
      <c r="C3" s="89" t="s">
        <v>77</v>
      </c>
      <c r="D3" s="151" t="s">
        <v>28</v>
      </c>
      <c r="E3" s="151" t="s">
        <v>29</v>
      </c>
      <c r="F3" s="150" t="s">
        <v>30</v>
      </c>
      <c r="G3" s="151" t="s">
        <v>46</v>
      </c>
      <c r="H3" s="151" t="s">
        <v>45</v>
      </c>
      <c r="I3" s="151" t="s">
        <v>44</v>
      </c>
      <c r="J3" s="151" t="s">
        <v>31</v>
      </c>
      <c r="K3" s="464" t="s">
        <v>32</v>
      </c>
      <c r="L3" s="151" t="s">
        <v>33</v>
      </c>
      <c r="M3" s="151" t="s">
        <v>34</v>
      </c>
      <c r="N3" s="152" t="s">
        <v>43</v>
      </c>
      <c r="O3" s="151" t="s">
        <v>35</v>
      </c>
    </row>
    <row r="4" spans="1:19" ht="180">
      <c r="A4" s="104" t="s">
        <v>104</v>
      </c>
      <c r="B4" s="93" t="s">
        <v>386</v>
      </c>
      <c r="C4" s="104" t="s">
        <v>103</v>
      </c>
      <c r="D4" s="129">
        <v>39.43</v>
      </c>
      <c r="E4" s="129">
        <f>SUM(P4+(D4*Q4))</f>
        <v>30.462900000000001</v>
      </c>
      <c r="F4" s="101">
        <v>0.85</v>
      </c>
      <c r="G4" s="129">
        <f t="shared" ref="G4:G14" si="0">SUM(D4:E4)*(1+F4)</f>
        <v>129.30186499999999</v>
      </c>
      <c r="H4" s="129">
        <f t="shared" ref="H4:H15" si="1">SUM(D4*1.5)</f>
        <v>59.144999999999996</v>
      </c>
      <c r="I4" s="129">
        <f>SUM((H4+(P4+H4*Q4))*((1+F4)))</f>
        <v>166.8687975</v>
      </c>
      <c r="J4" s="129">
        <f t="shared" ref="J4:J15" si="2">SUM(D4*1.5)</f>
        <v>59.144999999999996</v>
      </c>
      <c r="K4" s="129">
        <f>SUM((J4+(P4+J4*Q4))*((1+F4)))</f>
        <v>166.8687975</v>
      </c>
      <c r="L4" s="129">
        <f t="shared" ref="L4:L15" si="3">SUM(D4*1.5)</f>
        <v>59.144999999999996</v>
      </c>
      <c r="M4" s="129">
        <f>SUM((P4+L4*Q4)+L4)*(1+F4)</f>
        <v>166.8687975</v>
      </c>
      <c r="N4" s="129">
        <f t="shared" ref="N4:N15" si="4">SUM(D4*2)</f>
        <v>78.86</v>
      </c>
      <c r="O4" s="129">
        <f>SUM((N4+(P4+N4*Q4)))*(1+F4)</f>
        <v>204.43573000000001</v>
      </c>
      <c r="P4" s="193">
        <v>29.28</v>
      </c>
      <c r="Q4" s="194">
        <v>0.03</v>
      </c>
    </row>
    <row r="5" spans="1:19" ht="180">
      <c r="A5" s="104" t="s">
        <v>105</v>
      </c>
      <c r="B5" s="93" t="s">
        <v>386</v>
      </c>
      <c r="C5" s="104" t="s">
        <v>106</v>
      </c>
      <c r="D5" s="129">
        <v>46.5</v>
      </c>
      <c r="E5" s="129">
        <f>SUM(P5+(D5*Q5))</f>
        <v>31.305</v>
      </c>
      <c r="F5" s="101">
        <v>0.75</v>
      </c>
      <c r="G5" s="129">
        <f>SUM(D5:E5)*(1+F5)</f>
        <v>136.15875</v>
      </c>
      <c r="H5" s="129">
        <f t="shared" si="1"/>
        <v>69.75</v>
      </c>
      <c r="I5" s="129">
        <f>SUM((H5+E5)*(1+F5))</f>
        <v>176.84625</v>
      </c>
      <c r="J5" s="129">
        <f t="shared" si="2"/>
        <v>69.75</v>
      </c>
      <c r="K5" s="129">
        <f>SUM((J5+E5)*(1+F5))</f>
        <v>176.84625</v>
      </c>
      <c r="L5" s="129">
        <f t="shared" si="3"/>
        <v>69.75</v>
      </c>
      <c r="M5" s="129">
        <f>SUM(E5+L5)*(1+F5)</f>
        <v>176.84625</v>
      </c>
      <c r="N5" s="129">
        <f t="shared" si="4"/>
        <v>93</v>
      </c>
      <c r="O5" s="129">
        <f>SUM((N5+E5)*(1+F5))</f>
        <v>217.53375</v>
      </c>
      <c r="P5" s="195">
        <v>29.91</v>
      </c>
      <c r="Q5" s="194">
        <v>0.03</v>
      </c>
    </row>
    <row r="6" spans="1:19" ht="180">
      <c r="A6" s="104" t="s">
        <v>115</v>
      </c>
      <c r="B6" s="93" t="s">
        <v>386</v>
      </c>
      <c r="C6" s="104" t="s">
        <v>107</v>
      </c>
      <c r="D6" s="129">
        <f>R6+S6</f>
        <v>58.5</v>
      </c>
      <c r="E6" s="129">
        <f>SUM(P6+(D6*Q6))</f>
        <v>30.434999999999999</v>
      </c>
      <c r="F6" s="101">
        <v>0.55000000000000004</v>
      </c>
      <c r="G6" s="129">
        <f t="shared" si="0"/>
        <v>137.84925000000001</v>
      </c>
      <c r="H6" s="129">
        <f>SUM(R6*1.5)+S6</f>
        <v>83.25</v>
      </c>
      <c r="I6" s="129">
        <f>SUM((H6+(H6*Q6)+P6)*((1+F6)))</f>
        <v>177.36262500000001</v>
      </c>
      <c r="J6" s="129">
        <f>SUM(R6*1.5)+S6</f>
        <v>83.25</v>
      </c>
      <c r="K6" s="129">
        <f>SUM((J6+(J6*Q6)+P6)*((1+F6)))</f>
        <v>177.36262500000001</v>
      </c>
      <c r="L6" s="129">
        <f>SUM(R6*1.5)+S6</f>
        <v>83.25</v>
      </c>
      <c r="M6" s="129">
        <f>SUM(L6+(L6*Q6)+P6)*(1+F6)</f>
        <v>177.36262500000001</v>
      </c>
      <c r="N6" s="129">
        <f>SUM(R6*2)+S6</f>
        <v>108</v>
      </c>
      <c r="O6" s="129">
        <f>SUM((N6+(N6*Q6)+P6)*((1+F6)))</f>
        <v>216.87599999999998</v>
      </c>
      <c r="P6" s="193">
        <v>28.68</v>
      </c>
      <c r="Q6" s="194">
        <v>0.03</v>
      </c>
      <c r="R6" s="147">
        <v>49.5</v>
      </c>
      <c r="S6" s="147">
        <v>9</v>
      </c>
    </row>
    <row r="7" spans="1:19" ht="180">
      <c r="A7" s="104" t="s">
        <v>109</v>
      </c>
      <c r="B7" s="93" t="s">
        <v>386</v>
      </c>
      <c r="C7" s="104" t="s">
        <v>108</v>
      </c>
      <c r="D7" s="108">
        <v>44</v>
      </c>
      <c r="E7" s="108">
        <f>SUM((P7+(D7*Q7)))</f>
        <v>31.490000000000002</v>
      </c>
      <c r="F7" s="101">
        <v>0.5</v>
      </c>
      <c r="G7" s="129">
        <f t="shared" si="0"/>
        <v>113.23500000000001</v>
      </c>
      <c r="H7" s="129">
        <f t="shared" si="1"/>
        <v>66</v>
      </c>
      <c r="I7" s="129">
        <f>SUM((H7+(P7+H7*Q7))*((1+F7)))</f>
        <v>147.22500000000002</v>
      </c>
      <c r="J7" s="129">
        <f t="shared" si="2"/>
        <v>66</v>
      </c>
      <c r="K7" s="129">
        <f>SUM((J7+(P7+J7*Q7))*((1+F7)))</f>
        <v>147.22500000000002</v>
      </c>
      <c r="L7" s="129">
        <f t="shared" si="3"/>
        <v>66</v>
      </c>
      <c r="M7" s="129">
        <f>SUM((P7+L7*Q7)+L7)*(1+F7)</f>
        <v>147.22500000000002</v>
      </c>
      <c r="N7" s="129">
        <f t="shared" si="4"/>
        <v>88</v>
      </c>
      <c r="O7" s="129">
        <f>SUM((N7+(P7+N7*Q7))*((1+F7)))</f>
        <v>181.215</v>
      </c>
      <c r="P7" s="196">
        <v>30.17</v>
      </c>
      <c r="Q7" s="194">
        <v>0.03</v>
      </c>
    </row>
    <row r="8" spans="1:19" ht="165">
      <c r="A8" s="197" t="s">
        <v>309</v>
      </c>
      <c r="B8" s="93" t="s">
        <v>396</v>
      </c>
      <c r="C8" s="104" t="s">
        <v>103</v>
      </c>
      <c r="D8" s="129">
        <v>39.43</v>
      </c>
      <c r="E8" s="129">
        <f>SUM(P8+(D8*Q8))</f>
        <v>30.462900000000001</v>
      </c>
      <c r="F8" s="101">
        <v>0.85</v>
      </c>
      <c r="G8" s="129">
        <f t="shared" si="0"/>
        <v>129.30186499999999</v>
      </c>
      <c r="H8" s="129">
        <f t="shared" si="1"/>
        <v>59.144999999999996</v>
      </c>
      <c r="I8" s="129">
        <f>SUM((H8+(P8+H8*Q8))*((1+F8)))</f>
        <v>166.8687975</v>
      </c>
      <c r="J8" s="129">
        <f t="shared" si="2"/>
        <v>59.144999999999996</v>
      </c>
      <c r="K8" s="129">
        <f>SUM((J8+(P8+J8*Q8))*((1+F8)))</f>
        <v>166.8687975</v>
      </c>
      <c r="L8" s="129">
        <f t="shared" si="3"/>
        <v>59.144999999999996</v>
      </c>
      <c r="M8" s="129">
        <f>SUM((L8+(P8+L8*Q8))*((1+F8)))</f>
        <v>166.8687975</v>
      </c>
      <c r="N8" s="129">
        <f t="shared" si="4"/>
        <v>78.86</v>
      </c>
      <c r="O8" s="129">
        <f>SUM((N8+(P8+N8*Q8))*((1+F8)))</f>
        <v>204.43573000000001</v>
      </c>
      <c r="P8" s="193">
        <v>29.28</v>
      </c>
      <c r="Q8" s="194">
        <v>0.03</v>
      </c>
    </row>
    <row r="9" spans="1:19" ht="180">
      <c r="A9" s="197" t="s">
        <v>308</v>
      </c>
      <c r="B9" s="93" t="s">
        <v>396</v>
      </c>
      <c r="C9" s="104" t="s">
        <v>106</v>
      </c>
      <c r="D9" s="129">
        <v>46.5</v>
      </c>
      <c r="E9" s="129">
        <f>SUM(P9+(D9*Q9))</f>
        <v>31.305</v>
      </c>
      <c r="F9" s="101">
        <v>0.75</v>
      </c>
      <c r="G9" s="129">
        <f t="shared" si="0"/>
        <v>136.15875</v>
      </c>
      <c r="H9" s="129">
        <f t="shared" si="1"/>
        <v>69.75</v>
      </c>
      <c r="I9" s="129">
        <f>SUM((H9+E9)*(1+F9))</f>
        <v>176.84625</v>
      </c>
      <c r="J9" s="129">
        <f t="shared" si="2"/>
        <v>69.75</v>
      </c>
      <c r="K9" s="129">
        <f>SUM((J9+E9)*(1+F9))</f>
        <v>176.84625</v>
      </c>
      <c r="L9" s="129">
        <f t="shared" si="3"/>
        <v>69.75</v>
      </c>
      <c r="M9" s="129">
        <f>SUM(E9+L9)*(1+F9)</f>
        <v>176.84625</v>
      </c>
      <c r="N9" s="129">
        <f t="shared" si="4"/>
        <v>93</v>
      </c>
      <c r="O9" s="129">
        <f>SUM((N9+E9)*(1+F9))</f>
        <v>217.53375</v>
      </c>
      <c r="P9" s="195">
        <v>29.91</v>
      </c>
      <c r="Q9" s="194">
        <v>0.03</v>
      </c>
    </row>
    <row r="10" spans="1:19" ht="180">
      <c r="A10" s="197" t="s">
        <v>307</v>
      </c>
      <c r="B10" s="93" t="s">
        <v>396</v>
      </c>
      <c r="C10" s="104" t="s">
        <v>107</v>
      </c>
      <c r="D10" s="129">
        <f>R10+S10</f>
        <v>58.5</v>
      </c>
      <c r="E10" s="129">
        <f>SUM(P10+(D10*Q10))</f>
        <v>30.434999999999999</v>
      </c>
      <c r="F10" s="101">
        <v>0.55000000000000004</v>
      </c>
      <c r="G10" s="129">
        <f t="shared" si="0"/>
        <v>137.84925000000001</v>
      </c>
      <c r="H10" s="129">
        <f>SUM(R10*1.5)+S10</f>
        <v>83.25</v>
      </c>
      <c r="I10" s="129">
        <f>SUM((H10+(H10*Q10)+P10)*((1+F10)))</f>
        <v>177.36262500000001</v>
      </c>
      <c r="J10" s="129">
        <f>SUM(R10*1.5)+S10</f>
        <v>83.25</v>
      </c>
      <c r="K10" s="129">
        <f>SUM((J10+(J10*Q10)+P10)*((1+F10)))</f>
        <v>177.36262500000001</v>
      </c>
      <c r="L10" s="129">
        <f>SUM(R10*1.5)+S10</f>
        <v>83.25</v>
      </c>
      <c r="M10" s="129">
        <f>SUM(L10+(L10*Q10)+P10)*(1+F10)</f>
        <v>177.36262500000001</v>
      </c>
      <c r="N10" s="129">
        <f>SUM(R10*2)+S10</f>
        <v>108</v>
      </c>
      <c r="O10" s="129">
        <f>SUM((N10+(N10*Q10)+P10)*((1+F10)))</f>
        <v>216.87599999999998</v>
      </c>
      <c r="P10" s="193">
        <v>28.68</v>
      </c>
      <c r="Q10" s="194">
        <v>0.03</v>
      </c>
      <c r="R10" s="147">
        <v>49.5</v>
      </c>
      <c r="S10" s="147">
        <v>9</v>
      </c>
    </row>
    <row r="11" spans="1:19" ht="150">
      <c r="A11" s="197" t="s">
        <v>306</v>
      </c>
      <c r="B11" s="93" t="s">
        <v>396</v>
      </c>
      <c r="C11" s="104" t="s">
        <v>110</v>
      </c>
      <c r="D11" s="108">
        <v>44</v>
      </c>
      <c r="E11" s="108">
        <f>SUM((P11+(D11*Q11)))</f>
        <v>31.490000000000002</v>
      </c>
      <c r="F11" s="101">
        <v>0.8</v>
      </c>
      <c r="G11" s="129">
        <f t="shared" si="0"/>
        <v>135.88200000000003</v>
      </c>
      <c r="H11" s="129">
        <f t="shared" si="1"/>
        <v>66</v>
      </c>
      <c r="I11" s="129">
        <f>SUM((H11+(P11+H11*Q11))*((1+F11)))</f>
        <v>176.67000000000002</v>
      </c>
      <c r="J11" s="129">
        <f t="shared" si="2"/>
        <v>66</v>
      </c>
      <c r="K11" s="129">
        <f>SUM((J11+(P11+J11*Q11))*((1+F11)))</f>
        <v>176.67000000000002</v>
      </c>
      <c r="L11" s="129">
        <f t="shared" si="3"/>
        <v>66</v>
      </c>
      <c r="M11" s="129">
        <f>SUM((L11+(P11+L11*Q11))*((1+F11)))</f>
        <v>176.67000000000002</v>
      </c>
      <c r="N11" s="129">
        <f t="shared" si="4"/>
        <v>88</v>
      </c>
      <c r="O11" s="129">
        <f>SUM((N11+(P11+N11*Q11))*((1+F11)))</f>
        <v>217.458</v>
      </c>
      <c r="P11" s="196">
        <v>30.17</v>
      </c>
      <c r="Q11" s="194">
        <v>0.03</v>
      </c>
    </row>
    <row r="12" spans="1:19" ht="165">
      <c r="A12" s="189" t="s">
        <v>111</v>
      </c>
      <c r="B12" s="93" t="s">
        <v>355</v>
      </c>
      <c r="C12" s="104" t="s">
        <v>103</v>
      </c>
      <c r="D12" s="129">
        <v>39.43</v>
      </c>
      <c r="E12" s="129">
        <f>SUM(P12+(D12*Q12))</f>
        <v>30.462900000000001</v>
      </c>
      <c r="F12" s="101">
        <v>0.85</v>
      </c>
      <c r="G12" s="129">
        <f t="shared" si="0"/>
        <v>129.30186499999999</v>
      </c>
      <c r="H12" s="129">
        <f t="shared" si="1"/>
        <v>59.144999999999996</v>
      </c>
      <c r="I12" s="129">
        <f>SUM((H12+(P12+H12*Q12))*((1+F12)))</f>
        <v>166.8687975</v>
      </c>
      <c r="J12" s="129">
        <f t="shared" si="2"/>
        <v>59.144999999999996</v>
      </c>
      <c r="K12" s="129">
        <f>SUM((J12+(P12+J12*Q12))*((1+F12)))</f>
        <v>166.8687975</v>
      </c>
      <c r="L12" s="129">
        <f t="shared" si="3"/>
        <v>59.144999999999996</v>
      </c>
      <c r="M12" s="129">
        <f>SUM((L12+(P12+L12*Q12))*((1+F12)))</f>
        <v>166.8687975</v>
      </c>
      <c r="N12" s="129">
        <f t="shared" si="4"/>
        <v>78.86</v>
      </c>
      <c r="O12" s="129">
        <f>SUM((N12+(P12+N12*Q12))*((1+F12)))</f>
        <v>204.43573000000001</v>
      </c>
      <c r="P12" s="193">
        <v>29.28</v>
      </c>
      <c r="Q12" s="194">
        <v>0.03</v>
      </c>
    </row>
    <row r="13" spans="1:19" ht="150">
      <c r="A13" s="189" t="s">
        <v>112</v>
      </c>
      <c r="B13" s="93" t="s">
        <v>355</v>
      </c>
      <c r="C13" s="104" t="s">
        <v>106</v>
      </c>
      <c r="D13" s="129">
        <v>46.5</v>
      </c>
      <c r="E13" s="129">
        <f>SUM(P13+(D13*Q13))</f>
        <v>31.305</v>
      </c>
      <c r="F13" s="101">
        <v>0.75</v>
      </c>
      <c r="G13" s="129">
        <f t="shared" si="0"/>
        <v>136.15875</v>
      </c>
      <c r="H13" s="129">
        <f t="shared" si="1"/>
        <v>69.75</v>
      </c>
      <c r="I13" s="129">
        <f>SUM((H13+E13)*(1+F13))</f>
        <v>176.84625</v>
      </c>
      <c r="J13" s="129">
        <f t="shared" si="2"/>
        <v>69.75</v>
      </c>
      <c r="K13" s="129">
        <f>SUM((J13+E13)*(1+F13))</f>
        <v>176.84625</v>
      </c>
      <c r="L13" s="129">
        <f t="shared" si="3"/>
        <v>69.75</v>
      </c>
      <c r="M13" s="129">
        <f>SUM(E13+L13)*(1+F13)</f>
        <v>176.84625</v>
      </c>
      <c r="N13" s="129">
        <f t="shared" si="4"/>
        <v>93</v>
      </c>
      <c r="O13" s="129">
        <f>SUM((N13+E13)*(1+F13))</f>
        <v>217.53375</v>
      </c>
      <c r="P13" s="195">
        <v>29.91</v>
      </c>
      <c r="Q13" s="194">
        <v>0.03</v>
      </c>
    </row>
    <row r="14" spans="1:19" ht="180">
      <c r="A14" s="189" t="s">
        <v>113</v>
      </c>
      <c r="B14" s="93" t="s">
        <v>355</v>
      </c>
      <c r="C14" s="104" t="s">
        <v>107</v>
      </c>
      <c r="D14" s="129">
        <f>R14+S14</f>
        <v>58.5</v>
      </c>
      <c r="E14" s="129">
        <f>SUM(P14+(D14*Q14))</f>
        <v>30.434999999999999</v>
      </c>
      <c r="F14" s="101">
        <v>0.55000000000000004</v>
      </c>
      <c r="G14" s="129">
        <f t="shared" si="0"/>
        <v>137.84925000000001</v>
      </c>
      <c r="H14" s="129">
        <f>SUM(R14*1.5)+S14</f>
        <v>83.25</v>
      </c>
      <c r="I14" s="129">
        <f>SUM((H14+(H14*Q14)+P14)*((1+F14)))</f>
        <v>177.36262500000001</v>
      </c>
      <c r="J14" s="129">
        <f>SUM(R14*1.5)+S14</f>
        <v>83.25</v>
      </c>
      <c r="K14" s="129">
        <f>SUM((J14+(J14*Q14)+P14)*((1+F14)))</f>
        <v>177.36262500000001</v>
      </c>
      <c r="L14" s="129">
        <f>SUM(R14*1.5)+S14</f>
        <v>83.25</v>
      </c>
      <c r="M14" s="129">
        <f>SUM(L14+(L14*Q14)+P14)*(1+F14)</f>
        <v>177.36262500000001</v>
      </c>
      <c r="N14" s="129">
        <f>SUM(R14*2)+S14</f>
        <v>108</v>
      </c>
      <c r="O14" s="129">
        <f>SUM((N14+(N14*Q14)+P14)*((1+F14)))</f>
        <v>216.87599999999998</v>
      </c>
      <c r="P14" s="193">
        <v>28.68</v>
      </c>
      <c r="Q14" s="194">
        <v>0.03</v>
      </c>
      <c r="R14" s="147">
        <v>49.5</v>
      </c>
      <c r="S14" s="147">
        <v>9</v>
      </c>
    </row>
    <row r="15" spans="1:19" ht="150">
      <c r="A15" s="189" t="s">
        <v>114</v>
      </c>
      <c r="B15" s="93" t="s">
        <v>355</v>
      </c>
      <c r="C15" s="104" t="s">
        <v>110</v>
      </c>
      <c r="D15" s="108">
        <v>44</v>
      </c>
      <c r="E15" s="108">
        <f>SUM((P15+(D15*Q15)))</f>
        <v>31.490000000000002</v>
      </c>
      <c r="F15" s="101">
        <v>0.8</v>
      </c>
      <c r="G15" s="129">
        <f t="shared" ref="G15:G35" si="5">SUM(D15:E15)*(1+F15)</f>
        <v>135.88200000000003</v>
      </c>
      <c r="H15" s="129">
        <f t="shared" si="1"/>
        <v>66</v>
      </c>
      <c r="I15" s="129">
        <f>SUM((H15+(P15+H15*Q15))*((1+F15)))</f>
        <v>176.67000000000002</v>
      </c>
      <c r="J15" s="129">
        <f t="shared" si="2"/>
        <v>66</v>
      </c>
      <c r="K15" s="129">
        <f>SUM((J15+(P15+J15*Q15))*((1+F15)))</f>
        <v>176.67000000000002</v>
      </c>
      <c r="L15" s="129">
        <f t="shared" si="3"/>
        <v>66</v>
      </c>
      <c r="M15" s="129">
        <f>SUM((L15+(P15+L15*Q15))*((1+F15)))</f>
        <v>176.67000000000002</v>
      </c>
      <c r="N15" s="129">
        <f t="shared" si="4"/>
        <v>88</v>
      </c>
      <c r="O15" s="129">
        <f>SUM((N15+(P15+N15*Q15))*((1+F15)))</f>
        <v>217.458</v>
      </c>
      <c r="P15" s="196">
        <v>30.17</v>
      </c>
      <c r="Q15" s="194">
        <v>0.03</v>
      </c>
    </row>
    <row r="16" spans="1:19" ht="165">
      <c r="A16" s="198" t="s">
        <v>15859</v>
      </c>
      <c r="B16" s="93" t="s">
        <v>352</v>
      </c>
      <c r="C16" s="104" t="s">
        <v>103</v>
      </c>
      <c r="D16" s="129">
        <v>39.43</v>
      </c>
      <c r="E16" s="129">
        <f>SUM(P16+(D16*Q16))</f>
        <v>30.462900000000001</v>
      </c>
      <c r="F16" s="101">
        <v>0.85</v>
      </c>
      <c r="G16" s="129">
        <f t="shared" si="5"/>
        <v>129.30186499999999</v>
      </c>
      <c r="H16" s="129">
        <f t="shared" ref="H16:H35" si="6">SUM(D16*1.5)</f>
        <v>59.144999999999996</v>
      </c>
      <c r="I16" s="129">
        <f>SUM((H16+(P16+H16*Q16))*((1+F16)))</f>
        <v>166.8687975</v>
      </c>
      <c r="J16" s="129">
        <f t="shared" ref="J16:J35" si="7">SUM(D16*1.5)</f>
        <v>59.144999999999996</v>
      </c>
      <c r="K16" s="129">
        <f>SUM((J16+(P16+J16*Q16))*((1+F16)))</f>
        <v>166.8687975</v>
      </c>
      <c r="L16" s="129">
        <f t="shared" ref="L16:L35" si="8">SUM(D16*1.5)</f>
        <v>59.144999999999996</v>
      </c>
      <c r="M16" s="129">
        <f>SUM((L16+(P16+L16*Q16))*((1+F16)))</f>
        <v>166.8687975</v>
      </c>
      <c r="N16" s="129">
        <f t="shared" ref="N16:N35" si="9">SUM(D16*2)</f>
        <v>78.86</v>
      </c>
      <c r="O16" s="129">
        <f>SUM((N16+(P16+N16*Q16))*((1+F16)))</f>
        <v>204.43573000000001</v>
      </c>
      <c r="P16" s="193">
        <v>29.28</v>
      </c>
      <c r="Q16" s="194">
        <v>0.03</v>
      </c>
    </row>
    <row r="17" spans="1:19" ht="195">
      <c r="A17" s="198" t="s">
        <v>15860</v>
      </c>
      <c r="B17" s="93" t="s">
        <v>352</v>
      </c>
      <c r="C17" s="104" t="s">
        <v>106</v>
      </c>
      <c r="D17" s="129">
        <v>46.5</v>
      </c>
      <c r="E17" s="129">
        <f>SUM(P17+(D17*Q17))</f>
        <v>31.305</v>
      </c>
      <c r="F17" s="101">
        <v>0.75</v>
      </c>
      <c r="G17" s="129">
        <f t="shared" si="5"/>
        <v>136.15875</v>
      </c>
      <c r="H17" s="129">
        <f t="shared" si="6"/>
        <v>69.75</v>
      </c>
      <c r="I17" s="129">
        <f>SUM((H17+E17)*(1+F17))</f>
        <v>176.84625</v>
      </c>
      <c r="J17" s="129">
        <f t="shared" si="7"/>
        <v>69.75</v>
      </c>
      <c r="K17" s="129">
        <f>SUM((J17+E17)*(1+F17))</f>
        <v>176.84625</v>
      </c>
      <c r="L17" s="129">
        <f t="shared" si="8"/>
        <v>69.75</v>
      </c>
      <c r="M17" s="129">
        <f>SUM(E17+L17)*(1+F17)</f>
        <v>176.84625</v>
      </c>
      <c r="N17" s="129">
        <f t="shared" si="9"/>
        <v>93</v>
      </c>
      <c r="O17" s="129">
        <f>SUM((N17+E17)*(1+F17))</f>
        <v>217.53375</v>
      </c>
      <c r="P17" s="195">
        <v>29.91</v>
      </c>
      <c r="Q17" s="194">
        <v>0.03</v>
      </c>
    </row>
    <row r="18" spans="1:19" ht="195">
      <c r="A18" s="198" t="s">
        <v>15861</v>
      </c>
      <c r="B18" s="93" t="s">
        <v>352</v>
      </c>
      <c r="C18" s="104" t="s">
        <v>107</v>
      </c>
      <c r="D18" s="129">
        <f>R18+S18</f>
        <v>58.5</v>
      </c>
      <c r="E18" s="129">
        <f>SUM(P18+(D18*Q18))</f>
        <v>30.434999999999999</v>
      </c>
      <c r="F18" s="101">
        <v>0.55000000000000004</v>
      </c>
      <c r="G18" s="129">
        <f t="shared" si="5"/>
        <v>137.84925000000001</v>
      </c>
      <c r="H18" s="129">
        <f>SUM(R18*1.5)+S18</f>
        <v>83.25</v>
      </c>
      <c r="I18" s="129">
        <f>SUM((H18+(H18*Q18)+P18)*((1+F18)))</f>
        <v>177.36262500000001</v>
      </c>
      <c r="J18" s="129">
        <f>SUM(R18*1.5)+S18</f>
        <v>83.25</v>
      </c>
      <c r="K18" s="129">
        <f>SUM((J18+(J18*Q18)+P18)*((1+F18)))</f>
        <v>177.36262500000001</v>
      </c>
      <c r="L18" s="129">
        <f>SUM(R18*1.5)+S18</f>
        <v>83.25</v>
      </c>
      <c r="M18" s="129">
        <f>SUM(L18+(L18*Q18)+P18)*(1+F18)</f>
        <v>177.36262500000001</v>
      </c>
      <c r="N18" s="129">
        <f>SUM(R18*2)+S18</f>
        <v>108</v>
      </c>
      <c r="O18" s="129">
        <f>SUM((N18+(N18*Q18)+P18)*((1+F18)))</f>
        <v>216.87599999999998</v>
      </c>
      <c r="P18" s="193">
        <v>28.68</v>
      </c>
      <c r="Q18" s="194">
        <v>0.03</v>
      </c>
      <c r="R18" s="147">
        <v>49.5</v>
      </c>
      <c r="S18" s="147">
        <v>9</v>
      </c>
    </row>
    <row r="19" spans="1:19" ht="150">
      <c r="A19" s="198" t="s">
        <v>15862</v>
      </c>
      <c r="B19" s="93" t="s">
        <v>352</v>
      </c>
      <c r="C19" s="104" t="s">
        <v>110</v>
      </c>
      <c r="D19" s="108">
        <v>44</v>
      </c>
      <c r="E19" s="108">
        <f>SUM((P19+(D19*Q19)))</f>
        <v>31.490000000000002</v>
      </c>
      <c r="F19" s="101">
        <v>0.8</v>
      </c>
      <c r="G19" s="129">
        <f>SUM(D19:E19)*(1+F19)</f>
        <v>135.88200000000003</v>
      </c>
      <c r="H19" s="129">
        <f t="shared" si="6"/>
        <v>66</v>
      </c>
      <c r="I19" s="129">
        <f>SUM((H19+(P19+H19*Q19))*((1+F19)))</f>
        <v>176.67000000000002</v>
      </c>
      <c r="J19" s="129">
        <f t="shared" si="7"/>
        <v>66</v>
      </c>
      <c r="K19" s="129">
        <f>SUM((J19+(P19+J19*Q19))*((1+F19)))</f>
        <v>176.67000000000002</v>
      </c>
      <c r="L19" s="129">
        <f t="shared" si="8"/>
        <v>66</v>
      </c>
      <c r="M19" s="129">
        <f>SUM((L19+(P19+L19*Q19))*((1+F19)))</f>
        <v>176.67000000000002</v>
      </c>
      <c r="N19" s="129">
        <f t="shared" si="9"/>
        <v>88</v>
      </c>
      <c r="O19" s="129">
        <f>SUM((N19+(P19+N19*Q19))*((1+F19)))</f>
        <v>217.458</v>
      </c>
      <c r="P19" s="196">
        <v>30.17</v>
      </c>
      <c r="Q19" s="194">
        <v>0.03</v>
      </c>
    </row>
    <row r="20" spans="1:19" ht="165">
      <c r="A20" s="199" t="s">
        <v>15187</v>
      </c>
      <c r="B20" s="93" t="s">
        <v>356</v>
      </c>
      <c r="C20" s="104" t="s">
        <v>103</v>
      </c>
      <c r="D20" s="129">
        <v>39.43</v>
      </c>
      <c r="E20" s="129">
        <f>SUM(P20+(D20*Q20))</f>
        <v>30.462900000000001</v>
      </c>
      <c r="F20" s="101">
        <v>0.85</v>
      </c>
      <c r="G20" s="129">
        <f t="shared" si="5"/>
        <v>129.30186499999999</v>
      </c>
      <c r="H20" s="129">
        <f t="shared" si="6"/>
        <v>59.144999999999996</v>
      </c>
      <c r="I20" s="129">
        <f>SUM((H20+(P20+H20*Q20))*((1+F20)))</f>
        <v>166.8687975</v>
      </c>
      <c r="J20" s="129">
        <f t="shared" si="7"/>
        <v>59.144999999999996</v>
      </c>
      <c r="K20" s="129">
        <f>SUM((J20+(P20+J20*Q20))*((1+F20)))</f>
        <v>166.8687975</v>
      </c>
      <c r="L20" s="129">
        <f t="shared" si="8"/>
        <v>59.144999999999996</v>
      </c>
      <c r="M20" s="129">
        <f>SUM((L20+(P20+L20*Q20))*((1+F20)))</f>
        <v>166.8687975</v>
      </c>
      <c r="N20" s="129">
        <f t="shared" si="9"/>
        <v>78.86</v>
      </c>
      <c r="O20" s="129">
        <f>SUM((N20+(P20+N20*Q20))*((1+F20)))</f>
        <v>204.43573000000001</v>
      </c>
      <c r="P20" s="193">
        <v>29.28</v>
      </c>
      <c r="Q20" s="194">
        <v>0.03</v>
      </c>
    </row>
    <row r="21" spans="1:19" ht="150">
      <c r="A21" s="199" t="s">
        <v>15188</v>
      </c>
      <c r="B21" s="93" t="s">
        <v>356</v>
      </c>
      <c r="C21" s="104" t="s">
        <v>106</v>
      </c>
      <c r="D21" s="129">
        <v>46.5</v>
      </c>
      <c r="E21" s="129">
        <f>SUM(P21+(D21*Q21))</f>
        <v>31.305</v>
      </c>
      <c r="F21" s="101">
        <v>0.75</v>
      </c>
      <c r="G21" s="129">
        <f t="shared" si="5"/>
        <v>136.15875</v>
      </c>
      <c r="H21" s="129">
        <f t="shared" si="6"/>
        <v>69.75</v>
      </c>
      <c r="I21" s="129">
        <f>SUM((H21+E21)*(1+F21))</f>
        <v>176.84625</v>
      </c>
      <c r="J21" s="129">
        <f t="shared" si="7"/>
        <v>69.75</v>
      </c>
      <c r="K21" s="129">
        <f>SUM((J21+E21)*(1+F21))</f>
        <v>176.84625</v>
      </c>
      <c r="L21" s="129">
        <f t="shared" si="8"/>
        <v>69.75</v>
      </c>
      <c r="M21" s="129">
        <f>SUM(E21+L21)*(1+F21)</f>
        <v>176.84625</v>
      </c>
      <c r="N21" s="129">
        <f t="shared" si="9"/>
        <v>93</v>
      </c>
      <c r="O21" s="129">
        <f>SUM((N21+E21)*(1+F21))</f>
        <v>217.53375</v>
      </c>
      <c r="P21" s="195">
        <v>29.91</v>
      </c>
      <c r="Q21" s="194">
        <v>0.03</v>
      </c>
    </row>
    <row r="22" spans="1:19" ht="180">
      <c r="A22" s="199" t="s">
        <v>15189</v>
      </c>
      <c r="B22" s="93" t="s">
        <v>356</v>
      </c>
      <c r="C22" s="104" t="s">
        <v>107</v>
      </c>
      <c r="D22" s="129">
        <f>R22+S22</f>
        <v>58.5</v>
      </c>
      <c r="E22" s="129">
        <f>SUM(P22+(D22*Q22))</f>
        <v>30.434999999999999</v>
      </c>
      <c r="F22" s="101">
        <v>0.55000000000000004</v>
      </c>
      <c r="G22" s="129">
        <f t="shared" si="5"/>
        <v>137.84925000000001</v>
      </c>
      <c r="H22" s="129">
        <f>SUM(R22*1.5)+S22</f>
        <v>83.25</v>
      </c>
      <c r="I22" s="129">
        <f>SUM((H22+(H22*Q22)+P22)*((1+F22)))</f>
        <v>177.36262500000001</v>
      </c>
      <c r="J22" s="129">
        <f>SUM(R22*1.5)+S22</f>
        <v>83.25</v>
      </c>
      <c r="K22" s="129">
        <f>SUM((J22+(J22*Q22)+P22)*((1+F22)))</f>
        <v>177.36262500000001</v>
      </c>
      <c r="L22" s="129">
        <f>SUM(R22*1.5)+S22</f>
        <v>83.25</v>
      </c>
      <c r="M22" s="129">
        <f>SUM(L22+(L22*Q22)+P22)*(1+F22)</f>
        <v>177.36262500000001</v>
      </c>
      <c r="N22" s="129">
        <f>SUM(R22*2)+S22</f>
        <v>108</v>
      </c>
      <c r="O22" s="129">
        <f>SUM((N22+(N22*Q22)+P22)*((1+F22)))</f>
        <v>216.87599999999998</v>
      </c>
      <c r="P22" s="193">
        <v>28.68</v>
      </c>
      <c r="Q22" s="194">
        <v>0.03</v>
      </c>
      <c r="R22" s="147">
        <v>49.5</v>
      </c>
      <c r="S22" s="147">
        <v>9</v>
      </c>
    </row>
    <row r="23" spans="1:19" ht="150">
      <c r="A23" s="199" t="s">
        <v>15190</v>
      </c>
      <c r="B23" s="93" t="s">
        <v>356</v>
      </c>
      <c r="C23" s="104" t="s">
        <v>110</v>
      </c>
      <c r="D23" s="108">
        <v>44</v>
      </c>
      <c r="E23" s="108">
        <f>SUM((P23+(D23*Q23)))</f>
        <v>31.490000000000002</v>
      </c>
      <c r="F23" s="101">
        <v>0.8</v>
      </c>
      <c r="G23" s="129">
        <f t="shared" si="5"/>
        <v>135.88200000000003</v>
      </c>
      <c r="H23" s="129">
        <f t="shared" si="6"/>
        <v>66</v>
      </c>
      <c r="I23" s="129">
        <f>SUM((H23+(P23+H23*Q23))*((1+F23)))</f>
        <v>176.67000000000002</v>
      </c>
      <c r="J23" s="129">
        <f t="shared" si="7"/>
        <v>66</v>
      </c>
      <c r="K23" s="129">
        <f>SUM((J23+(P23+J23*Q23))*((1+F23)))</f>
        <v>176.67000000000002</v>
      </c>
      <c r="L23" s="129">
        <f t="shared" si="8"/>
        <v>66</v>
      </c>
      <c r="M23" s="129">
        <f>SUM((L23+(P23+L23*Q23))*((1+F23)))</f>
        <v>176.67000000000002</v>
      </c>
      <c r="N23" s="129">
        <f t="shared" si="9"/>
        <v>88</v>
      </c>
      <c r="O23" s="129">
        <f>SUM((N23+(P23+N23*Q23))*((1+F23)))</f>
        <v>217.458</v>
      </c>
      <c r="P23" s="196">
        <v>30.17</v>
      </c>
      <c r="Q23" s="194">
        <v>0.03</v>
      </c>
    </row>
    <row r="24" spans="1:19" s="186" customFormat="1" ht="165">
      <c r="A24" s="179" t="s">
        <v>429</v>
      </c>
      <c r="B24" s="179" t="s">
        <v>428</v>
      </c>
      <c r="C24" s="179" t="s">
        <v>103</v>
      </c>
      <c r="D24" s="182">
        <v>39.43</v>
      </c>
      <c r="E24" s="182">
        <f>SUM(P24+(D24*Q24))</f>
        <v>30.462900000000001</v>
      </c>
      <c r="F24" s="181">
        <v>0.85</v>
      </c>
      <c r="G24" s="182">
        <f t="shared" ref="G24:G27" si="10">SUM(D24:E24)*(1+F24)</f>
        <v>129.30186499999999</v>
      </c>
      <c r="H24" s="182">
        <f t="shared" si="6"/>
        <v>59.144999999999996</v>
      </c>
      <c r="I24" s="182">
        <f>SUM((H24+(P24+H24*Q24))*((1+F24)))</f>
        <v>166.8687975</v>
      </c>
      <c r="J24" s="182">
        <f t="shared" si="7"/>
        <v>59.144999999999996</v>
      </c>
      <c r="K24" s="182">
        <f>SUM((J24+(P24+J24*Q24))*((1+F24)))</f>
        <v>166.8687975</v>
      </c>
      <c r="L24" s="182">
        <f t="shared" si="8"/>
        <v>59.144999999999996</v>
      </c>
      <c r="M24" s="182">
        <f>SUM((P24+L24*Q24)+L24)*(1+F24)</f>
        <v>166.8687975</v>
      </c>
      <c r="N24" s="182">
        <f t="shared" si="9"/>
        <v>78.86</v>
      </c>
      <c r="O24" s="182">
        <f>SUM((N24+(P24+N24*Q24))*((1+F24)))</f>
        <v>204.43573000000001</v>
      </c>
      <c r="P24" s="200">
        <v>29.28</v>
      </c>
      <c r="Q24" s="201">
        <v>0.03</v>
      </c>
    </row>
    <row r="25" spans="1:19" s="186" customFormat="1" ht="150">
      <c r="A25" s="179" t="s">
        <v>430</v>
      </c>
      <c r="B25" s="179" t="s">
        <v>428</v>
      </c>
      <c r="C25" s="179" t="s">
        <v>106</v>
      </c>
      <c r="D25" s="182">
        <v>46.5</v>
      </c>
      <c r="E25" s="182">
        <f>SUM(P25+(D25*Q25))</f>
        <v>31.305</v>
      </c>
      <c r="F25" s="181">
        <v>0.75</v>
      </c>
      <c r="G25" s="182">
        <f t="shared" si="10"/>
        <v>136.15875</v>
      </c>
      <c r="H25" s="182">
        <f t="shared" si="6"/>
        <v>69.75</v>
      </c>
      <c r="I25" s="182">
        <f>SUM((H25+E25)*(1+F25))</f>
        <v>176.84625</v>
      </c>
      <c r="J25" s="182">
        <f t="shared" si="7"/>
        <v>69.75</v>
      </c>
      <c r="K25" s="182">
        <f>SUM((J25+E25)*(1+F25))</f>
        <v>176.84625</v>
      </c>
      <c r="L25" s="182">
        <f t="shared" si="8"/>
        <v>69.75</v>
      </c>
      <c r="M25" s="182">
        <f>SUM(E25+L25)*(1+F25)</f>
        <v>176.84625</v>
      </c>
      <c r="N25" s="182">
        <f t="shared" si="9"/>
        <v>93</v>
      </c>
      <c r="O25" s="182">
        <f>SUM((N25+E25)*(1+F25))</f>
        <v>217.53375</v>
      </c>
      <c r="P25" s="202">
        <v>29.91</v>
      </c>
      <c r="Q25" s="201">
        <v>0.03</v>
      </c>
    </row>
    <row r="26" spans="1:19" s="186" customFormat="1" ht="180">
      <c r="A26" s="179" t="s">
        <v>431</v>
      </c>
      <c r="B26" s="179" t="s">
        <v>428</v>
      </c>
      <c r="C26" s="179" t="s">
        <v>107</v>
      </c>
      <c r="D26" s="129">
        <f>R26+S26</f>
        <v>58.5</v>
      </c>
      <c r="E26" s="182">
        <f>SUM(P26+(D26*Q26))</f>
        <v>30.434999999999999</v>
      </c>
      <c r="F26" s="181">
        <v>0.55000000000000004</v>
      </c>
      <c r="G26" s="182">
        <f t="shared" si="10"/>
        <v>137.84925000000001</v>
      </c>
      <c r="H26" s="129">
        <f>SUM(R26*1.5)+S26</f>
        <v>83.25</v>
      </c>
      <c r="I26" s="129">
        <f>SUM((H26+(H26*Q26)+P26)*((1+F26)))</f>
        <v>177.36262500000001</v>
      </c>
      <c r="J26" s="129">
        <f>SUM(R26*1.5)+S26</f>
        <v>83.25</v>
      </c>
      <c r="K26" s="129">
        <f>SUM((J26+(J26*Q26)+P26)*((1+F26)))</f>
        <v>177.36262500000001</v>
      </c>
      <c r="L26" s="129">
        <f>SUM(R26*1.5)+S26</f>
        <v>83.25</v>
      </c>
      <c r="M26" s="129">
        <f>SUM(L26+(L26*Q26)+P26)*(1+F26)</f>
        <v>177.36262500000001</v>
      </c>
      <c r="N26" s="129">
        <f>SUM(R26*2)+S26</f>
        <v>108</v>
      </c>
      <c r="O26" s="129">
        <f>SUM((N26+(N26*Q26)+P26)*((1+F26)))</f>
        <v>216.87599999999998</v>
      </c>
      <c r="P26" s="200">
        <v>28.68</v>
      </c>
      <c r="Q26" s="201">
        <v>0.03</v>
      </c>
      <c r="R26" s="147">
        <v>49.5</v>
      </c>
      <c r="S26" s="147">
        <v>9</v>
      </c>
    </row>
    <row r="27" spans="1:19" s="186" customFormat="1" ht="150">
      <c r="A27" s="179" t="s">
        <v>432</v>
      </c>
      <c r="B27" s="179" t="s">
        <v>428</v>
      </c>
      <c r="C27" s="179" t="s">
        <v>110</v>
      </c>
      <c r="D27" s="180">
        <v>44</v>
      </c>
      <c r="E27" s="180">
        <f>SUM((P27+(D27*Q27)))</f>
        <v>31.490000000000002</v>
      </c>
      <c r="F27" s="181">
        <v>0.8</v>
      </c>
      <c r="G27" s="182">
        <f t="shared" si="10"/>
        <v>135.88200000000003</v>
      </c>
      <c r="H27" s="182">
        <f t="shared" si="6"/>
        <v>66</v>
      </c>
      <c r="I27" s="182">
        <f>SUM((H27+(P27+H27*Q27))*((1+F27)))</f>
        <v>176.67000000000002</v>
      </c>
      <c r="J27" s="182">
        <f t="shared" si="7"/>
        <v>66</v>
      </c>
      <c r="K27" s="182">
        <f>SUM((J27+(P27+J27*Q27))*((1+F27)))</f>
        <v>176.67000000000002</v>
      </c>
      <c r="L27" s="182">
        <f t="shared" si="8"/>
        <v>66</v>
      </c>
      <c r="M27" s="182">
        <f>SUM((L27+(P27+L27*Q27))*((1+F27)))</f>
        <v>176.67000000000002</v>
      </c>
      <c r="N27" s="182">
        <f t="shared" si="9"/>
        <v>88</v>
      </c>
      <c r="O27" s="182">
        <f>SUM((N27+(P27+N27*Q27))*((1+F27)))</f>
        <v>217.458</v>
      </c>
      <c r="P27" s="203">
        <v>30.17</v>
      </c>
      <c r="Q27" s="201">
        <v>0.03</v>
      </c>
    </row>
    <row r="28" spans="1:19" ht="135">
      <c r="A28" s="115" t="s">
        <v>233</v>
      </c>
      <c r="B28" s="93" t="s">
        <v>357</v>
      </c>
      <c r="C28" s="100" t="s">
        <v>252</v>
      </c>
      <c r="D28" s="129">
        <v>59.91</v>
      </c>
      <c r="E28" s="129">
        <f>SUM(P28+(D28*Q28))</f>
        <v>33.593699999999998</v>
      </c>
      <c r="F28" s="101">
        <v>0.65</v>
      </c>
      <c r="G28" s="129">
        <f t="shared" si="5"/>
        <v>154.281105</v>
      </c>
      <c r="H28" s="129">
        <f t="shared" si="6"/>
        <v>89.864999999999995</v>
      </c>
      <c r="I28" s="129">
        <f>SUM((H28+(P28+H28*Q28))*((1+F28)))</f>
        <v>207.16665749999999</v>
      </c>
      <c r="J28" s="129">
        <f t="shared" si="7"/>
        <v>89.864999999999995</v>
      </c>
      <c r="K28" s="129">
        <f>SUM((J28+(P28+J28*Q28))*((1+F28)))</f>
        <v>207.16665749999999</v>
      </c>
      <c r="L28" s="176">
        <f t="shared" si="8"/>
        <v>89.864999999999995</v>
      </c>
      <c r="M28" s="129">
        <f>SUM((L28+(P28+L28*Q28))*((1+F28)))</f>
        <v>207.16665749999999</v>
      </c>
      <c r="N28" s="176">
        <f t="shared" si="9"/>
        <v>119.82</v>
      </c>
      <c r="O28" s="129">
        <f>SUM((N28+(P28+N28*Q28))*((1+F28)))</f>
        <v>260.05220999999995</v>
      </c>
      <c r="P28" s="193">
        <v>29.4</v>
      </c>
      <c r="Q28" s="194">
        <v>7.0000000000000007E-2</v>
      </c>
    </row>
    <row r="29" spans="1:19" ht="180">
      <c r="A29" s="116" t="s">
        <v>116</v>
      </c>
      <c r="B29" s="117" t="s">
        <v>397</v>
      </c>
      <c r="C29" s="189" t="s">
        <v>117</v>
      </c>
      <c r="D29" s="465">
        <v>41.59</v>
      </c>
      <c r="E29" s="465">
        <v>26.15</v>
      </c>
      <c r="F29" s="101">
        <v>0.65</v>
      </c>
      <c r="G29" s="129">
        <f t="shared" si="5"/>
        <v>111.77100000000002</v>
      </c>
      <c r="H29" s="129">
        <f t="shared" si="6"/>
        <v>62.385000000000005</v>
      </c>
      <c r="I29" s="129">
        <f t="shared" ref="I29:I35" si="11">SUM((H29+E29)*(1+F29))</f>
        <v>146.08274999999998</v>
      </c>
      <c r="J29" s="129">
        <f t="shared" si="7"/>
        <v>62.385000000000005</v>
      </c>
      <c r="K29" s="129">
        <f t="shared" ref="K29:K35" si="12">SUM((J29+E29)*(1+F29))</f>
        <v>146.08274999999998</v>
      </c>
      <c r="L29" s="129">
        <f t="shared" si="8"/>
        <v>62.385000000000005</v>
      </c>
      <c r="M29" s="129">
        <f t="shared" ref="M29:M34" si="13">SUM(E29+L29)*(1+F29)</f>
        <v>146.08274999999998</v>
      </c>
      <c r="N29" s="129">
        <f t="shared" si="9"/>
        <v>83.18</v>
      </c>
      <c r="O29" s="129">
        <f t="shared" ref="O29:O35" si="14">SUM((N29+E29)*(1+F29))</f>
        <v>180.39450000000002</v>
      </c>
      <c r="Q29" s="194"/>
    </row>
    <row r="30" spans="1:19" ht="180">
      <c r="A30" s="116" t="s">
        <v>118</v>
      </c>
      <c r="B30" s="117" t="s">
        <v>397</v>
      </c>
      <c r="C30" s="189" t="s">
        <v>119</v>
      </c>
      <c r="D30" s="108">
        <v>36.08</v>
      </c>
      <c r="E30" s="108">
        <v>27.14</v>
      </c>
      <c r="F30" s="101">
        <v>0.8</v>
      </c>
      <c r="G30" s="129">
        <f t="shared" si="5"/>
        <v>113.79600000000001</v>
      </c>
      <c r="H30" s="129">
        <f t="shared" si="6"/>
        <v>54.12</v>
      </c>
      <c r="I30" s="129">
        <f t="shared" si="11"/>
        <v>146.268</v>
      </c>
      <c r="J30" s="129">
        <f t="shared" si="7"/>
        <v>54.12</v>
      </c>
      <c r="K30" s="129">
        <f t="shared" si="12"/>
        <v>146.268</v>
      </c>
      <c r="L30" s="129">
        <f t="shared" si="8"/>
        <v>54.12</v>
      </c>
      <c r="M30" s="129">
        <f t="shared" si="13"/>
        <v>146.268</v>
      </c>
      <c r="N30" s="129">
        <f t="shared" si="9"/>
        <v>72.16</v>
      </c>
      <c r="O30" s="129">
        <f t="shared" si="14"/>
        <v>178.74</v>
      </c>
      <c r="Q30" s="194"/>
    </row>
    <row r="31" spans="1:19" ht="150">
      <c r="A31" s="104" t="s">
        <v>120</v>
      </c>
      <c r="B31" s="117" t="s">
        <v>395</v>
      </c>
      <c r="C31" s="189" t="s">
        <v>121</v>
      </c>
      <c r="D31" s="129">
        <v>50.84</v>
      </c>
      <c r="E31" s="129">
        <v>34.520000000000003</v>
      </c>
      <c r="F31" s="101">
        <v>0.64</v>
      </c>
      <c r="G31" s="129">
        <f t="shared" si="5"/>
        <v>139.99040000000002</v>
      </c>
      <c r="H31" s="129">
        <f t="shared" si="6"/>
        <v>76.260000000000005</v>
      </c>
      <c r="I31" s="129">
        <f t="shared" si="11"/>
        <v>181.67920000000001</v>
      </c>
      <c r="J31" s="129">
        <f t="shared" si="7"/>
        <v>76.260000000000005</v>
      </c>
      <c r="K31" s="129">
        <f t="shared" si="12"/>
        <v>181.67920000000001</v>
      </c>
      <c r="L31" s="129">
        <f t="shared" si="8"/>
        <v>76.260000000000005</v>
      </c>
      <c r="M31" s="129">
        <f t="shared" si="13"/>
        <v>181.67920000000001</v>
      </c>
      <c r="N31" s="129">
        <f t="shared" si="9"/>
        <v>101.68</v>
      </c>
      <c r="O31" s="176">
        <f t="shared" si="14"/>
        <v>223.36800000000005</v>
      </c>
      <c r="Q31" s="194"/>
    </row>
    <row r="32" spans="1:19" s="84" customFormat="1" ht="180">
      <c r="A32" s="104" t="s">
        <v>123</v>
      </c>
      <c r="B32" s="117" t="s">
        <v>397</v>
      </c>
      <c r="C32" s="189" t="s">
        <v>122</v>
      </c>
      <c r="D32" s="129">
        <v>42.5</v>
      </c>
      <c r="E32" s="129">
        <v>22.44</v>
      </c>
      <c r="F32" s="101">
        <v>0.75</v>
      </c>
      <c r="G32" s="129">
        <f t="shared" si="5"/>
        <v>113.645</v>
      </c>
      <c r="H32" s="129">
        <f t="shared" si="6"/>
        <v>63.75</v>
      </c>
      <c r="I32" s="129">
        <f t="shared" si="11"/>
        <v>150.83249999999998</v>
      </c>
      <c r="J32" s="129">
        <f t="shared" si="7"/>
        <v>63.75</v>
      </c>
      <c r="K32" s="129">
        <f t="shared" si="12"/>
        <v>150.83249999999998</v>
      </c>
      <c r="L32" s="129">
        <f t="shared" si="8"/>
        <v>63.75</v>
      </c>
      <c r="M32" s="129">
        <f t="shared" si="13"/>
        <v>150.83249999999998</v>
      </c>
      <c r="N32" s="129">
        <f t="shared" si="9"/>
        <v>85</v>
      </c>
      <c r="O32" s="129">
        <f t="shared" si="14"/>
        <v>188.01999999999998</v>
      </c>
      <c r="P32" s="193"/>
      <c r="Q32" s="194"/>
    </row>
    <row r="33" spans="1:17" s="84" customFormat="1" ht="180">
      <c r="A33" s="116" t="s">
        <v>124</v>
      </c>
      <c r="B33" s="117" t="s">
        <v>397</v>
      </c>
      <c r="C33" s="189" t="s">
        <v>127</v>
      </c>
      <c r="D33" s="129">
        <v>37.1</v>
      </c>
      <c r="E33" s="129">
        <v>27.6</v>
      </c>
      <c r="F33" s="101">
        <v>0.75</v>
      </c>
      <c r="G33" s="129">
        <f t="shared" si="5"/>
        <v>113.22500000000001</v>
      </c>
      <c r="H33" s="129">
        <f t="shared" si="6"/>
        <v>55.650000000000006</v>
      </c>
      <c r="I33" s="129">
        <f t="shared" si="11"/>
        <v>145.6875</v>
      </c>
      <c r="J33" s="129">
        <f t="shared" si="7"/>
        <v>55.650000000000006</v>
      </c>
      <c r="K33" s="129">
        <f t="shared" si="12"/>
        <v>145.6875</v>
      </c>
      <c r="L33" s="129">
        <f t="shared" si="8"/>
        <v>55.650000000000006</v>
      </c>
      <c r="M33" s="129">
        <f t="shared" si="13"/>
        <v>145.6875</v>
      </c>
      <c r="N33" s="129">
        <f t="shared" si="9"/>
        <v>74.2</v>
      </c>
      <c r="O33" s="129">
        <f t="shared" si="14"/>
        <v>178.15000000000003</v>
      </c>
      <c r="P33" s="193"/>
      <c r="Q33" s="194"/>
    </row>
    <row r="34" spans="1:17" s="84" customFormat="1" ht="180">
      <c r="A34" s="189" t="s">
        <v>125</v>
      </c>
      <c r="B34" s="122" t="s">
        <v>440</v>
      </c>
      <c r="C34" s="189" t="s">
        <v>129</v>
      </c>
      <c r="D34" s="129">
        <v>34.909999999999997</v>
      </c>
      <c r="E34" s="129">
        <v>23.69</v>
      </c>
      <c r="F34" s="101">
        <v>0.95</v>
      </c>
      <c r="G34" s="129">
        <f t="shared" si="5"/>
        <v>114.26999999999998</v>
      </c>
      <c r="H34" s="129">
        <f t="shared" si="6"/>
        <v>52.364999999999995</v>
      </c>
      <c r="I34" s="129">
        <f t="shared" si="11"/>
        <v>148.30724999999998</v>
      </c>
      <c r="J34" s="129">
        <f t="shared" si="7"/>
        <v>52.364999999999995</v>
      </c>
      <c r="K34" s="129">
        <f t="shared" si="12"/>
        <v>148.30724999999998</v>
      </c>
      <c r="L34" s="129">
        <f t="shared" si="8"/>
        <v>52.364999999999995</v>
      </c>
      <c r="M34" s="129">
        <f t="shared" si="13"/>
        <v>148.30724999999998</v>
      </c>
      <c r="N34" s="129">
        <f t="shared" si="9"/>
        <v>69.819999999999993</v>
      </c>
      <c r="O34" s="129">
        <f t="shared" si="14"/>
        <v>182.34449999999998</v>
      </c>
      <c r="P34" s="193"/>
      <c r="Q34" s="194"/>
    </row>
    <row r="35" spans="1:17" s="84" customFormat="1" ht="180">
      <c r="A35" s="189" t="s">
        <v>126</v>
      </c>
      <c r="B35" s="122" t="s">
        <v>441</v>
      </c>
      <c r="C35" s="189" t="s">
        <v>128</v>
      </c>
      <c r="D35" s="129">
        <v>35.68</v>
      </c>
      <c r="E35" s="129">
        <v>23.69</v>
      </c>
      <c r="F35" s="101">
        <v>0.9</v>
      </c>
      <c r="G35" s="129">
        <f t="shared" si="5"/>
        <v>112.803</v>
      </c>
      <c r="H35" s="129">
        <f t="shared" si="6"/>
        <v>53.519999999999996</v>
      </c>
      <c r="I35" s="129">
        <f t="shared" si="11"/>
        <v>146.69899999999998</v>
      </c>
      <c r="J35" s="129">
        <f t="shared" si="7"/>
        <v>53.519999999999996</v>
      </c>
      <c r="K35" s="129">
        <f t="shared" si="12"/>
        <v>146.69899999999998</v>
      </c>
      <c r="L35" s="129">
        <f t="shared" si="8"/>
        <v>53.519999999999996</v>
      </c>
      <c r="M35" s="129"/>
      <c r="N35" s="129">
        <f t="shared" si="9"/>
        <v>71.36</v>
      </c>
      <c r="O35" s="129">
        <f t="shared" si="14"/>
        <v>180.595</v>
      </c>
      <c r="P35" s="193"/>
      <c r="Q35" s="194"/>
    </row>
    <row r="36" spans="1:17" s="84" customFormat="1" ht="39">
      <c r="A36" s="123" t="s">
        <v>42</v>
      </c>
      <c r="B36" s="124" t="s">
        <v>365</v>
      </c>
      <c r="C36" s="164"/>
      <c r="D36" s="130"/>
      <c r="E36" s="130"/>
      <c r="F36" s="127"/>
      <c r="G36" s="128">
        <v>175</v>
      </c>
      <c r="H36" s="130"/>
      <c r="I36" s="129">
        <f>SUM(G36*1.5)</f>
        <v>262.5</v>
      </c>
      <c r="J36" s="130"/>
      <c r="K36" s="129">
        <f>SUM(G36*1.5)</f>
        <v>262.5</v>
      </c>
      <c r="L36" s="130"/>
      <c r="M36" s="129">
        <f>SUM(G36*1.5)</f>
        <v>262.5</v>
      </c>
      <c r="N36" s="130"/>
      <c r="O36" s="129">
        <f>SUM(G36*2)</f>
        <v>350</v>
      </c>
      <c r="P36" s="204"/>
      <c r="Q36" s="204"/>
    </row>
    <row r="37" spans="1:17" s="84" customFormat="1" ht="102.75">
      <c r="A37" s="131" t="s">
        <v>38</v>
      </c>
      <c r="B37" s="124" t="s">
        <v>363</v>
      </c>
      <c r="C37" s="126"/>
      <c r="D37" s="130"/>
      <c r="E37" s="130"/>
      <c r="F37" s="127"/>
      <c r="G37" s="128">
        <v>175</v>
      </c>
      <c r="H37" s="130"/>
      <c r="I37" s="129">
        <f t="shared" ref="I37:I44" si="15">SUM(G37*1.5)</f>
        <v>262.5</v>
      </c>
      <c r="J37" s="130"/>
      <c r="K37" s="129">
        <f t="shared" ref="K37:K44" si="16">SUM(G37*1.5)</f>
        <v>262.5</v>
      </c>
      <c r="L37" s="130"/>
      <c r="M37" s="129">
        <f t="shared" ref="M37:M44" si="17">SUM(G37*1.5)</f>
        <v>262.5</v>
      </c>
      <c r="N37" s="130"/>
      <c r="O37" s="129">
        <f t="shared" ref="O37:O44" si="18">SUM(G37*2)</f>
        <v>350</v>
      </c>
      <c r="P37" s="204"/>
      <c r="Q37" s="204"/>
    </row>
    <row r="38" spans="1:17" s="84" customFormat="1" ht="51.75">
      <c r="A38" s="123" t="s">
        <v>39</v>
      </c>
      <c r="B38" s="124" t="s">
        <v>362</v>
      </c>
      <c r="C38" s="126"/>
      <c r="D38" s="130"/>
      <c r="E38" s="130"/>
      <c r="F38" s="127"/>
      <c r="G38" s="128">
        <v>150</v>
      </c>
      <c r="H38" s="130"/>
      <c r="I38" s="129">
        <f t="shared" si="15"/>
        <v>225</v>
      </c>
      <c r="J38" s="130"/>
      <c r="K38" s="129">
        <f t="shared" si="16"/>
        <v>225</v>
      </c>
      <c r="L38" s="130"/>
      <c r="M38" s="129">
        <f t="shared" si="17"/>
        <v>225</v>
      </c>
      <c r="N38" s="130"/>
      <c r="O38" s="129">
        <f t="shared" si="18"/>
        <v>300</v>
      </c>
      <c r="P38" s="204"/>
      <c r="Q38" s="204"/>
    </row>
    <row r="39" spans="1:17" s="84" customFormat="1" ht="64.5">
      <c r="A39" s="132" t="s">
        <v>68</v>
      </c>
      <c r="B39" s="133" t="s">
        <v>361</v>
      </c>
      <c r="C39" s="126"/>
      <c r="D39" s="130"/>
      <c r="E39" s="130"/>
      <c r="F39" s="127"/>
      <c r="G39" s="128">
        <v>150</v>
      </c>
      <c r="H39" s="130"/>
      <c r="I39" s="129">
        <f t="shared" si="15"/>
        <v>225</v>
      </c>
      <c r="J39" s="130"/>
      <c r="K39" s="129">
        <f t="shared" si="16"/>
        <v>225</v>
      </c>
      <c r="L39" s="130"/>
      <c r="M39" s="129">
        <f t="shared" si="17"/>
        <v>225</v>
      </c>
      <c r="N39" s="130"/>
      <c r="O39" s="129">
        <f t="shared" si="18"/>
        <v>300</v>
      </c>
      <c r="P39" s="204"/>
      <c r="Q39" s="204"/>
    </row>
    <row r="40" spans="1:17" s="84" customFormat="1" ht="90.75" thickBot="1">
      <c r="A40" s="134" t="s">
        <v>280</v>
      </c>
      <c r="B40" s="135" t="s">
        <v>360</v>
      </c>
      <c r="C40" s="126"/>
      <c r="D40" s="130"/>
      <c r="E40" s="130"/>
      <c r="F40" s="127"/>
      <c r="G40" s="128">
        <v>150</v>
      </c>
      <c r="H40" s="130"/>
      <c r="I40" s="129">
        <f t="shared" si="15"/>
        <v>225</v>
      </c>
      <c r="J40" s="130"/>
      <c r="K40" s="129">
        <f t="shared" si="16"/>
        <v>225</v>
      </c>
      <c r="L40" s="130"/>
      <c r="M40" s="129">
        <f t="shared" si="17"/>
        <v>225</v>
      </c>
      <c r="N40" s="130"/>
      <c r="O40" s="129">
        <f t="shared" si="18"/>
        <v>300</v>
      </c>
      <c r="P40" s="204"/>
      <c r="Q40" s="204"/>
    </row>
    <row r="41" spans="1:17" s="84" customFormat="1" ht="52.5" thickTop="1">
      <c r="A41" s="132" t="s">
        <v>69</v>
      </c>
      <c r="B41" s="136" t="s">
        <v>359</v>
      </c>
      <c r="C41" s="126"/>
      <c r="D41" s="130"/>
      <c r="E41" s="130"/>
      <c r="F41" s="127"/>
      <c r="G41" s="128">
        <v>150</v>
      </c>
      <c r="H41" s="130"/>
      <c r="I41" s="129">
        <f t="shared" si="15"/>
        <v>225</v>
      </c>
      <c r="J41" s="130"/>
      <c r="K41" s="129">
        <f t="shared" si="16"/>
        <v>225</v>
      </c>
      <c r="L41" s="130"/>
      <c r="M41" s="129">
        <f t="shared" si="17"/>
        <v>225</v>
      </c>
      <c r="N41" s="130"/>
      <c r="O41" s="129">
        <f t="shared" si="18"/>
        <v>300</v>
      </c>
      <c r="P41" s="204"/>
      <c r="Q41" s="204"/>
    </row>
    <row r="42" spans="1:17" s="84" customFormat="1">
      <c r="A42" s="123" t="s">
        <v>41</v>
      </c>
      <c r="B42" s="137">
        <v>8</v>
      </c>
      <c r="C42" s="126"/>
      <c r="D42" s="130"/>
      <c r="E42" s="130"/>
      <c r="F42" s="127"/>
      <c r="G42" s="130"/>
      <c r="H42" s="130"/>
      <c r="I42" s="130"/>
      <c r="J42" s="130"/>
      <c r="K42" s="130"/>
      <c r="L42" s="130"/>
      <c r="M42" s="130"/>
      <c r="N42" s="130"/>
      <c r="O42" s="130"/>
      <c r="P42" s="204"/>
      <c r="Q42" s="204"/>
    </row>
    <row r="43" spans="1:17" ht="15.75" thickBot="1">
      <c r="A43" s="123" t="s">
        <v>40</v>
      </c>
      <c r="B43" s="138">
        <v>1</v>
      </c>
      <c r="C43" s="126"/>
      <c r="D43" s="130"/>
      <c r="E43" s="130"/>
      <c r="F43" s="127"/>
      <c r="G43" s="130"/>
      <c r="H43" s="130"/>
      <c r="I43" s="130"/>
      <c r="J43" s="130"/>
      <c r="K43" s="130"/>
      <c r="L43" s="130"/>
      <c r="M43" s="130"/>
      <c r="N43" s="130"/>
      <c r="O43" s="130"/>
      <c r="P43" s="204"/>
      <c r="Q43" s="204"/>
    </row>
    <row r="44" spans="1:17" ht="51.75">
      <c r="A44" s="132" t="s">
        <v>70</v>
      </c>
      <c r="B44" s="136" t="s">
        <v>358</v>
      </c>
      <c r="C44" s="126"/>
      <c r="D44" s="130"/>
      <c r="E44" s="130"/>
      <c r="F44" s="127"/>
      <c r="G44" s="128">
        <v>175</v>
      </c>
      <c r="H44" s="130"/>
      <c r="I44" s="129">
        <f t="shared" si="15"/>
        <v>262.5</v>
      </c>
      <c r="J44" s="130"/>
      <c r="K44" s="129">
        <f t="shared" si="16"/>
        <v>262.5</v>
      </c>
      <c r="L44" s="130"/>
      <c r="M44" s="129">
        <f t="shared" si="17"/>
        <v>262.5</v>
      </c>
      <c r="N44" s="130"/>
      <c r="O44" s="129">
        <f t="shared" si="18"/>
        <v>350</v>
      </c>
      <c r="P44" s="204"/>
      <c r="Q44" s="204"/>
    </row>
    <row r="45" spans="1:17">
      <c r="A45" s="123" t="s">
        <v>41</v>
      </c>
      <c r="B45" s="139">
        <v>8</v>
      </c>
      <c r="C45" s="126"/>
      <c r="D45" s="130"/>
      <c r="E45" s="130"/>
      <c r="F45" s="127"/>
      <c r="G45" s="130"/>
      <c r="H45" s="130"/>
      <c r="I45" s="130"/>
      <c r="J45" s="130"/>
      <c r="K45" s="130"/>
      <c r="L45" s="130"/>
      <c r="M45" s="130"/>
      <c r="N45" s="130"/>
      <c r="O45" s="130"/>
      <c r="P45" s="204"/>
      <c r="Q45" s="204"/>
    </row>
    <row r="46" spans="1:17">
      <c r="A46" s="123" t="s">
        <v>40</v>
      </c>
      <c r="B46" s="139">
        <v>1</v>
      </c>
      <c r="C46" s="126"/>
      <c r="D46" s="130"/>
      <c r="E46" s="130"/>
      <c r="F46" s="127"/>
      <c r="G46" s="130"/>
      <c r="H46" s="130"/>
      <c r="I46" s="130"/>
      <c r="J46" s="130"/>
      <c r="K46" s="130"/>
      <c r="L46" s="130"/>
      <c r="M46" s="130"/>
      <c r="N46" s="130"/>
      <c r="O46" s="130"/>
      <c r="P46" s="204"/>
      <c r="Q46" s="204"/>
    </row>
  </sheetData>
  <sheetProtection algorithmName="SHA-512" hashValue="giBQafCM598rWU43eYWwjZdfiY78iFAbdvsEc+Gsm+wY3sYosmxgNbK8Lo2UIaLuqv7eMb2SFOpoflYxGmXPHQ==" saltValue="pthN93ypwvq9JZ7x4hKZ1A==" spinCount="100000" sheet="1" objects="1" scenarios="1"/>
  <autoFilter ref="A3:Q46" xr:uid="{00000000-0009-0000-0000-000010000000}"/>
  <mergeCells count="1">
    <mergeCell ref="A1:E1"/>
  </mergeCells>
  <printOptions horizontalCentered="1"/>
  <pageMargins left="0.75" right="0.75" top="1" bottom="1" header="0.5" footer="0.5"/>
  <pageSetup paperSize="3" scale="49"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36"/>
  <sheetViews>
    <sheetView zoomScale="70" zoomScaleNormal="70" workbookViewId="0">
      <pane ySplit="3" topLeftCell="A4" activePane="bottomLeft" state="frozen"/>
      <selection activeCell="B6" sqref="B6"/>
      <selection pane="bottomLeft" activeCell="S1" sqref="S1:S1048576"/>
    </sheetView>
  </sheetViews>
  <sheetFormatPr defaultColWidth="9.28515625" defaultRowHeight="15"/>
  <cols>
    <col min="1" max="1" width="79.42578125" style="147" customWidth="1"/>
    <col min="2" max="2" width="65.7109375" style="147" bestFit="1" customWidth="1"/>
    <col min="3" max="3" width="56.85546875" style="147" bestFit="1" customWidth="1"/>
    <col min="4" max="4" width="18.42578125" style="170" customWidth="1"/>
    <col min="5" max="5" width="18.7109375" style="170" customWidth="1"/>
    <col min="6" max="6" width="14.28515625" style="169" customWidth="1"/>
    <col min="7" max="8" width="15.28515625" style="170" bestFit="1" customWidth="1"/>
    <col min="9" max="9" width="22.5703125" style="170" bestFit="1" customWidth="1"/>
    <col min="10" max="10" width="15.28515625" style="170" bestFit="1" customWidth="1"/>
    <col min="11" max="11" width="22.5703125" style="170" bestFit="1" customWidth="1"/>
    <col min="12" max="12" width="18.28515625" style="170" bestFit="1" customWidth="1"/>
    <col min="13" max="14" width="18.28515625" style="170" customWidth="1"/>
    <col min="15" max="15" width="19.7109375" style="170" customWidth="1"/>
    <col min="16" max="16" width="19.7109375" style="170" hidden="1" customWidth="1"/>
    <col min="17" max="18" width="12.42578125" style="147" hidden="1" customWidth="1"/>
    <col min="19" max="19" width="9.28515625" style="147" hidden="1" customWidth="1"/>
    <col min="20" max="16384" width="9.28515625" style="147"/>
  </cols>
  <sheetData>
    <row r="1" spans="1:18" ht="18.75">
      <c r="A1" s="148" t="s">
        <v>62</v>
      </c>
      <c r="B1" s="171"/>
      <c r="C1" s="171"/>
      <c r="D1" s="146"/>
      <c r="E1" s="146"/>
      <c r="F1" s="145"/>
      <c r="G1" s="146"/>
      <c r="H1" s="146"/>
      <c r="I1" s="146"/>
      <c r="J1" s="146"/>
      <c r="K1" s="146"/>
      <c r="L1" s="146"/>
      <c r="M1" s="146"/>
      <c r="N1" s="146"/>
      <c r="O1" s="146"/>
    </row>
    <row r="2" spans="1:18" ht="18.75">
      <c r="A2" s="148"/>
      <c r="B2" s="86" t="s">
        <v>15173</v>
      </c>
      <c r="C2" s="171">
        <f>'Cover Page'!B3:D3</f>
        <v>0</v>
      </c>
      <c r="D2" s="146"/>
      <c r="E2" s="146"/>
      <c r="F2" s="145"/>
      <c r="G2" s="146"/>
      <c r="H2" s="146"/>
      <c r="I2" s="146"/>
      <c r="J2" s="146"/>
      <c r="K2" s="146"/>
      <c r="L2" s="146"/>
      <c r="M2" s="146"/>
      <c r="N2" s="146"/>
      <c r="O2" s="146"/>
    </row>
    <row r="3" spans="1:18" ht="45">
      <c r="A3" s="149" t="s">
        <v>26</v>
      </c>
      <c r="B3" s="149" t="s">
        <v>27</v>
      </c>
      <c r="C3" s="89" t="s">
        <v>77</v>
      </c>
      <c r="D3" s="151" t="s">
        <v>28</v>
      </c>
      <c r="E3" s="151" t="s">
        <v>29</v>
      </c>
      <c r="F3" s="150" t="s">
        <v>30</v>
      </c>
      <c r="G3" s="151" t="s">
        <v>46</v>
      </c>
      <c r="H3" s="151" t="s">
        <v>45</v>
      </c>
      <c r="I3" s="151" t="s">
        <v>44</v>
      </c>
      <c r="J3" s="151" t="s">
        <v>31</v>
      </c>
      <c r="K3" s="151" t="s">
        <v>32</v>
      </c>
      <c r="L3" s="151" t="s">
        <v>33</v>
      </c>
      <c r="M3" s="151" t="s">
        <v>34</v>
      </c>
      <c r="N3" s="152" t="s">
        <v>43</v>
      </c>
      <c r="O3" s="151" t="s">
        <v>35</v>
      </c>
      <c r="P3" s="190"/>
      <c r="Q3" s="190"/>
      <c r="R3" s="102"/>
    </row>
    <row r="4" spans="1:18" ht="210">
      <c r="A4" s="104" t="s">
        <v>130</v>
      </c>
      <c r="B4" s="93" t="s">
        <v>386</v>
      </c>
      <c r="C4" s="104" t="s">
        <v>131</v>
      </c>
      <c r="D4" s="466">
        <v>46.5</v>
      </c>
      <c r="E4" s="466">
        <f>SUM(P4+(D4*Q4))</f>
        <v>31.305</v>
      </c>
      <c r="F4" s="101">
        <v>0.75</v>
      </c>
      <c r="G4" s="191">
        <f t="shared" ref="G4:G18" si="0">SUM(D4:E4)*(1+F4)</f>
        <v>136.15875</v>
      </c>
      <c r="H4" s="129">
        <f>SUM(D4*1.5)</f>
        <v>69.75</v>
      </c>
      <c r="I4" s="129">
        <f>SUM((H4+E4)*(1+F4))</f>
        <v>176.84625</v>
      </c>
      <c r="J4" s="129">
        <f t="shared" ref="J4:J18" si="1">SUM(D4*1.5)</f>
        <v>69.75</v>
      </c>
      <c r="K4" s="129">
        <f>SUM((J4+E4)*(1+F4))</f>
        <v>176.84625</v>
      </c>
      <c r="L4" s="129">
        <f t="shared" ref="L4:L19" si="2">SUM(D4*1.5)</f>
        <v>69.75</v>
      </c>
      <c r="M4" s="129">
        <f>SUM(E4+L4)*(1+F4)</f>
        <v>176.84625</v>
      </c>
      <c r="N4" s="129">
        <f>SUM(D4*2)</f>
        <v>93</v>
      </c>
      <c r="O4" s="129">
        <f>SUM((N4+E4)*(1+F4))</f>
        <v>217.53375</v>
      </c>
      <c r="P4" s="154">
        <v>29.91</v>
      </c>
      <c r="Q4" s="155">
        <v>0.03</v>
      </c>
      <c r="R4" s="102"/>
    </row>
    <row r="5" spans="1:18" ht="210">
      <c r="A5" s="104" t="s">
        <v>132</v>
      </c>
      <c r="B5" s="93" t="s">
        <v>386</v>
      </c>
      <c r="C5" s="104" t="s">
        <v>133</v>
      </c>
      <c r="D5" s="108">
        <v>40.5</v>
      </c>
      <c r="E5" s="108">
        <f>SUM((D5*Q5)+P5)</f>
        <v>25.458749999999998</v>
      </c>
      <c r="F5" s="101">
        <v>0.95</v>
      </c>
      <c r="G5" s="129">
        <f t="shared" si="0"/>
        <v>128.6195625</v>
      </c>
      <c r="H5" s="129">
        <f t="shared" ref="H5:H21" si="3">SUM(D5*1.5)</f>
        <v>60.75</v>
      </c>
      <c r="I5" s="129">
        <f>SUM((H5+(H5*Q5+P5))*(1+F5))</f>
        <v>170.37759374999999</v>
      </c>
      <c r="J5" s="129">
        <f t="shared" si="1"/>
        <v>60.75</v>
      </c>
      <c r="K5" s="129">
        <f>SUM((J5+(J5*Q5+P5))*(1+F5))</f>
        <v>170.37759374999999</v>
      </c>
      <c r="L5" s="129">
        <f t="shared" si="2"/>
        <v>60.75</v>
      </c>
      <c r="M5" s="129">
        <f>SUM((L5+(L5*Q5+P5))*(1+F5))</f>
        <v>170.37759374999999</v>
      </c>
      <c r="N5" s="129">
        <f t="shared" ref="N5:N25" si="4">SUM(D5*2)</f>
        <v>81</v>
      </c>
      <c r="O5" s="129">
        <f>SUM((N5+(N5*Q5+P5))*(1+F5))</f>
        <v>212.13562499999998</v>
      </c>
      <c r="P5" s="154">
        <v>23.13</v>
      </c>
      <c r="Q5" s="155">
        <v>5.7500000000000002E-2</v>
      </c>
      <c r="R5" s="102"/>
    </row>
    <row r="6" spans="1:18" ht="195">
      <c r="A6" s="104" t="s">
        <v>134</v>
      </c>
      <c r="B6" s="93" t="s">
        <v>409</v>
      </c>
      <c r="C6" s="100" t="s">
        <v>253</v>
      </c>
      <c r="D6" s="466">
        <v>59.91</v>
      </c>
      <c r="E6" s="466">
        <f>SUM(P6+(D6*Q6))</f>
        <v>33.593699999999998</v>
      </c>
      <c r="F6" s="101">
        <v>0.65</v>
      </c>
      <c r="G6" s="129">
        <f t="shared" si="0"/>
        <v>154.281105</v>
      </c>
      <c r="H6" s="129">
        <f>SUM(D6*1.5)</f>
        <v>89.864999999999995</v>
      </c>
      <c r="I6" s="129">
        <f>SUM((H6+(H6*Q6+P6))*(1+F6))</f>
        <v>207.16665749999999</v>
      </c>
      <c r="J6" s="129">
        <f t="shared" si="1"/>
        <v>89.864999999999995</v>
      </c>
      <c r="K6" s="129">
        <f>SUM((J6+(J6*Q6+P6))*(1+F6))</f>
        <v>207.16665749999999</v>
      </c>
      <c r="L6" s="176">
        <f t="shared" si="2"/>
        <v>89.864999999999995</v>
      </c>
      <c r="M6" s="129">
        <f>SUM((L6+(L6*Q6+P6))*(1+F6))</f>
        <v>207.16665749999999</v>
      </c>
      <c r="N6" s="176">
        <f t="shared" ref="N6" si="5">SUM(D6*2)</f>
        <v>119.82</v>
      </c>
      <c r="O6" s="129">
        <f>SUM((N6+(N6*Q6+P6))*(1+F6))</f>
        <v>260.05220999999995</v>
      </c>
      <c r="P6" s="102">
        <v>29.4</v>
      </c>
      <c r="Q6" s="155">
        <v>7.0000000000000007E-2</v>
      </c>
      <c r="R6" s="102"/>
    </row>
    <row r="7" spans="1:18" ht="120">
      <c r="A7" s="103" t="s">
        <v>311</v>
      </c>
      <c r="B7" s="93" t="s">
        <v>399</v>
      </c>
      <c r="C7" s="104" t="s">
        <v>135</v>
      </c>
      <c r="D7" s="466">
        <v>46.5</v>
      </c>
      <c r="E7" s="466">
        <f>SUM(P7+(D7*Q7))</f>
        <v>31.305</v>
      </c>
      <c r="F7" s="101">
        <v>0.75</v>
      </c>
      <c r="G7" s="129">
        <f t="shared" si="0"/>
        <v>136.15875</v>
      </c>
      <c r="H7" s="129">
        <f t="shared" si="3"/>
        <v>69.75</v>
      </c>
      <c r="I7" s="129">
        <f>SUM((H7+E7)*(1+F7))</f>
        <v>176.84625</v>
      </c>
      <c r="J7" s="129">
        <f t="shared" si="1"/>
        <v>69.75</v>
      </c>
      <c r="K7" s="129">
        <f>SUM((J7+E7)*(1+F7))</f>
        <v>176.84625</v>
      </c>
      <c r="L7" s="129">
        <f t="shared" si="2"/>
        <v>69.75</v>
      </c>
      <c r="M7" s="129">
        <f>SUM(E7+L7)*(1+F7)</f>
        <v>176.84625</v>
      </c>
      <c r="N7" s="129">
        <f>SUM(D7*2)</f>
        <v>93</v>
      </c>
      <c r="O7" s="129">
        <f>SUM((N7+E7)*(1+F7))</f>
        <v>217.53375</v>
      </c>
      <c r="P7" s="154">
        <v>29.91</v>
      </c>
      <c r="Q7" s="155">
        <v>0.03</v>
      </c>
      <c r="R7" s="102"/>
    </row>
    <row r="8" spans="1:18" ht="120">
      <c r="A8" s="103" t="s">
        <v>310</v>
      </c>
      <c r="B8" s="93" t="s">
        <v>408</v>
      </c>
      <c r="C8" s="104" t="s">
        <v>136</v>
      </c>
      <c r="D8" s="108">
        <v>40.5</v>
      </c>
      <c r="E8" s="108">
        <f>SUM((D8*Q8)+P8)</f>
        <v>25.458749999999998</v>
      </c>
      <c r="F8" s="101">
        <v>0.95</v>
      </c>
      <c r="G8" s="129">
        <f t="shared" si="0"/>
        <v>128.6195625</v>
      </c>
      <c r="H8" s="129">
        <f t="shared" si="3"/>
        <v>60.75</v>
      </c>
      <c r="I8" s="129">
        <f>SUM((H8+(H8*Q8+P8))*(1+F8))</f>
        <v>170.37759374999999</v>
      </c>
      <c r="J8" s="129">
        <f t="shared" si="1"/>
        <v>60.75</v>
      </c>
      <c r="K8" s="129">
        <f>SUM((J8+(J8*Q8+P8))*(1+F8))</f>
        <v>170.37759374999999</v>
      </c>
      <c r="L8" s="129">
        <f t="shared" si="2"/>
        <v>60.75</v>
      </c>
      <c r="M8" s="129">
        <f>SUM(L8+(L8*Q8+P8))*(1+F8)</f>
        <v>170.37759374999999</v>
      </c>
      <c r="N8" s="129">
        <f t="shared" si="4"/>
        <v>81</v>
      </c>
      <c r="O8" s="129">
        <f>SUM((N8+(N8*Q8+P8))*(1+F8))</f>
        <v>212.13562499999998</v>
      </c>
      <c r="P8" s="154">
        <v>23.13</v>
      </c>
      <c r="Q8" s="155">
        <v>5.7500000000000002E-2</v>
      </c>
      <c r="R8" s="102"/>
    </row>
    <row r="9" spans="1:18" ht="120">
      <c r="A9" s="104" t="s">
        <v>138</v>
      </c>
      <c r="B9" s="93" t="s">
        <v>355</v>
      </c>
      <c r="C9" s="104" t="s">
        <v>135</v>
      </c>
      <c r="D9" s="466">
        <v>46.5</v>
      </c>
      <c r="E9" s="466">
        <f>SUM(P9+(D9*Q9))</f>
        <v>31.305</v>
      </c>
      <c r="F9" s="101">
        <v>0.75</v>
      </c>
      <c r="G9" s="129">
        <f t="shared" si="0"/>
        <v>136.15875</v>
      </c>
      <c r="H9" s="129">
        <f t="shared" si="3"/>
        <v>69.75</v>
      </c>
      <c r="I9" s="129">
        <f>SUM((H9+E9)*(1+F9))</f>
        <v>176.84625</v>
      </c>
      <c r="J9" s="129">
        <f t="shared" si="1"/>
        <v>69.75</v>
      </c>
      <c r="K9" s="129">
        <f>SUM((J9+E9)*(1+F9))</f>
        <v>176.84625</v>
      </c>
      <c r="L9" s="129">
        <f t="shared" si="2"/>
        <v>69.75</v>
      </c>
      <c r="M9" s="129">
        <f>SUM(E9+L9)*(1+F9)</f>
        <v>176.84625</v>
      </c>
      <c r="N9" s="129">
        <f>SUM(D9*2)</f>
        <v>93</v>
      </c>
      <c r="O9" s="129">
        <f>SUM((N9+E9)*(1+F9))</f>
        <v>217.53375</v>
      </c>
      <c r="P9" s="154">
        <v>29.91</v>
      </c>
      <c r="Q9" s="155">
        <v>0.03</v>
      </c>
      <c r="R9" s="102"/>
    </row>
    <row r="10" spans="1:18" ht="90">
      <c r="A10" s="104" t="s">
        <v>137</v>
      </c>
      <c r="B10" s="93" t="s">
        <v>355</v>
      </c>
      <c r="C10" s="104" t="s">
        <v>136</v>
      </c>
      <c r="D10" s="108">
        <v>40.5</v>
      </c>
      <c r="E10" s="108">
        <f>SUM((D10*Q10)+P10)</f>
        <v>25.458749999999998</v>
      </c>
      <c r="F10" s="101">
        <v>0.95</v>
      </c>
      <c r="G10" s="129">
        <f t="shared" si="0"/>
        <v>128.6195625</v>
      </c>
      <c r="H10" s="129">
        <f t="shared" si="3"/>
        <v>60.75</v>
      </c>
      <c r="I10" s="129">
        <f>SUM((H10+(H10*Q10+P10))*(1+F10))</f>
        <v>170.37759374999999</v>
      </c>
      <c r="J10" s="129">
        <f t="shared" si="1"/>
        <v>60.75</v>
      </c>
      <c r="K10" s="129">
        <f>SUM((J10+(J10*Q10+P10))*(1+F10))</f>
        <v>170.37759374999999</v>
      </c>
      <c r="L10" s="129">
        <f t="shared" si="2"/>
        <v>60.75</v>
      </c>
      <c r="M10" s="129">
        <f>SUM(L10+(L10*Q10+P10))*(1+F10)</f>
        <v>170.37759374999999</v>
      </c>
      <c r="N10" s="129">
        <f t="shared" si="4"/>
        <v>81</v>
      </c>
      <c r="O10" s="129">
        <f>SUM((N10+(N10*Q10+P10))*(1+F10))</f>
        <v>212.13562499999998</v>
      </c>
      <c r="P10" s="154">
        <v>23.13</v>
      </c>
      <c r="Q10" s="155">
        <v>5.7500000000000002E-2</v>
      </c>
      <c r="R10" s="102"/>
    </row>
    <row r="11" spans="1:18" ht="120">
      <c r="A11" s="105" t="s">
        <v>15863</v>
      </c>
      <c r="B11" s="93" t="s">
        <v>407</v>
      </c>
      <c r="C11" s="104" t="s">
        <v>135</v>
      </c>
      <c r="D11" s="466">
        <v>46.5</v>
      </c>
      <c r="E11" s="466">
        <f>SUM(P11+(D11*Q11))</f>
        <v>31.305</v>
      </c>
      <c r="F11" s="101">
        <v>0.75</v>
      </c>
      <c r="G11" s="129">
        <f>SUM(D11:E11)*(1+F11)</f>
        <v>136.15875</v>
      </c>
      <c r="H11" s="129">
        <f>SUM(D11*1.5)</f>
        <v>69.75</v>
      </c>
      <c r="I11" s="129">
        <f>SUM((H11+E11)*(1+F11))</f>
        <v>176.84625</v>
      </c>
      <c r="J11" s="129">
        <f>SUM(D11*1.5)</f>
        <v>69.75</v>
      </c>
      <c r="K11" s="129">
        <f>SUM((J11+E11)*(1+F11))</f>
        <v>176.84625</v>
      </c>
      <c r="L11" s="129">
        <f>SUM(D11*1.5)</f>
        <v>69.75</v>
      </c>
      <c r="M11" s="129">
        <f>SUM(E11+L11)*(1+F11)</f>
        <v>176.84625</v>
      </c>
      <c r="N11" s="129">
        <f>SUM(D11*2)</f>
        <v>93</v>
      </c>
      <c r="O11" s="129">
        <f>SUM((N11+E11)*(1+F11))</f>
        <v>217.53375</v>
      </c>
      <c r="P11" s="154">
        <v>29.91</v>
      </c>
      <c r="Q11" s="155">
        <v>0.03</v>
      </c>
      <c r="R11" s="102"/>
    </row>
    <row r="12" spans="1:18" ht="105">
      <c r="A12" s="105" t="s">
        <v>15864</v>
      </c>
      <c r="B12" s="93" t="s">
        <v>407</v>
      </c>
      <c r="C12" s="104" t="s">
        <v>136</v>
      </c>
      <c r="D12" s="108">
        <v>40.5</v>
      </c>
      <c r="E12" s="108">
        <f>SUM((D12*Q12)+P12)</f>
        <v>25.458749999999998</v>
      </c>
      <c r="F12" s="101">
        <v>0.95</v>
      </c>
      <c r="G12" s="129">
        <f>SUM(D12:E12)*(1+F12)</f>
        <v>128.6195625</v>
      </c>
      <c r="H12" s="129">
        <f>SUM(D12*1.5)</f>
        <v>60.75</v>
      </c>
      <c r="I12" s="129">
        <f>SUM((H12+(H12*Q12+P12))*(1+F12))</f>
        <v>170.37759374999999</v>
      </c>
      <c r="J12" s="129">
        <f>SUM(D12*1.5)</f>
        <v>60.75</v>
      </c>
      <c r="K12" s="129">
        <f>SUM((J12+(J12*Q12+P12))*(1+F12))</f>
        <v>170.37759374999999</v>
      </c>
      <c r="L12" s="129">
        <f>SUM(D12*1.5)</f>
        <v>60.75</v>
      </c>
      <c r="M12" s="129">
        <f>SUM(L12+(L12*Q12+P12))*(1+F12)</f>
        <v>170.37759374999999</v>
      </c>
      <c r="N12" s="129">
        <f>SUM(D12*2)</f>
        <v>81</v>
      </c>
      <c r="O12" s="129">
        <f>SUM((N12+(N12*Q12+P12))*(1+F12))</f>
        <v>212.13562499999998</v>
      </c>
      <c r="P12" s="154">
        <v>23.13</v>
      </c>
      <c r="Q12" s="155">
        <v>5.7500000000000002E-2</v>
      </c>
      <c r="R12" s="102"/>
    </row>
    <row r="13" spans="1:18" ht="120">
      <c r="A13" s="106" t="s">
        <v>15191</v>
      </c>
      <c r="B13" s="93" t="s">
        <v>356</v>
      </c>
      <c r="C13" s="104" t="s">
        <v>135</v>
      </c>
      <c r="D13" s="466">
        <v>46.5</v>
      </c>
      <c r="E13" s="466">
        <f>SUM(P13+(D13*Q13))</f>
        <v>31.305</v>
      </c>
      <c r="F13" s="101">
        <v>0.75</v>
      </c>
      <c r="G13" s="129">
        <f t="shared" si="0"/>
        <v>136.15875</v>
      </c>
      <c r="H13" s="129">
        <f t="shared" si="3"/>
        <v>69.75</v>
      </c>
      <c r="I13" s="129">
        <f>SUM((H13+E13)*(1+F13))</f>
        <v>176.84625</v>
      </c>
      <c r="J13" s="129">
        <f t="shared" si="1"/>
        <v>69.75</v>
      </c>
      <c r="K13" s="129">
        <f>SUM((J13+E13)*(1+F13))</f>
        <v>176.84625</v>
      </c>
      <c r="L13" s="129">
        <f t="shared" si="2"/>
        <v>69.75</v>
      </c>
      <c r="M13" s="129">
        <f>SUM(E13+L13)*(1+F13)</f>
        <v>176.84625</v>
      </c>
      <c r="N13" s="129">
        <f>SUM(D13*2)</f>
        <v>93</v>
      </c>
      <c r="O13" s="129">
        <f>SUM((N13+E13)*(1+F13))</f>
        <v>217.53375</v>
      </c>
      <c r="P13" s="154">
        <v>29.91</v>
      </c>
      <c r="Q13" s="155">
        <v>0.03</v>
      </c>
      <c r="R13" s="102"/>
    </row>
    <row r="14" spans="1:18" ht="105">
      <c r="A14" s="106" t="s">
        <v>15192</v>
      </c>
      <c r="B14" s="93" t="s">
        <v>356</v>
      </c>
      <c r="C14" s="104" t="s">
        <v>136</v>
      </c>
      <c r="D14" s="108">
        <v>40.5</v>
      </c>
      <c r="E14" s="108">
        <f>SUM((D14*Q14)+P14)</f>
        <v>25.458749999999998</v>
      </c>
      <c r="F14" s="101">
        <v>0.95</v>
      </c>
      <c r="G14" s="129">
        <f t="shared" si="0"/>
        <v>128.6195625</v>
      </c>
      <c r="H14" s="129">
        <f t="shared" si="3"/>
        <v>60.75</v>
      </c>
      <c r="I14" s="129">
        <f>SUM((H14+(H14*Q14+P14))*(1+F14))</f>
        <v>170.37759374999999</v>
      </c>
      <c r="J14" s="129">
        <f t="shared" si="1"/>
        <v>60.75</v>
      </c>
      <c r="K14" s="129">
        <f>SUM((J14+(J14*Q14+P14))*(1+F14))</f>
        <v>170.37759374999999</v>
      </c>
      <c r="L14" s="129">
        <f t="shared" si="2"/>
        <v>60.75</v>
      </c>
      <c r="M14" s="129">
        <f>SUM(L14+(L14*Q14+P14))*(1+F14)</f>
        <v>170.37759374999999</v>
      </c>
      <c r="N14" s="129">
        <f t="shared" si="4"/>
        <v>81</v>
      </c>
      <c r="O14" s="129">
        <f>SUM((N14+(N14*Q14+P14))*(1+F14))</f>
        <v>212.13562499999998</v>
      </c>
      <c r="P14" s="154">
        <v>23.13</v>
      </c>
      <c r="Q14" s="155">
        <v>5.7500000000000002E-2</v>
      </c>
      <c r="R14" s="102"/>
    </row>
    <row r="15" spans="1:18" s="114" customFormat="1" ht="135">
      <c r="A15" s="107" t="s">
        <v>15213</v>
      </c>
      <c r="B15" s="107" t="s">
        <v>433</v>
      </c>
      <c r="C15" s="107" t="s">
        <v>131</v>
      </c>
      <c r="D15" s="110">
        <v>46.5</v>
      </c>
      <c r="E15" s="110">
        <f>SUM(P15+(D15*Q15))</f>
        <v>31.305</v>
      </c>
      <c r="F15" s="161">
        <v>0.75</v>
      </c>
      <c r="G15" s="110">
        <f t="shared" ref="G15:G16" si="6">SUM(D15:E15)*(1+F15)</f>
        <v>136.15875</v>
      </c>
      <c r="H15" s="110">
        <f t="shared" ref="H15" si="7">SUM(D15*1.5)</f>
        <v>69.75</v>
      </c>
      <c r="I15" s="110">
        <f>SUM((H15+E15)*(1+F15))</f>
        <v>176.84625</v>
      </c>
      <c r="J15" s="110">
        <f t="shared" ref="J15:J16" si="8">SUM(D15*1.5)</f>
        <v>69.75</v>
      </c>
      <c r="K15" s="110">
        <f>SUM((J15+E15)*(1+F15))</f>
        <v>176.84625</v>
      </c>
      <c r="L15" s="110">
        <f t="shared" ref="L15:L16" si="9">SUM(D15*1.5)</f>
        <v>69.75</v>
      </c>
      <c r="M15" s="110">
        <f>SUM(E15+L15)*(1+F15)</f>
        <v>176.84625</v>
      </c>
      <c r="N15" s="110">
        <f t="shared" ref="N15:N16" si="10">SUM(D15*2)</f>
        <v>93</v>
      </c>
      <c r="O15" s="110">
        <f>SUM((N15+E15)*(1+F15))</f>
        <v>217.53375</v>
      </c>
      <c r="P15" s="162">
        <v>29.91</v>
      </c>
      <c r="Q15" s="112">
        <v>0.03</v>
      </c>
      <c r="R15" s="113"/>
    </row>
    <row r="16" spans="1:18" s="114" customFormat="1" ht="90">
      <c r="A16" s="107" t="s">
        <v>15214</v>
      </c>
      <c r="B16" s="107" t="s">
        <v>427</v>
      </c>
      <c r="C16" s="107" t="s">
        <v>133</v>
      </c>
      <c r="D16" s="108">
        <v>40.5</v>
      </c>
      <c r="E16" s="108">
        <f>SUM((D16*Q16)+P16)</f>
        <v>25.458749999999998</v>
      </c>
      <c r="F16" s="161">
        <v>0.95</v>
      </c>
      <c r="G16" s="110">
        <f t="shared" si="6"/>
        <v>128.6195625</v>
      </c>
      <c r="H16" s="110">
        <f>SUM(D16*1.5)</f>
        <v>60.75</v>
      </c>
      <c r="I16" s="110">
        <f>SUM((H16+(H16*Q16+P16))*(1+F16))</f>
        <v>170.37759374999999</v>
      </c>
      <c r="J16" s="110">
        <f t="shared" si="8"/>
        <v>60.75</v>
      </c>
      <c r="K16" s="110">
        <f>SUM((J16+(J16*Q16+P16))*(1+F16))</f>
        <v>170.37759374999999</v>
      </c>
      <c r="L16" s="110">
        <f t="shared" si="9"/>
        <v>60.75</v>
      </c>
      <c r="M16" s="110">
        <f>SUM((L16+(L16*Q16+P16))*(1+F16))</f>
        <v>170.37759374999999</v>
      </c>
      <c r="N16" s="110">
        <f t="shared" si="10"/>
        <v>81</v>
      </c>
      <c r="O16" s="110">
        <f>SUM((N16+(N16*Q16+P16))*(1+F16))</f>
        <v>212.13562499999998</v>
      </c>
      <c r="P16" s="162">
        <v>23.13</v>
      </c>
      <c r="Q16" s="112">
        <v>5.7500000000000002E-2</v>
      </c>
      <c r="R16" s="113"/>
    </row>
    <row r="17" spans="1:18" ht="195">
      <c r="A17" s="115" t="s">
        <v>234</v>
      </c>
      <c r="B17" s="93" t="s">
        <v>357</v>
      </c>
      <c r="C17" s="100" t="s">
        <v>254</v>
      </c>
      <c r="D17" s="466">
        <v>59.91</v>
      </c>
      <c r="E17" s="466">
        <f>SUM(P17+(D17*Q17))</f>
        <v>33.593699999999998</v>
      </c>
      <c r="F17" s="101">
        <v>0.65</v>
      </c>
      <c r="G17" s="129">
        <f t="shared" si="0"/>
        <v>154.281105</v>
      </c>
      <c r="H17" s="129">
        <f>SUM(D17*1.5)</f>
        <v>89.864999999999995</v>
      </c>
      <c r="I17" s="129">
        <f>SUM((H17+(H17*Q17+P17))*(1+F17))</f>
        <v>207.16665749999999</v>
      </c>
      <c r="J17" s="129">
        <f t="shared" si="1"/>
        <v>89.864999999999995</v>
      </c>
      <c r="K17" s="176">
        <f>SUM((J17+(J17*Q17+P17))*(1+F17))</f>
        <v>207.16665749999999</v>
      </c>
      <c r="L17" s="176">
        <f t="shared" si="2"/>
        <v>89.864999999999995</v>
      </c>
      <c r="M17" s="176">
        <f>SUM((L17+(L17*Q17+P17))*(1+F17))</f>
        <v>207.16665749999999</v>
      </c>
      <c r="N17" s="176">
        <f>SUM(D17*2)</f>
        <v>119.82</v>
      </c>
      <c r="O17" s="176">
        <f>SUM((N17+(N17*Q17+P17))*(1+F17))</f>
        <v>260.05220999999995</v>
      </c>
      <c r="P17" s="102">
        <v>29.4</v>
      </c>
      <c r="Q17" s="155">
        <v>7.0000000000000007E-2</v>
      </c>
      <c r="R17" s="102"/>
    </row>
    <row r="18" spans="1:18" ht="195">
      <c r="A18" s="104" t="s">
        <v>139</v>
      </c>
      <c r="B18" s="117" t="s">
        <v>406</v>
      </c>
      <c r="C18" s="189" t="s">
        <v>140</v>
      </c>
      <c r="D18" s="108">
        <v>39.65</v>
      </c>
      <c r="E18" s="108">
        <f>SUM(P18+Q18)</f>
        <v>29.830000000000002</v>
      </c>
      <c r="F18" s="101">
        <v>0.95</v>
      </c>
      <c r="G18" s="129">
        <f t="shared" si="0"/>
        <v>135.48600000000002</v>
      </c>
      <c r="H18" s="129">
        <f t="shared" si="3"/>
        <v>59.474999999999994</v>
      </c>
      <c r="I18" s="129">
        <f>SUM((H18+(P18+(Q18*1.5)))*(1+F18))</f>
        <v>184.11899999999997</v>
      </c>
      <c r="J18" s="129">
        <f t="shared" si="1"/>
        <v>59.474999999999994</v>
      </c>
      <c r="K18" s="129">
        <f>SUM((J18+(P18+(Q18*1.5)))*(1+F18))</f>
        <v>184.11899999999997</v>
      </c>
      <c r="L18" s="129">
        <f t="shared" si="2"/>
        <v>59.474999999999994</v>
      </c>
      <c r="M18" s="129">
        <f>SUM((L18+(P18+(Q18*1.5)))*(1+F18))</f>
        <v>184.11899999999997</v>
      </c>
      <c r="N18" s="129">
        <f t="shared" si="4"/>
        <v>79.3</v>
      </c>
      <c r="O18" s="129">
        <f>SUM((N18+(P18+(Q18*1.5)))*(1+F18))</f>
        <v>222.77775</v>
      </c>
      <c r="P18" s="174">
        <v>19.600000000000001</v>
      </c>
      <c r="Q18" s="155">
        <v>10.23</v>
      </c>
      <c r="R18" s="174"/>
    </row>
    <row r="19" spans="1:18" ht="195">
      <c r="A19" s="116" t="s">
        <v>141</v>
      </c>
      <c r="B19" s="117" t="s">
        <v>406</v>
      </c>
      <c r="C19" s="189" t="s">
        <v>142</v>
      </c>
      <c r="D19" s="467">
        <v>38.65</v>
      </c>
      <c r="E19" s="467">
        <f>SUM(P19+Q19)</f>
        <v>29.830000000000002</v>
      </c>
      <c r="F19" s="192">
        <v>0.95</v>
      </c>
      <c r="G19" s="129">
        <f t="shared" ref="G19:G25" si="11">SUM(D19:E19)*(1+F19)</f>
        <v>133.536</v>
      </c>
      <c r="H19" s="129">
        <f t="shared" si="3"/>
        <v>57.974999999999994</v>
      </c>
      <c r="I19" s="129">
        <f>SUM((H19+(P19+(Q19*1.5)))*(1+F19))</f>
        <v>181.19399999999996</v>
      </c>
      <c r="J19" s="129">
        <f t="shared" ref="J19:J25" si="12">SUM(D19*1.5)</f>
        <v>57.974999999999994</v>
      </c>
      <c r="K19" s="129">
        <f>SUM((J19+(P19+(Q19*1.5)))*(1+F19))</f>
        <v>181.19399999999996</v>
      </c>
      <c r="L19" s="129">
        <f t="shared" si="2"/>
        <v>57.974999999999994</v>
      </c>
      <c r="M19" s="129">
        <f>SUM((L19+(P19+(Q19*1.5)))*(1+F19))</f>
        <v>181.19399999999996</v>
      </c>
      <c r="N19" s="129">
        <f t="shared" si="4"/>
        <v>77.3</v>
      </c>
      <c r="O19" s="129">
        <f>SUM((N19+(P19+(Q19*1.5)))*(1+F19))</f>
        <v>218.87774999999999</v>
      </c>
      <c r="P19" s="102">
        <v>19.600000000000001</v>
      </c>
      <c r="Q19" s="155">
        <v>10.23</v>
      </c>
      <c r="R19" s="102"/>
    </row>
    <row r="20" spans="1:18" ht="195">
      <c r="A20" s="116" t="s">
        <v>143</v>
      </c>
      <c r="B20" s="117" t="s">
        <v>406</v>
      </c>
      <c r="C20" s="189" t="s">
        <v>144</v>
      </c>
      <c r="D20" s="467">
        <v>41.59</v>
      </c>
      <c r="E20" s="467">
        <v>26.15</v>
      </c>
      <c r="F20" s="101">
        <v>0.95</v>
      </c>
      <c r="G20" s="129">
        <f t="shared" si="11"/>
        <v>132.09300000000002</v>
      </c>
      <c r="H20" s="129">
        <f t="shared" si="3"/>
        <v>62.385000000000005</v>
      </c>
      <c r="I20" s="129">
        <f>SUM((H20+E20)*(1+F20))</f>
        <v>172.64324999999999</v>
      </c>
      <c r="J20" s="129">
        <f t="shared" si="12"/>
        <v>62.385000000000005</v>
      </c>
      <c r="K20" s="129">
        <f>SUM((J20+E20)*(1+F20))</f>
        <v>172.64324999999999</v>
      </c>
      <c r="L20" s="129">
        <f t="shared" ref="L20:L25" si="13">SUM(D20*1.5)</f>
        <v>62.385000000000005</v>
      </c>
      <c r="M20" s="129">
        <f>SUM(E20+L20)*(1+F20)</f>
        <v>172.64324999999999</v>
      </c>
      <c r="N20" s="129">
        <f t="shared" si="4"/>
        <v>83.18</v>
      </c>
      <c r="O20" s="129">
        <f>SUM((N20+E20)*(1+F20))</f>
        <v>213.19350000000003</v>
      </c>
      <c r="P20" s="154"/>
      <c r="Q20" s="155"/>
      <c r="R20" s="102"/>
    </row>
    <row r="21" spans="1:18" ht="195">
      <c r="A21" s="116" t="s">
        <v>145</v>
      </c>
      <c r="B21" s="117" t="s">
        <v>406</v>
      </c>
      <c r="C21" s="189" t="s">
        <v>146</v>
      </c>
      <c r="D21" s="466">
        <v>37.1</v>
      </c>
      <c r="E21" s="466">
        <v>27.6</v>
      </c>
      <c r="F21" s="101">
        <v>1.1499999999999999</v>
      </c>
      <c r="G21" s="129">
        <f t="shared" si="11"/>
        <v>139.10499999999999</v>
      </c>
      <c r="H21" s="129">
        <f t="shared" si="3"/>
        <v>55.650000000000006</v>
      </c>
      <c r="I21" s="129">
        <f>SUM((H21+E21)*(1+F21))</f>
        <v>178.98749999999998</v>
      </c>
      <c r="J21" s="129">
        <f t="shared" si="12"/>
        <v>55.650000000000006</v>
      </c>
      <c r="K21" s="129">
        <f>SUM((J21+E21)*(1+F21))</f>
        <v>178.98749999999998</v>
      </c>
      <c r="L21" s="129">
        <f t="shared" si="13"/>
        <v>55.650000000000006</v>
      </c>
      <c r="M21" s="129">
        <f>SUM(E21+L21)*(1+F21)</f>
        <v>178.98749999999998</v>
      </c>
      <c r="N21" s="129">
        <f t="shared" si="4"/>
        <v>74.2</v>
      </c>
      <c r="O21" s="129">
        <f>SUM((N21+E21)*(1+F21))</f>
        <v>218.87</v>
      </c>
      <c r="P21" s="154"/>
      <c r="Q21" s="155"/>
      <c r="R21" s="102"/>
    </row>
    <row r="22" spans="1:18" ht="210">
      <c r="A22" s="104" t="s">
        <v>147</v>
      </c>
      <c r="B22" s="117" t="s">
        <v>405</v>
      </c>
      <c r="C22" s="189" t="s">
        <v>149</v>
      </c>
      <c r="D22" s="466">
        <v>32.380000000000003</v>
      </c>
      <c r="E22" s="466">
        <f>SUM(P22+Q22)</f>
        <v>22.76</v>
      </c>
      <c r="F22" s="101">
        <v>1</v>
      </c>
      <c r="G22" s="129">
        <f>SUM(D22:E22)*(1+F22)</f>
        <v>110.28</v>
      </c>
      <c r="H22" s="129">
        <f>SUM(D22*1.5)</f>
        <v>48.570000000000007</v>
      </c>
      <c r="I22" s="129">
        <f>SUM((H22+(P22+(Q22*1.5)))*(1+F22))</f>
        <v>156.87</v>
      </c>
      <c r="J22" s="129">
        <f>SUM(D22*1.5)</f>
        <v>48.570000000000007</v>
      </c>
      <c r="K22" s="129">
        <f>SUM((J22+(P22+(Q22*1.5)))*(1+F22))</f>
        <v>156.87</v>
      </c>
      <c r="L22" s="129">
        <f>SUM(D22*1.5)</f>
        <v>48.570000000000007</v>
      </c>
      <c r="M22" s="129">
        <f>SUM((L22+(P22+(Q22*1.5)))*(1+F22))</f>
        <v>156.87</v>
      </c>
      <c r="N22" s="129">
        <f t="shared" si="4"/>
        <v>64.760000000000005</v>
      </c>
      <c r="O22" s="129">
        <f>SUM((N22+(P22+(Q22*2)))*(1+F22))</f>
        <v>203.46</v>
      </c>
      <c r="P22" s="174">
        <v>8.5500000000000007</v>
      </c>
      <c r="Q22" s="155">
        <v>14.21</v>
      </c>
      <c r="R22" s="102"/>
    </row>
    <row r="23" spans="1:18" ht="210">
      <c r="A23" s="104" t="s">
        <v>148</v>
      </c>
      <c r="B23" s="117" t="s">
        <v>405</v>
      </c>
      <c r="C23" s="189" t="s">
        <v>150</v>
      </c>
      <c r="D23" s="466">
        <v>25.52</v>
      </c>
      <c r="E23" s="466">
        <f>SUM(P23+Q23)</f>
        <v>22.76</v>
      </c>
      <c r="F23" s="101">
        <v>1.35</v>
      </c>
      <c r="G23" s="129">
        <f>SUM(D23:E23)*(1+F23)</f>
        <v>113.45800000000001</v>
      </c>
      <c r="H23" s="129">
        <f>SUM(D23*1.5)</f>
        <v>38.28</v>
      </c>
      <c r="I23" s="129">
        <f>SUM((H23+(P23+(Q23*1.5)))*(1+F23))</f>
        <v>160.14075000000003</v>
      </c>
      <c r="J23" s="129">
        <f>SUM(D23*1.5)</f>
        <v>38.28</v>
      </c>
      <c r="K23" s="129">
        <f>SUM((J23+(P23+(Q23*1.5)))*(1+F23))</f>
        <v>160.14075000000003</v>
      </c>
      <c r="L23" s="129">
        <f>SUM(D23*1.5)</f>
        <v>38.28</v>
      </c>
      <c r="M23" s="129">
        <f>SUM((L23+(P23+(Q23*1.5)))*(1+F23))</f>
        <v>160.14075000000003</v>
      </c>
      <c r="N23" s="129">
        <f t="shared" si="4"/>
        <v>51.04</v>
      </c>
      <c r="O23" s="129">
        <f>SUM((N23+(P23+(Q23*2)))*(1+F23))</f>
        <v>206.8235</v>
      </c>
      <c r="P23" s="174">
        <v>8.5500000000000007</v>
      </c>
      <c r="Q23" s="155">
        <v>14.21</v>
      </c>
      <c r="R23" s="102"/>
    </row>
    <row r="24" spans="1:18" ht="210">
      <c r="A24" s="189" t="s">
        <v>152</v>
      </c>
      <c r="B24" s="122" t="s">
        <v>442</v>
      </c>
      <c r="C24" s="189" t="s">
        <v>153</v>
      </c>
      <c r="D24" s="466">
        <v>34.909999999999997</v>
      </c>
      <c r="E24" s="466">
        <v>23.69</v>
      </c>
      <c r="F24" s="101">
        <v>0.95</v>
      </c>
      <c r="G24" s="129">
        <f t="shared" si="11"/>
        <v>114.26999999999998</v>
      </c>
      <c r="H24" s="129">
        <f>SUM(D24*1.5)</f>
        <v>52.364999999999995</v>
      </c>
      <c r="I24" s="129">
        <f>SUM((H24+E24)*(1+F24))</f>
        <v>148.30724999999998</v>
      </c>
      <c r="J24" s="129">
        <f t="shared" si="12"/>
        <v>52.364999999999995</v>
      </c>
      <c r="K24" s="129">
        <f>SUM((J24+E24)*(1+F24))</f>
        <v>148.30724999999998</v>
      </c>
      <c r="L24" s="129">
        <f t="shared" si="13"/>
        <v>52.364999999999995</v>
      </c>
      <c r="M24" s="129">
        <f>SUM(E24+L24)*(1+F24)</f>
        <v>148.30724999999998</v>
      </c>
      <c r="N24" s="129">
        <f t="shared" si="4"/>
        <v>69.819999999999993</v>
      </c>
      <c r="O24" s="129">
        <f>SUM((N24+E24)*(1+F24))</f>
        <v>182.34449999999998</v>
      </c>
      <c r="P24" s="102"/>
      <c r="Q24" s="155"/>
      <c r="R24" s="102"/>
    </row>
    <row r="25" spans="1:18" ht="210">
      <c r="A25" s="189" t="s">
        <v>151</v>
      </c>
      <c r="B25" s="122" t="s">
        <v>442</v>
      </c>
      <c r="C25" s="189" t="s">
        <v>128</v>
      </c>
      <c r="D25" s="466">
        <v>35.68</v>
      </c>
      <c r="E25" s="466">
        <v>23.69</v>
      </c>
      <c r="F25" s="101">
        <v>0.9</v>
      </c>
      <c r="G25" s="129">
        <f t="shared" si="11"/>
        <v>112.803</v>
      </c>
      <c r="H25" s="129">
        <f>SUM(D25*1.5)</f>
        <v>53.519999999999996</v>
      </c>
      <c r="I25" s="129">
        <f>SUM((H25+E25)*(1+F25))</f>
        <v>146.69899999999998</v>
      </c>
      <c r="J25" s="129">
        <f t="shared" si="12"/>
        <v>53.519999999999996</v>
      </c>
      <c r="K25" s="129">
        <f>SUM((J25+E25)*(1+F25))</f>
        <v>146.69899999999998</v>
      </c>
      <c r="L25" s="129">
        <f t="shared" si="13"/>
        <v>53.519999999999996</v>
      </c>
      <c r="M25" s="129"/>
      <c r="N25" s="129">
        <f t="shared" si="4"/>
        <v>71.36</v>
      </c>
      <c r="O25" s="129">
        <f>SUM((N25+E25)*(1+F25))</f>
        <v>180.595</v>
      </c>
      <c r="P25" s="102"/>
      <c r="Q25" s="155"/>
      <c r="R25" s="102"/>
    </row>
    <row r="26" spans="1:18" s="84" customFormat="1" ht="51.75">
      <c r="A26" s="123" t="s">
        <v>42</v>
      </c>
      <c r="B26" s="124" t="s">
        <v>365</v>
      </c>
      <c r="C26" s="164"/>
      <c r="D26" s="130"/>
      <c r="E26" s="130"/>
      <c r="F26" s="127"/>
      <c r="G26" s="128">
        <v>175</v>
      </c>
      <c r="H26" s="130"/>
      <c r="I26" s="129">
        <f>SUM(G26*1.5)</f>
        <v>262.5</v>
      </c>
      <c r="J26" s="130"/>
      <c r="K26" s="129">
        <f>SUM(G26*1.5)</f>
        <v>262.5</v>
      </c>
      <c r="L26" s="130"/>
      <c r="M26" s="129">
        <f>SUM(G26*1.5)</f>
        <v>262.5</v>
      </c>
      <c r="N26" s="130"/>
      <c r="O26" s="129">
        <f>SUM(G26*2)</f>
        <v>350</v>
      </c>
    </row>
    <row r="27" spans="1:18" s="84" customFormat="1" ht="115.5">
      <c r="A27" s="131" t="s">
        <v>38</v>
      </c>
      <c r="B27" s="124" t="s">
        <v>363</v>
      </c>
      <c r="C27" s="164"/>
      <c r="D27" s="130"/>
      <c r="E27" s="130"/>
      <c r="F27" s="127"/>
      <c r="G27" s="128">
        <v>175</v>
      </c>
      <c r="H27" s="130"/>
      <c r="I27" s="129">
        <f t="shared" ref="I27:I34" si="14">SUM(G27*1.5)</f>
        <v>262.5</v>
      </c>
      <c r="J27" s="130"/>
      <c r="K27" s="129">
        <f t="shared" ref="K27:K34" si="15">SUM(G27*1.5)</f>
        <v>262.5</v>
      </c>
      <c r="L27" s="130"/>
      <c r="M27" s="129">
        <f t="shared" ref="M27:M34" si="16">SUM(G27*1.5)</f>
        <v>262.5</v>
      </c>
      <c r="N27" s="130"/>
      <c r="O27" s="129">
        <f t="shared" ref="O27:O34" si="17">SUM(G27*2)</f>
        <v>350</v>
      </c>
      <c r="P27" s="170"/>
      <c r="Q27" s="147"/>
    </row>
    <row r="28" spans="1:18" s="84" customFormat="1" ht="51.75">
      <c r="A28" s="123" t="s">
        <v>39</v>
      </c>
      <c r="B28" s="124" t="s">
        <v>362</v>
      </c>
      <c r="C28" s="164"/>
      <c r="D28" s="130"/>
      <c r="E28" s="130"/>
      <c r="F28" s="127"/>
      <c r="G28" s="128">
        <v>150</v>
      </c>
      <c r="H28" s="130"/>
      <c r="I28" s="129">
        <f t="shared" si="14"/>
        <v>225</v>
      </c>
      <c r="J28" s="130"/>
      <c r="K28" s="129">
        <f t="shared" si="15"/>
        <v>225</v>
      </c>
      <c r="L28" s="130"/>
      <c r="M28" s="129">
        <f t="shared" si="16"/>
        <v>225</v>
      </c>
      <c r="N28" s="130"/>
      <c r="O28" s="129">
        <f t="shared" si="17"/>
        <v>300</v>
      </c>
      <c r="P28" s="170"/>
      <c r="Q28" s="147"/>
    </row>
    <row r="29" spans="1:18" s="84" customFormat="1" ht="77.25">
      <c r="A29" s="132" t="s">
        <v>68</v>
      </c>
      <c r="B29" s="133" t="s">
        <v>361</v>
      </c>
      <c r="C29" s="164"/>
      <c r="D29" s="130"/>
      <c r="E29" s="130"/>
      <c r="F29" s="127"/>
      <c r="G29" s="128">
        <v>150</v>
      </c>
      <c r="H29" s="130"/>
      <c r="I29" s="129">
        <f t="shared" si="14"/>
        <v>225</v>
      </c>
      <c r="J29" s="130"/>
      <c r="K29" s="129">
        <f t="shared" si="15"/>
        <v>225</v>
      </c>
      <c r="L29" s="130"/>
      <c r="M29" s="129">
        <f t="shared" si="16"/>
        <v>225</v>
      </c>
      <c r="N29" s="130"/>
      <c r="O29" s="129">
        <f t="shared" si="17"/>
        <v>300</v>
      </c>
      <c r="P29" s="170"/>
      <c r="Q29" s="147"/>
    </row>
    <row r="30" spans="1:18" s="84" customFormat="1" ht="90.75" thickBot="1">
      <c r="A30" s="134" t="s">
        <v>280</v>
      </c>
      <c r="B30" s="135" t="s">
        <v>360</v>
      </c>
      <c r="C30" s="168"/>
      <c r="D30" s="130"/>
      <c r="E30" s="130"/>
      <c r="F30" s="127"/>
      <c r="G30" s="128">
        <v>150</v>
      </c>
      <c r="H30" s="130"/>
      <c r="I30" s="129">
        <f t="shared" si="14"/>
        <v>225</v>
      </c>
      <c r="J30" s="130"/>
      <c r="K30" s="129">
        <f t="shared" si="15"/>
        <v>225</v>
      </c>
      <c r="L30" s="130"/>
      <c r="M30" s="129">
        <f t="shared" si="16"/>
        <v>225</v>
      </c>
      <c r="N30" s="130"/>
      <c r="O30" s="129">
        <f t="shared" si="17"/>
        <v>300</v>
      </c>
      <c r="P30" s="170"/>
      <c r="Q30" s="147"/>
    </row>
    <row r="31" spans="1:18" s="84" customFormat="1" ht="65.25" thickTop="1">
      <c r="A31" s="132" t="s">
        <v>69</v>
      </c>
      <c r="B31" s="136" t="s">
        <v>359</v>
      </c>
      <c r="C31" s="168"/>
      <c r="D31" s="130"/>
      <c r="E31" s="130"/>
      <c r="F31" s="127"/>
      <c r="G31" s="128">
        <v>150</v>
      </c>
      <c r="H31" s="130"/>
      <c r="I31" s="129">
        <f t="shared" si="14"/>
        <v>225</v>
      </c>
      <c r="J31" s="130"/>
      <c r="K31" s="129">
        <f t="shared" si="15"/>
        <v>225</v>
      </c>
      <c r="L31" s="130"/>
      <c r="M31" s="129">
        <f t="shared" si="16"/>
        <v>225</v>
      </c>
      <c r="N31" s="130"/>
      <c r="O31" s="129">
        <f t="shared" si="17"/>
        <v>300</v>
      </c>
      <c r="P31" s="170"/>
      <c r="Q31" s="147"/>
    </row>
    <row r="32" spans="1:18" s="84" customFormat="1">
      <c r="A32" s="123" t="s">
        <v>41</v>
      </c>
      <c r="B32" s="137">
        <v>8</v>
      </c>
      <c r="C32" s="168"/>
      <c r="D32" s="130"/>
      <c r="E32" s="130"/>
      <c r="F32" s="127"/>
      <c r="G32" s="130"/>
      <c r="H32" s="130"/>
      <c r="I32" s="130"/>
      <c r="J32" s="130"/>
      <c r="K32" s="130"/>
      <c r="L32" s="130"/>
      <c r="M32" s="130"/>
      <c r="N32" s="130"/>
      <c r="O32" s="130"/>
      <c r="P32" s="170"/>
      <c r="Q32" s="147"/>
    </row>
    <row r="33" spans="1:17" s="84" customFormat="1" ht="15.75" thickBot="1">
      <c r="A33" s="123" t="s">
        <v>40</v>
      </c>
      <c r="B33" s="138">
        <v>1</v>
      </c>
      <c r="C33" s="168"/>
      <c r="D33" s="130"/>
      <c r="E33" s="130"/>
      <c r="F33" s="127"/>
      <c r="G33" s="130"/>
      <c r="H33" s="130"/>
      <c r="I33" s="130"/>
      <c r="J33" s="130"/>
      <c r="K33" s="130"/>
      <c r="L33" s="130"/>
      <c r="M33" s="130"/>
      <c r="N33" s="130"/>
      <c r="O33" s="130"/>
      <c r="P33" s="170"/>
      <c r="Q33" s="147"/>
    </row>
    <row r="34" spans="1:17" s="84" customFormat="1" ht="64.5">
      <c r="A34" s="132" t="s">
        <v>70</v>
      </c>
      <c r="B34" s="136" t="s">
        <v>358</v>
      </c>
      <c r="C34" s="168"/>
      <c r="D34" s="130"/>
      <c r="E34" s="130"/>
      <c r="F34" s="127"/>
      <c r="G34" s="128">
        <v>175</v>
      </c>
      <c r="H34" s="130"/>
      <c r="I34" s="129">
        <f t="shared" si="14"/>
        <v>262.5</v>
      </c>
      <c r="J34" s="130"/>
      <c r="K34" s="129">
        <f t="shared" si="15"/>
        <v>262.5</v>
      </c>
      <c r="L34" s="130"/>
      <c r="M34" s="129">
        <f t="shared" si="16"/>
        <v>262.5</v>
      </c>
      <c r="N34" s="130"/>
      <c r="O34" s="129">
        <f t="shared" si="17"/>
        <v>350</v>
      </c>
      <c r="P34" s="170"/>
      <c r="Q34" s="147"/>
    </row>
    <row r="35" spans="1:17" s="84" customFormat="1">
      <c r="A35" s="123" t="s">
        <v>41</v>
      </c>
      <c r="B35" s="139">
        <v>8</v>
      </c>
      <c r="C35" s="126"/>
      <c r="D35" s="130"/>
      <c r="E35" s="130"/>
      <c r="F35" s="127"/>
      <c r="G35" s="130"/>
      <c r="H35" s="130"/>
      <c r="I35" s="130"/>
      <c r="J35" s="130"/>
      <c r="K35" s="130"/>
      <c r="L35" s="130"/>
      <c r="M35" s="130"/>
      <c r="N35" s="130"/>
      <c r="O35" s="130"/>
      <c r="P35" s="170"/>
      <c r="Q35" s="147"/>
    </row>
    <row r="36" spans="1:17" s="84" customFormat="1">
      <c r="A36" s="123" t="s">
        <v>40</v>
      </c>
      <c r="B36" s="139">
        <v>1</v>
      </c>
      <c r="C36" s="126"/>
      <c r="D36" s="130"/>
      <c r="E36" s="130"/>
      <c r="F36" s="127"/>
      <c r="G36" s="130"/>
      <c r="H36" s="130"/>
      <c r="I36" s="130"/>
      <c r="J36" s="130"/>
      <c r="K36" s="130"/>
      <c r="L36" s="130"/>
      <c r="M36" s="130"/>
      <c r="N36" s="130"/>
      <c r="O36" s="130"/>
      <c r="P36" s="170"/>
      <c r="Q36" s="147"/>
    </row>
  </sheetData>
  <sheetProtection algorithmName="SHA-512" hashValue="SaDCkL5KrzkSXEQy58knkwhQtQlgbBpfMA4MZPkMwDEcEh0CtJZkPXO8/aSKqXtPmv5Qpw+rVWnOyfVbuCLCWw==" saltValue="nSBr9Dmg8RLr0iSBdsn8JQ==" spinCount="100000" sheet="1" objects="1" scenarios="1"/>
  <autoFilter ref="A3:R36" xr:uid="{00000000-0009-0000-0000-000011000000}"/>
  <printOptions horizontalCentered="1"/>
  <pageMargins left="0.75" right="0.75" top="1" bottom="1" header="0.5" footer="0.5"/>
  <pageSetup paperSize="3" scale="48"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47"/>
  <sheetViews>
    <sheetView zoomScale="70" zoomScaleNormal="70" workbookViewId="0">
      <pane ySplit="3" topLeftCell="A4" activePane="bottomLeft" state="frozen"/>
      <selection activeCell="B6" sqref="B6"/>
      <selection pane="bottomLeft" activeCell="S1" sqref="S1:S1048576"/>
    </sheetView>
  </sheetViews>
  <sheetFormatPr defaultColWidth="9.28515625" defaultRowHeight="15"/>
  <cols>
    <col min="1" max="1" width="48.28515625" style="147" bestFit="1" customWidth="1"/>
    <col min="2" max="2" width="55" style="147" bestFit="1" customWidth="1"/>
    <col min="3" max="3" width="49" style="147" bestFit="1" customWidth="1"/>
    <col min="4" max="4" width="18.28515625" style="170" bestFit="1" customWidth="1"/>
    <col min="5" max="5" width="18.5703125" style="170" bestFit="1" customWidth="1"/>
    <col min="6" max="6" width="14" style="169" bestFit="1" customWidth="1"/>
    <col min="7" max="7" width="15.28515625" style="170" bestFit="1" customWidth="1"/>
    <col min="8" max="8" width="15" style="170" bestFit="1" customWidth="1"/>
    <col min="9" max="9" width="16.28515625" style="170" bestFit="1" customWidth="1"/>
    <col min="10" max="11" width="19.42578125" style="170" bestFit="1" customWidth="1"/>
    <col min="12" max="12" width="16.42578125" style="170" bestFit="1" customWidth="1"/>
    <col min="13" max="13" width="15.28515625" style="170" bestFit="1" customWidth="1"/>
    <col min="14" max="14" width="18.28515625" style="170" customWidth="1"/>
    <col min="15" max="15" width="22.42578125" style="170" bestFit="1" customWidth="1"/>
    <col min="16" max="16" width="12.42578125" style="147" hidden="1" customWidth="1"/>
    <col min="17" max="19" width="9.28515625" style="147" hidden="1" customWidth="1"/>
    <col min="20" max="16384" width="9.28515625" style="147"/>
  </cols>
  <sheetData>
    <row r="1" spans="1:18" ht="18.75">
      <c r="A1" s="540" t="s">
        <v>61</v>
      </c>
      <c r="B1" s="541"/>
      <c r="C1" s="541"/>
      <c r="D1" s="541"/>
      <c r="E1" s="541"/>
      <c r="F1" s="145"/>
      <c r="G1" s="146"/>
      <c r="H1" s="146"/>
      <c r="I1" s="146"/>
      <c r="J1" s="146"/>
      <c r="K1" s="146"/>
      <c r="L1" s="146"/>
      <c r="M1" s="146"/>
      <c r="N1" s="146"/>
      <c r="O1" s="146"/>
    </row>
    <row r="2" spans="1:18" ht="18.75">
      <c r="A2" s="148"/>
      <c r="B2" s="86" t="s">
        <v>15173</v>
      </c>
      <c r="C2" s="86">
        <f>'Cover Page'!B3:D3</f>
        <v>0</v>
      </c>
      <c r="D2" s="463"/>
      <c r="E2" s="463"/>
      <c r="F2" s="145"/>
      <c r="G2" s="146"/>
      <c r="H2" s="146"/>
      <c r="I2" s="146"/>
      <c r="J2" s="146"/>
      <c r="K2" s="146"/>
      <c r="L2" s="146"/>
      <c r="M2" s="146"/>
      <c r="N2" s="146"/>
      <c r="O2" s="146"/>
    </row>
    <row r="3" spans="1:18" ht="45">
      <c r="A3" s="149" t="s">
        <v>26</v>
      </c>
      <c r="B3" s="149" t="s">
        <v>27</v>
      </c>
      <c r="C3" s="89" t="s">
        <v>77</v>
      </c>
      <c r="D3" s="151" t="s">
        <v>28</v>
      </c>
      <c r="E3" s="151" t="s">
        <v>29</v>
      </c>
      <c r="F3" s="150" t="s">
        <v>30</v>
      </c>
      <c r="G3" s="151" t="s">
        <v>46</v>
      </c>
      <c r="H3" s="151" t="s">
        <v>45</v>
      </c>
      <c r="I3" s="151" t="s">
        <v>44</v>
      </c>
      <c r="J3" s="151" t="s">
        <v>31</v>
      </c>
      <c r="K3" s="468" t="s">
        <v>71</v>
      </c>
      <c r="L3" s="151" t="s">
        <v>33</v>
      </c>
      <c r="M3" s="151" t="s">
        <v>34</v>
      </c>
      <c r="N3" s="152" t="s">
        <v>43</v>
      </c>
      <c r="O3" s="151" t="s">
        <v>35</v>
      </c>
      <c r="P3" s="102"/>
      <c r="Q3" s="102"/>
      <c r="R3" s="102"/>
    </row>
    <row r="4" spans="1:18" ht="240">
      <c r="A4" s="104" t="s">
        <v>156</v>
      </c>
      <c r="B4" s="93" t="s">
        <v>410</v>
      </c>
      <c r="C4" s="104" t="s">
        <v>160</v>
      </c>
      <c r="D4" s="108">
        <v>40.5</v>
      </c>
      <c r="E4" s="108">
        <f>SUM((D4*Q4)+P4)</f>
        <v>25.458749999999998</v>
      </c>
      <c r="F4" s="101">
        <v>1</v>
      </c>
      <c r="G4" s="129">
        <f t="shared" ref="G4:G8" si="0">SUM(D4:E4)*(1+F4)</f>
        <v>131.91749999999999</v>
      </c>
      <c r="H4" s="129">
        <f t="shared" ref="H4:H15" si="1">SUM(D4*1.5)</f>
        <v>60.75</v>
      </c>
      <c r="I4" s="129">
        <f>SUM((H4+(H4*Q4+P4))*(1+F4))</f>
        <v>174.74625</v>
      </c>
      <c r="J4" s="129">
        <f t="shared" ref="J4:J15" si="2">SUM(D4*1.5)</f>
        <v>60.75</v>
      </c>
      <c r="K4" s="129">
        <f>SUM((J4+(J4*Q4+P4))*(1+F4))</f>
        <v>174.74625</v>
      </c>
      <c r="L4" s="129">
        <f t="shared" ref="L4:L15" si="3">SUM(D4*1.5)</f>
        <v>60.75</v>
      </c>
      <c r="M4" s="129">
        <f>SUM((L4+(L4*Q4+P4))*(1+F4))</f>
        <v>174.74625</v>
      </c>
      <c r="N4" s="129">
        <f t="shared" ref="N4:N15" si="4">SUM(D4*2)</f>
        <v>81</v>
      </c>
      <c r="O4" s="129">
        <f>SUM((N4+(N4*Q4+P4))*(1+F4))</f>
        <v>217.57499999999999</v>
      </c>
      <c r="P4" s="170">
        <v>23.13</v>
      </c>
      <c r="Q4" s="155">
        <v>5.7500000000000002E-2</v>
      </c>
      <c r="R4" s="102"/>
    </row>
    <row r="5" spans="1:18" ht="240">
      <c r="A5" s="107" t="s">
        <v>157</v>
      </c>
      <c r="B5" s="93" t="s">
        <v>410</v>
      </c>
      <c r="C5" s="172" t="s">
        <v>286</v>
      </c>
      <c r="D5" s="108">
        <v>40</v>
      </c>
      <c r="E5" s="108">
        <f>SUM((D5*Q5)+P5)</f>
        <v>30</v>
      </c>
      <c r="F5" s="101">
        <v>0.9</v>
      </c>
      <c r="G5" s="129">
        <f t="shared" si="0"/>
        <v>133</v>
      </c>
      <c r="H5" s="129">
        <f t="shared" si="1"/>
        <v>60</v>
      </c>
      <c r="I5" s="129">
        <f>SUM((H5+(H5*Q5+P5))*(1+F5))</f>
        <v>172.14</v>
      </c>
      <c r="J5" s="129">
        <f t="shared" si="2"/>
        <v>60</v>
      </c>
      <c r="K5" s="129">
        <f>SUM((J5+(J5*Q5+P5))*(1+F5))</f>
        <v>172.14</v>
      </c>
      <c r="L5" s="129">
        <f t="shared" si="3"/>
        <v>60</v>
      </c>
      <c r="M5" s="129">
        <f>SUM((L5+(L5*Q5+P5))*(1+F5))</f>
        <v>172.14</v>
      </c>
      <c r="N5" s="129">
        <f t="shared" si="4"/>
        <v>80</v>
      </c>
      <c r="O5" s="129">
        <f>SUM((N5+(N5*Q5+P5))*(1+F5))</f>
        <v>211.28</v>
      </c>
      <c r="P5" s="173">
        <v>28.8</v>
      </c>
      <c r="Q5" s="155">
        <v>0.03</v>
      </c>
      <c r="R5" s="102"/>
    </row>
    <row r="6" spans="1:18" ht="240">
      <c r="A6" s="107" t="s">
        <v>158</v>
      </c>
      <c r="B6" s="93" t="s">
        <v>410</v>
      </c>
      <c r="C6" s="172" t="s">
        <v>287</v>
      </c>
      <c r="D6" s="108">
        <v>41</v>
      </c>
      <c r="E6" s="108">
        <f>SUM((P6+(D6*Q6)))</f>
        <v>26.5</v>
      </c>
      <c r="F6" s="101">
        <v>1</v>
      </c>
      <c r="G6" s="129">
        <f t="shared" si="0"/>
        <v>135</v>
      </c>
      <c r="H6" s="129">
        <f t="shared" si="1"/>
        <v>61.5</v>
      </c>
      <c r="I6" s="129">
        <f>SUM((H6+E6)*(1+F6))</f>
        <v>176</v>
      </c>
      <c r="J6" s="129">
        <f t="shared" si="2"/>
        <v>61.5</v>
      </c>
      <c r="K6" s="129">
        <f>SUM((J6+E6)*(1+F6))</f>
        <v>176</v>
      </c>
      <c r="L6" s="129">
        <f t="shared" si="3"/>
        <v>61.5</v>
      </c>
      <c r="M6" s="129">
        <f>SUM(E6+L6)*(1+F6)</f>
        <v>176</v>
      </c>
      <c r="N6" s="129">
        <f t="shared" si="4"/>
        <v>82</v>
      </c>
      <c r="O6" s="129">
        <f>SUM((N6+E6)*(1+F6))</f>
        <v>217</v>
      </c>
      <c r="P6" s="174">
        <v>25.27</v>
      </c>
      <c r="Q6" s="155">
        <v>0.03</v>
      </c>
      <c r="R6" s="102"/>
    </row>
    <row r="7" spans="1:18" ht="240">
      <c r="A7" s="107" t="s">
        <v>159</v>
      </c>
      <c r="B7" s="93" t="s">
        <v>410</v>
      </c>
      <c r="C7" s="104" t="s">
        <v>161</v>
      </c>
      <c r="D7" s="108">
        <v>44</v>
      </c>
      <c r="E7" s="108">
        <f>SUM((P7+(D7*Q7)))</f>
        <v>31.490000000000002</v>
      </c>
      <c r="F7" s="101">
        <v>0.8</v>
      </c>
      <c r="G7" s="129">
        <f t="shared" si="0"/>
        <v>135.88200000000003</v>
      </c>
      <c r="H7" s="129">
        <f t="shared" si="1"/>
        <v>66</v>
      </c>
      <c r="I7" s="129">
        <f>SUM((H7+(H7*Q7+P7))*(1+F7))</f>
        <v>176.67000000000002</v>
      </c>
      <c r="J7" s="129">
        <f t="shared" si="2"/>
        <v>66</v>
      </c>
      <c r="K7" s="129">
        <f>SUM((J7+(J7*Q7+P7))*(1+F7))</f>
        <v>176.67000000000002</v>
      </c>
      <c r="L7" s="129">
        <f t="shared" si="3"/>
        <v>66</v>
      </c>
      <c r="M7" s="129">
        <f>SUM((L7+(L7*Q7+P7))*(1+F7))</f>
        <v>176.67000000000002</v>
      </c>
      <c r="N7" s="129">
        <f t="shared" si="4"/>
        <v>88</v>
      </c>
      <c r="O7" s="129">
        <f>SUM((N7+(N7*Q7+P7))*(1+F7))</f>
        <v>217.458</v>
      </c>
      <c r="P7" s="174">
        <v>30.17</v>
      </c>
      <c r="Q7" s="155">
        <v>0.03</v>
      </c>
      <c r="R7" s="102"/>
    </row>
    <row r="8" spans="1:18" ht="210">
      <c r="A8" s="104" t="s">
        <v>164</v>
      </c>
      <c r="B8" s="175" t="s">
        <v>353</v>
      </c>
      <c r="C8" s="104" t="s">
        <v>162</v>
      </c>
      <c r="D8" s="153">
        <v>59.91</v>
      </c>
      <c r="E8" s="153">
        <f>SUM(P8+(D8*Q8))</f>
        <v>33.593699999999998</v>
      </c>
      <c r="F8" s="101">
        <v>0.65</v>
      </c>
      <c r="G8" s="129">
        <f t="shared" si="0"/>
        <v>154.281105</v>
      </c>
      <c r="H8" s="129">
        <f t="shared" si="1"/>
        <v>89.864999999999995</v>
      </c>
      <c r="I8" s="129">
        <f>SUM((H8+(H8*Q8+P8))*(1+F8))</f>
        <v>207.16665749999999</v>
      </c>
      <c r="J8" s="129">
        <f t="shared" si="2"/>
        <v>89.864999999999995</v>
      </c>
      <c r="K8" s="129">
        <f>SUM((J8+(J8*Q8+P8))*(1+F8))</f>
        <v>207.16665749999999</v>
      </c>
      <c r="L8" s="176">
        <f t="shared" si="3"/>
        <v>89.864999999999995</v>
      </c>
      <c r="M8" s="129">
        <f>SUM((L8+(L8*Q8+P8))*(1+F8))</f>
        <v>207.16665749999999</v>
      </c>
      <c r="N8" s="176">
        <f t="shared" si="4"/>
        <v>119.82</v>
      </c>
      <c r="O8" s="129">
        <f>SUM((N8+(N8*Q8+P8))*(1+F8))</f>
        <v>260.05220999999995</v>
      </c>
      <c r="P8" s="154">
        <v>29.4</v>
      </c>
      <c r="Q8" s="155">
        <v>7.0000000000000007E-2</v>
      </c>
      <c r="R8" s="102"/>
    </row>
    <row r="9" spans="1:18" ht="120">
      <c r="A9" s="103" t="s">
        <v>312</v>
      </c>
      <c r="B9" s="93" t="s">
        <v>399</v>
      </c>
      <c r="C9" s="104" t="s">
        <v>160</v>
      </c>
      <c r="D9" s="108">
        <v>40.5</v>
      </c>
      <c r="E9" s="108">
        <f>SUM((D9*Q9)+P9)</f>
        <v>25.458749999999998</v>
      </c>
      <c r="F9" s="101">
        <v>1</v>
      </c>
      <c r="G9" s="129">
        <f t="shared" ref="G9:G16" si="5">SUM(D9:E9)*(1+F9)</f>
        <v>131.91749999999999</v>
      </c>
      <c r="H9" s="129">
        <f t="shared" si="1"/>
        <v>60.75</v>
      </c>
      <c r="I9" s="129">
        <f>SUM((H9+(H9*Q9+P9))*(1+F9))</f>
        <v>174.74625</v>
      </c>
      <c r="J9" s="129">
        <f t="shared" si="2"/>
        <v>60.75</v>
      </c>
      <c r="K9" s="129">
        <f>SUM((J9+(J9*Q9+P9))*(1+F9))</f>
        <v>174.74625</v>
      </c>
      <c r="L9" s="129">
        <f t="shared" si="3"/>
        <v>60.75</v>
      </c>
      <c r="M9" s="129">
        <f>SUM((L9+(L9*Q9+P9))*(1+F9))</f>
        <v>174.74625</v>
      </c>
      <c r="N9" s="129">
        <f t="shared" si="4"/>
        <v>81</v>
      </c>
      <c r="O9" s="129">
        <f>SUM((N9+(N9*Q9+P9))*(1+F9))</f>
        <v>217.57499999999999</v>
      </c>
      <c r="P9" s="170">
        <v>23.13</v>
      </c>
      <c r="Q9" s="155">
        <v>5.7500000000000002E-2</v>
      </c>
      <c r="R9" s="102"/>
    </row>
    <row r="10" spans="1:18" ht="120">
      <c r="A10" s="107" t="s">
        <v>313</v>
      </c>
      <c r="B10" s="93" t="s">
        <v>399</v>
      </c>
      <c r="C10" s="172" t="s">
        <v>286</v>
      </c>
      <c r="D10" s="108">
        <v>40</v>
      </c>
      <c r="E10" s="108">
        <f>SUM((D10*Q10)+P10)</f>
        <v>30</v>
      </c>
      <c r="F10" s="101">
        <v>0.9</v>
      </c>
      <c r="G10" s="129">
        <f t="shared" si="5"/>
        <v>133</v>
      </c>
      <c r="H10" s="129">
        <f t="shared" si="1"/>
        <v>60</v>
      </c>
      <c r="I10" s="129">
        <f>SUM((H10+(H10*Q10+P10))*(1+F10))</f>
        <v>172.14</v>
      </c>
      <c r="J10" s="129">
        <f t="shared" si="2"/>
        <v>60</v>
      </c>
      <c r="K10" s="129">
        <f>SUM((J10+(J10*Q10+P10))*(1+F10))</f>
        <v>172.14</v>
      </c>
      <c r="L10" s="129">
        <f t="shared" si="3"/>
        <v>60</v>
      </c>
      <c r="M10" s="129">
        <f>SUM((L10+(L10*Q10+P10))*(1+F10))</f>
        <v>172.14</v>
      </c>
      <c r="N10" s="129">
        <f t="shared" si="4"/>
        <v>80</v>
      </c>
      <c r="O10" s="129">
        <f>SUM((N10+(N10*Q10+P10))*(1+F10))</f>
        <v>211.28</v>
      </c>
      <c r="P10" s="177">
        <v>28.8</v>
      </c>
      <c r="Q10" s="155">
        <v>0.03</v>
      </c>
      <c r="R10" s="102"/>
    </row>
    <row r="11" spans="1:18" ht="150">
      <c r="A11" s="107" t="s">
        <v>314</v>
      </c>
      <c r="B11" s="93" t="s">
        <v>399</v>
      </c>
      <c r="C11" s="172" t="s">
        <v>287</v>
      </c>
      <c r="D11" s="108">
        <v>41</v>
      </c>
      <c r="E11" s="108">
        <f>SUM((P11+(D11*Q11)))</f>
        <v>26.5</v>
      </c>
      <c r="F11" s="101">
        <v>1</v>
      </c>
      <c r="G11" s="129">
        <f t="shared" si="5"/>
        <v>135</v>
      </c>
      <c r="H11" s="129">
        <f t="shared" si="1"/>
        <v>61.5</v>
      </c>
      <c r="I11" s="129">
        <f>SUM((H11+E11)*(1+F11))</f>
        <v>176</v>
      </c>
      <c r="J11" s="129">
        <f t="shared" si="2"/>
        <v>61.5</v>
      </c>
      <c r="K11" s="129">
        <f>SUM((J11+E11)*(1+F11))</f>
        <v>176</v>
      </c>
      <c r="L11" s="129">
        <f t="shared" si="3"/>
        <v>61.5</v>
      </c>
      <c r="M11" s="129">
        <f>SUM(E11+L11)*(1+F11)</f>
        <v>176</v>
      </c>
      <c r="N11" s="129">
        <f t="shared" si="4"/>
        <v>82</v>
      </c>
      <c r="O11" s="129">
        <f>SUM((N11+E11)*(1+F11))</f>
        <v>217</v>
      </c>
      <c r="P11" s="174">
        <v>25.27</v>
      </c>
      <c r="Q11" s="155">
        <v>0.03</v>
      </c>
      <c r="R11" s="102"/>
    </row>
    <row r="12" spans="1:18" ht="195">
      <c r="A12" s="107" t="s">
        <v>315</v>
      </c>
      <c r="B12" s="93" t="s">
        <v>399</v>
      </c>
      <c r="C12" s="104" t="s">
        <v>161</v>
      </c>
      <c r="D12" s="108">
        <v>44</v>
      </c>
      <c r="E12" s="108">
        <f>SUM((P12+(D12*Q12)))</f>
        <v>31.490000000000002</v>
      </c>
      <c r="F12" s="101">
        <v>0.8</v>
      </c>
      <c r="G12" s="129">
        <f t="shared" si="5"/>
        <v>135.88200000000003</v>
      </c>
      <c r="H12" s="129">
        <f t="shared" si="1"/>
        <v>66</v>
      </c>
      <c r="I12" s="129">
        <f>SUM((H12+(H12*Q12+P12))*(1+F12))</f>
        <v>176.67000000000002</v>
      </c>
      <c r="J12" s="129">
        <f t="shared" si="2"/>
        <v>66</v>
      </c>
      <c r="K12" s="129">
        <f>SUM((J12+(J12*Q12+P12))*(1+F12))</f>
        <v>176.67000000000002</v>
      </c>
      <c r="L12" s="129">
        <f t="shared" si="3"/>
        <v>66</v>
      </c>
      <c r="M12" s="129">
        <f>SUM(L12+(L12*Q12+P12))*(1+F12)</f>
        <v>176.67000000000002</v>
      </c>
      <c r="N12" s="129">
        <f t="shared" si="4"/>
        <v>88</v>
      </c>
      <c r="O12" s="129">
        <f>SUM((N12+(N12*Q12+P12))*(1+F12))</f>
        <v>217.458</v>
      </c>
      <c r="P12" s="174">
        <v>30.17</v>
      </c>
      <c r="Q12" s="155">
        <v>0.03</v>
      </c>
      <c r="R12" s="102"/>
    </row>
    <row r="13" spans="1:18" ht="105">
      <c r="A13" s="104" t="s">
        <v>166</v>
      </c>
      <c r="B13" s="178" t="s">
        <v>300</v>
      </c>
      <c r="C13" s="104" t="s">
        <v>160</v>
      </c>
      <c r="D13" s="108">
        <v>40.5</v>
      </c>
      <c r="E13" s="108">
        <f>SUM((D13*Q13)+P13)</f>
        <v>25.458749999999998</v>
      </c>
      <c r="F13" s="101">
        <v>1</v>
      </c>
      <c r="G13" s="129">
        <f t="shared" si="5"/>
        <v>131.91749999999999</v>
      </c>
      <c r="H13" s="129">
        <f t="shared" si="1"/>
        <v>60.75</v>
      </c>
      <c r="I13" s="129">
        <f>SUM((H13+(H13*Q13+P13))*(1+F13))</f>
        <v>174.74625</v>
      </c>
      <c r="J13" s="129">
        <f t="shared" si="2"/>
        <v>60.75</v>
      </c>
      <c r="K13" s="129">
        <f>SUM((J13+(J13*Q13+P13))*(1+F13))</f>
        <v>174.74625</v>
      </c>
      <c r="L13" s="129">
        <f t="shared" si="3"/>
        <v>60.75</v>
      </c>
      <c r="M13" s="129">
        <f>SUM(L13+(L13*Q13+P13))*(1+F13)</f>
        <v>174.74625</v>
      </c>
      <c r="N13" s="129">
        <f t="shared" si="4"/>
        <v>81</v>
      </c>
      <c r="O13" s="129">
        <f>SUM((N13+(N13*Q13+P13))*(1+F13))</f>
        <v>217.57499999999999</v>
      </c>
      <c r="P13" s="170">
        <v>23.13</v>
      </c>
      <c r="Q13" s="155">
        <v>5.7500000000000002E-2</v>
      </c>
      <c r="R13" s="102"/>
    </row>
    <row r="14" spans="1:18" ht="105">
      <c r="A14" s="107" t="s">
        <v>167</v>
      </c>
      <c r="B14" s="93" t="s">
        <v>411</v>
      </c>
      <c r="C14" s="172" t="s">
        <v>286</v>
      </c>
      <c r="D14" s="108">
        <v>40</v>
      </c>
      <c r="E14" s="108">
        <f>SUM((D14*Q14)+P14)</f>
        <v>30</v>
      </c>
      <c r="F14" s="101">
        <v>0.9</v>
      </c>
      <c r="G14" s="129">
        <f t="shared" si="5"/>
        <v>133</v>
      </c>
      <c r="H14" s="129">
        <f t="shared" si="1"/>
        <v>60</v>
      </c>
      <c r="I14" s="129">
        <f>SUM((H14+(H14*Q14+P14))*(1+F14))</f>
        <v>172.14</v>
      </c>
      <c r="J14" s="129">
        <f t="shared" si="2"/>
        <v>60</v>
      </c>
      <c r="K14" s="129">
        <f>SUM((J14+(J14*Q14+P14))*(1+F14))</f>
        <v>172.14</v>
      </c>
      <c r="L14" s="129">
        <f t="shared" si="3"/>
        <v>60</v>
      </c>
      <c r="M14" s="129">
        <f>SUM(L14+(L14*Q14+P14))*(1+F14)</f>
        <v>172.14</v>
      </c>
      <c r="N14" s="129">
        <f t="shared" si="4"/>
        <v>80</v>
      </c>
      <c r="O14" s="129">
        <f>SUM((N14+(N14*Q14+P14))*(1+F14))</f>
        <v>211.28</v>
      </c>
      <c r="P14" s="177">
        <v>28.8</v>
      </c>
      <c r="Q14" s="155">
        <v>0.03</v>
      </c>
      <c r="R14" s="102"/>
    </row>
    <row r="15" spans="1:18" ht="150">
      <c r="A15" s="107" t="s">
        <v>168</v>
      </c>
      <c r="B15" s="93" t="s">
        <v>411</v>
      </c>
      <c r="C15" s="172" t="s">
        <v>287</v>
      </c>
      <c r="D15" s="108">
        <v>41</v>
      </c>
      <c r="E15" s="108">
        <f>SUM((P15+(D15*Q15)))</f>
        <v>26.5</v>
      </c>
      <c r="F15" s="101">
        <v>1</v>
      </c>
      <c r="G15" s="129">
        <f t="shared" si="5"/>
        <v>135</v>
      </c>
      <c r="H15" s="129">
        <f t="shared" si="1"/>
        <v>61.5</v>
      </c>
      <c r="I15" s="129">
        <f>SUM((H15+E15)*(1+F15))</f>
        <v>176</v>
      </c>
      <c r="J15" s="129">
        <f t="shared" si="2"/>
        <v>61.5</v>
      </c>
      <c r="K15" s="129">
        <f>SUM((J15+E15)*(1+F15))</f>
        <v>176</v>
      </c>
      <c r="L15" s="129">
        <f t="shared" si="3"/>
        <v>61.5</v>
      </c>
      <c r="M15" s="129">
        <f>SUM(E15+L15)*(1+F15)</f>
        <v>176</v>
      </c>
      <c r="N15" s="129">
        <f t="shared" si="4"/>
        <v>82</v>
      </c>
      <c r="O15" s="129">
        <f>SUM((N15+E15)*(1+F15))</f>
        <v>217</v>
      </c>
      <c r="P15" s="174">
        <v>25.27</v>
      </c>
      <c r="Q15" s="155">
        <v>0.03</v>
      </c>
      <c r="R15" s="102"/>
    </row>
    <row r="16" spans="1:18" ht="195">
      <c r="A16" s="107" t="s">
        <v>316</v>
      </c>
      <c r="B16" s="93" t="s">
        <v>411</v>
      </c>
      <c r="C16" s="104" t="s">
        <v>161</v>
      </c>
      <c r="D16" s="108">
        <v>44</v>
      </c>
      <c r="E16" s="108">
        <f>SUM((P16+(D16*Q16)))</f>
        <v>31.490000000000002</v>
      </c>
      <c r="F16" s="101">
        <v>0.8</v>
      </c>
      <c r="G16" s="129">
        <f t="shared" si="5"/>
        <v>135.88200000000003</v>
      </c>
      <c r="H16" s="129">
        <f t="shared" ref="H16:H36" si="6">SUM(D16*1.5)</f>
        <v>66</v>
      </c>
      <c r="I16" s="129">
        <f>SUM((H16+(H16*Q16+P16))*(1+F16))</f>
        <v>176.67000000000002</v>
      </c>
      <c r="J16" s="129">
        <f t="shared" ref="J16:J36" si="7">SUM(D16*1.5)</f>
        <v>66</v>
      </c>
      <c r="K16" s="129">
        <f>SUM((J16+(J16*Q16+P16))*(1+F16))</f>
        <v>176.67000000000002</v>
      </c>
      <c r="L16" s="129">
        <f t="shared" ref="L16:L29" si="8">SUM(D16*1.5)</f>
        <v>66</v>
      </c>
      <c r="M16" s="129">
        <f>SUM(L16+(L16*Q16+P16))*(1+F16)</f>
        <v>176.67000000000002</v>
      </c>
      <c r="N16" s="129">
        <f t="shared" ref="N16:N36" si="9">SUM(D16*2)</f>
        <v>88</v>
      </c>
      <c r="O16" s="129">
        <f>SUM((N16+(N16*Q16+P16))*(1+F16))</f>
        <v>217.458</v>
      </c>
      <c r="P16" s="174">
        <v>30.17</v>
      </c>
      <c r="Q16" s="155">
        <v>0.03</v>
      </c>
      <c r="R16" s="102"/>
    </row>
    <row r="17" spans="1:18" ht="120">
      <c r="A17" s="105" t="s">
        <v>15865</v>
      </c>
      <c r="B17" s="93" t="s">
        <v>412</v>
      </c>
      <c r="C17" s="104" t="s">
        <v>160</v>
      </c>
      <c r="D17" s="108">
        <v>40.5</v>
      </c>
      <c r="E17" s="108">
        <f>SUM((D17*Q17)+P17)</f>
        <v>25.458749999999998</v>
      </c>
      <c r="F17" s="101">
        <v>1</v>
      </c>
      <c r="G17" s="129">
        <f>SUM(D17:E17)*(1+F17)</f>
        <v>131.91749999999999</v>
      </c>
      <c r="H17" s="129">
        <f t="shared" si="6"/>
        <v>60.75</v>
      </c>
      <c r="I17" s="129">
        <f>SUM((H17+(H17*Q17+P17))*(1+F17))</f>
        <v>174.74625</v>
      </c>
      <c r="J17" s="129">
        <f t="shared" si="7"/>
        <v>60.75</v>
      </c>
      <c r="K17" s="129">
        <f>SUM((J17+(J17*Q17+P17))*(1+F17))</f>
        <v>174.74625</v>
      </c>
      <c r="L17" s="129">
        <f t="shared" si="8"/>
        <v>60.75</v>
      </c>
      <c r="M17" s="129">
        <f>SUM(L17+(L17*Q17+P17))*(1+F17)</f>
        <v>174.74625</v>
      </c>
      <c r="N17" s="129">
        <f t="shared" si="9"/>
        <v>81</v>
      </c>
      <c r="O17" s="129">
        <f>SUM((N17+(N17*Q17+P17))*(1+F17))</f>
        <v>217.57499999999999</v>
      </c>
      <c r="P17" s="170">
        <v>23.13</v>
      </c>
      <c r="Q17" s="155">
        <v>5.7500000000000002E-2</v>
      </c>
      <c r="R17" s="102"/>
    </row>
    <row r="18" spans="1:18" ht="121.5" customHeight="1">
      <c r="A18" s="107" t="s">
        <v>15866</v>
      </c>
      <c r="B18" s="93" t="s">
        <v>412</v>
      </c>
      <c r="C18" s="172" t="s">
        <v>288</v>
      </c>
      <c r="D18" s="108">
        <v>40</v>
      </c>
      <c r="E18" s="108">
        <f>SUM((D18*Q18)+P18)</f>
        <v>30</v>
      </c>
      <c r="F18" s="101">
        <v>0.9</v>
      </c>
      <c r="G18" s="129">
        <f>SUM(D18:E18)*(1+F18)</f>
        <v>133</v>
      </c>
      <c r="H18" s="129">
        <f t="shared" si="6"/>
        <v>60</v>
      </c>
      <c r="I18" s="129">
        <f>SUM((H18+(H18*Q18+P18))*(1+F18))</f>
        <v>172.14</v>
      </c>
      <c r="J18" s="129">
        <f t="shared" si="7"/>
        <v>60</v>
      </c>
      <c r="K18" s="129">
        <f>SUM((J18+(J18*Q18+P18))*(1+F18))</f>
        <v>172.14</v>
      </c>
      <c r="L18" s="129">
        <f t="shared" si="8"/>
        <v>60</v>
      </c>
      <c r="M18" s="129">
        <f>SUM(L18+(L18*Q18+P18))*(1+F18)</f>
        <v>172.14</v>
      </c>
      <c r="N18" s="129">
        <f t="shared" si="9"/>
        <v>80</v>
      </c>
      <c r="O18" s="129">
        <f>SUM((N18+(N18*Q18+P18))*(1+F18))</f>
        <v>211.28</v>
      </c>
      <c r="P18" s="177">
        <v>28.8</v>
      </c>
      <c r="Q18" s="155">
        <v>0.03</v>
      </c>
      <c r="R18" s="102"/>
    </row>
    <row r="19" spans="1:18" ht="150">
      <c r="A19" s="107" t="s">
        <v>15867</v>
      </c>
      <c r="B19" s="93" t="s">
        <v>412</v>
      </c>
      <c r="C19" s="172" t="s">
        <v>287</v>
      </c>
      <c r="D19" s="108">
        <v>41</v>
      </c>
      <c r="E19" s="108">
        <f>SUM((P19+(D19*Q19)))</f>
        <v>26.5</v>
      </c>
      <c r="F19" s="101">
        <v>1</v>
      </c>
      <c r="G19" s="129">
        <f>SUM(D19:E19)*(1+F19)</f>
        <v>135</v>
      </c>
      <c r="H19" s="129">
        <f t="shared" si="6"/>
        <v>61.5</v>
      </c>
      <c r="I19" s="129">
        <f>SUM((H19+E19)*(1+F19))</f>
        <v>176</v>
      </c>
      <c r="J19" s="129">
        <f t="shared" si="7"/>
        <v>61.5</v>
      </c>
      <c r="K19" s="129">
        <f>SUM((J19+E19)*(1+F19))</f>
        <v>176</v>
      </c>
      <c r="L19" s="129">
        <f t="shared" si="8"/>
        <v>61.5</v>
      </c>
      <c r="M19" s="129">
        <f>SUM(E19+L19)*(1+F19)</f>
        <v>176</v>
      </c>
      <c r="N19" s="129">
        <f t="shared" si="9"/>
        <v>82</v>
      </c>
      <c r="O19" s="129">
        <f>SUM((N19+E19)*(1+F19))</f>
        <v>217</v>
      </c>
      <c r="P19" s="174">
        <v>25.27</v>
      </c>
      <c r="Q19" s="155">
        <v>0.03</v>
      </c>
      <c r="R19" s="102"/>
    </row>
    <row r="20" spans="1:18" ht="195">
      <c r="A20" s="107" t="s">
        <v>15868</v>
      </c>
      <c r="B20" s="93" t="s">
        <v>412</v>
      </c>
      <c r="C20" s="104" t="s">
        <v>161</v>
      </c>
      <c r="D20" s="108">
        <v>44</v>
      </c>
      <c r="E20" s="108">
        <f>SUM((P20+(D20*Q20)))</f>
        <v>31.490000000000002</v>
      </c>
      <c r="F20" s="101">
        <v>0.8</v>
      </c>
      <c r="G20" s="129">
        <f>SUM(D20:E20)*(1+F20)</f>
        <v>135.88200000000003</v>
      </c>
      <c r="H20" s="129">
        <f t="shared" si="6"/>
        <v>66</v>
      </c>
      <c r="I20" s="129">
        <f>SUM((H20+(H20*Q20+P20))*(1+F20))</f>
        <v>176.67000000000002</v>
      </c>
      <c r="J20" s="129">
        <f t="shared" si="7"/>
        <v>66</v>
      </c>
      <c r="K20" s="129">
        <f>SUM((J20+(J20*Q20+P20))*(1+F20))</f>
        <v>176.67000000000002</v>
      </c>
      <c r="L20" s="129">
        <f t="shared" si="8"/>
        <v>66</v>
      </c>
      <c r="M20" s="129">
        <f>SUM(L20+(L20*Q20+P20))*(1+F20)</f>
        <v>176.67000000000002</v>
      </c>
      <c r="N20" s="129">
        <f t="shared" si="9"/>
        <v>88</v>
      </c>
      <c r="O20" s="129">
        <f>SUM((N20+(N20*Q20+P20))*(1+F20))</f>
        <v>217.458</v>
      </c>
      <c r="P20" s="174">
        <v>30.17</v>
      </c>
      <c r="Q20" s="155">
        <v>0.03</v>
      </c>
      <c r="R20" s="102"/>
    </row>
    <row r="21" spans="1:18" ht="120">
      <c r="A21" s="106" t="s">
        <v>15193</v>
      </c>
      <c r="B21" s="93" t="s">
        <v>413</v>
      </c>
      <c r="C21" s="104" t="s">
        <v>160</v>
      </c>
      <c r="D21" s="153">
        <v>40.5</v>
      </c>
      <c r="E21" s="153">
        <f>SUM((D21*Q21)+P21)</f>
        <v>25.458749999999998</v>
      </c>
      <c r="F21" s="101">
        <v>1</v>
      </c>
      <c r="G21" s="129">
        <f t="shared" ref="G21:G36" si="10">SUM(D21:E21)*(1+F21)</f>
        <v>131.91749999999999</v>
      </c>
      <c r="H21" s="129">
        <f t="shared" si="6"/>
        <v>60.75</v>
      </c>
      <c r="I21" s="129">
        <f>SUM((H21+E21)*(1+F21))</f>
        <v>172.41749999999999</v>
      </c>
      <c r="J21" s="129">
        <f t="shared" si="7"/>
        <v>60.75</v>
      </c>
      <c r="K21" s="129">
        <f>SUM((J21+E21)*(1+F21))</f>
        <v>172.41749999999999</v>
      </c>
      <c r="L21" s="129">
        <f t="shared" si="8"/>
        <v>60.75</v>
      </c>
      <c r="M21" s="129">
        <f>SUM(E21+L21)*(1+F21)</f>
        <v>172.41749999999999</v>
      </c>
      <c r="N21" s="129">
        <f t="shared" si="9"/>
        <v>81</v>
      </c>
      <c r="O21" s="129">
        <f>SUM((N21+E21)*(1+F21))</f>
        <v>212.91749999999999</v>
      </c>
      <c r="P21" s="170">
        <v>23.13</v>
      </c>
      <c r="Q21" s="155">
        <v>5.7500000000000002E-2</v>
      </c>
      <c r="R21" s="102"/>
    </row>
    <row r="22" spans="1:18" ht="120">
      <c r="A22" s="107" t="s">
        <v>15194</v>
      </c>
      <c r="B22" s="93" t="s">
        <v>413</v>
      </c>
      <c r="C22" s="172" t="s">
        <v>288</v>
      </c>
      <c r="D22" s="108">
        <v>40</v>
      </c>
      <c r="E22" s="108">
        <f>SUM((D22*Q22)+P22)</f>
        <v>30</v>
      </c>
      <c r="F22" s="101">
        <v>0.9</v>
      </c>
      <c r="G22" s="129">
        <f t="shared" si="10"/>
        <v>133</v>
      </c>
      <c r="H22" s="129">
        <f t="shared" si="6"/>
        <v>60</v>
      </c>
      <c r="I22" s="129">
        <f>SUM((H22+(H22*Q22+P22))*(1+F22))</f>
        <v>172.14</v>
      </c>
      <c r="J22" s="129">
        <f t="shared" si="7"/>
        <v>60</v>
      </c>
      <c r="K22" s="129">
        <f>SUM((J22+(J22*Q22+P22))*(1+F22))</f>
        <v>172.14</v>
      </c>
      <c r="L22" s="129">
        <f t="shared" si="8"/>
        <v>60</v>
      </c>
      <c r="M22" s="129">
        <f>SUM(L22+(L22*Q22+P22))*(1+F22)</f>
        <v>172.14</v>
      </c>
      <c r="N22" s="129">
        <f t="shared" si="9"/>
        <v>80</v>
      </c>
      <c r="O22" s="129">
        <f>SUM((N22+(N22*Q22+P22))*(1+F22))</f>
        <v>211.28</v>
      </c>
      <c r="P22" s="177">
        <v>28.8</v>
      </c>
      <c r="Q22" s="155">
        <v>0.03</v>
      </c>
      <c r="R22" s="102"/>
    </row>
    <row r="23" spans="1:18" ht="150">
      <c r="A23" s="107" t="s">
        <v>15195</v>
      </c>
      <c r="B23" s="93" t="s">
        <v>413</v>
      </c>
      <c r="C23" s="172" t="s">
        <v>287</v>
      </c>
      <c r="D23" s="108">
        <v>41</v>
      </c>
      <c r="E23" s="108">
        <f>SUM((P23+(D23*Q23)))</f>
        <v>26.5</v>
      </c>
      <c r="F23" s="101">
        <v>1</v>
      </c>
      <c r="G23" s="129">
        <f t="shared" si="10"/>
        <v>135</v>
      </c>
      <c r="H23" s="129">
        <f t="shared" si="6"/>
        <v>61.5</v>
      </c>
      <c r="I23" s="129">
        <f>SUM((H23+E23)*(1+F23))</f>
        <v>176</v>
      </c>
      <c r="J23" s="129">
        <f t="shared" si="7"/>
        <v>61.5</v>
      </c>
      <c r="K23" s="129">
        <f>SUM((J23+E23)*(1+F23))</f>
        <v>176</v>
      </c>
      <c r="L23" s="129">
        <f t="shared" si="8"/>
        <v>61.5</v>
      </c>
      <c r="M23" s="129">
        <f>SUM(E23+L23)*(1+F23)</f>
        <v>176</v>
      </c>
      <c r="N23" s="129">
        <f t="shared" si="9"/>
        <v>82</v>
      </c>
      <c r="O23" s="129">
        <f>SUM((N23+E23)*(1+F23))</f>
        <v>217</v>
      </c>
      <c r="P23" s="174">
        <v>25.27</v>
      </c>
      <c r="Q23" s="155">
        <v>0.03</v>
      </c>
      <c r="R23" s="102"/>
    </row>
    <row r="24" spans="1:18" ht="195">
      <c r="A24" s="107" t="s">
        <v>15196</v>
      </c>
      <c r="B24" s="93" t="s">
        <v>413</v>
      </c>
      <c r="C24" s="104" t="s">
        <v>161</v>
      </c>
      <c r="D24" s="108">
        <v>44</v>
      </c>
      <c r="E24" s="108">
        <f>SUM((P24+(D24*Q24)))</f>
        <v>31.490000000000002</v>
      </c>
      <c r="F24" s="101">
        <v>0.8</v>
      </c>
      <c r="G24" s="129">
        <f t="shared" si="10"/>
        <v>135.88200000000003</v>
      </c>
      <c r="H24" s="129">
        <f t="shared" si="6"/>
        <v>66</v>
      </c>
      <c r="I24" s="129">
        <f>SUM((H24+(H24*Q24+P24))*(1+F24))</f>
        <v>176.67000000000002</v>
      </c>
      <c r="J24" s="129">
        <f t="shared" si="7"/>
        <v>66</v>
      </c>
      <c r="K24" s="129">
        <f>SUM((J24+(J24*Q24+P24))*(1+F24))</f>
        <v>176.67000000000002</v>
      </c>
      <c r="L24" s="129">
        <f t="shared" si="8"/>
        <v>66</v>
      </c>
      <c r="M24" s="129">
        <f>SUM(L24+(L24*Q24+P24))*(1+F24)</f>
        <v>176.67000000000002</v>
      </c>
      <c r="N24" s="129">
        <f t="shared" si="9"/>
        <v>88</v>
      </c>
      <c r="O24" s="129">
        <f>SUM((N24+(N24*Q24+P24))*(1+F24))</f>
        <v>217.458</v>
      </c>
      <c r="P24" s="174">
        <v>30.17</v>
      </c>
      <c r="Q24" s="155">
        <v>0.03</v>
      </c>
      <c r="R24" s="102"/>
    </row>
    <row r="25" spans="1:18" s="186" customFormat="1" ht="105">
      <c r="A25" s="179" t="s">
        <v>434</v>
      </c>
      <c r="B25" s="179" t="s">
        <v>427</v>
      </c>
      <c r="C25" s="179" t="s">
        <v>160</v>
      </c>
      <c r="D25" s="180">
        <v>40.5</v>
      </c>
      <c r="E25" s="180">
        <f>SUM((D25*Q25)+P25)</f>
        <v>25.458749999999998</v>
      </c>
      <c r="F25" s="181">
        <v>1</v>
      </c>
      <c r="G25" s="182">
        <f t="shared" ref="G25:G28" si="11">SUM(D25:E25)*(1+F25)</f>
        <v>131.91749999999999</v>
      </c>
      <c r="H25" s="182">
        <f t="shared" si="6"/>
        <v>60.75</v>
      </c>
      <c r="I25" s="182">
        <f>SUM((H25+(H25*Q25+P25))*(1+F25))</f>
        <v>174.74625</v>
      </c>
      <c r="J25" s="182">
        <f t="shared" si="7"/>
        <v>60.75</v>
      </c>
      <c r="K25" s="182">
        <f>SUM((J25+(J25*Q25+P25))*(1+F25))</f>
        <v>174.74625</v>
      </c>
      <c r="L25" s="182">
        <f t="shared" si="8"/>
        <v>60.75</v>
      </c>
      <c r="M25" s="182">
        <f>SUM((L25+(L25*Q25+P25))*(1+F25))</f>
        <v>174.74625</v>
      </c>
      <c r="N25" s="182">
        <f t="shared" si="9"/>
        <v>81</v>
      </c>
      <c r="O25" s="182">
        <f>SUM((N25+(N25*Q25+P25))*(1+F25))</f>
        <v>217.57499999999999</v>
      </c>
      <c r="P25" s="183">
        <v>23.13</v>
      </c>
      <c r="Q25" s="184">
        <v>5.7500000000000002E-2</v>
      </c>
      <c r="R25" s="185"/>
    </row>
    <row r="26" spans="1:18" s="186" customFormat="1" ht="105">
      <c r="A26" s="179" t="s">
        <v>435</v>
      </c>
      <c r="B26" s="179" t="s">
        <v>427</v>
      </c>
      <c r="C26" s="179" t="s">
        <v>286</v>
      </c>
      <c r="D26" s="180">
        <v>40</v>
      </c>
      <c r="E26" s="180">
        <f>SUM((D26*Q26)+P26)</f>
        <v>30</v>
      </c>
      <c r="F26" s="181">
        <v>0.9</v>
      </c>
      <c r="G26" s="182">
        <f t="shared" si="11"/>
        <v>133</v>
      </c>
      <c r="H26" s="182">
        <f t="shared" si="6"/>
        <v>60</v>
      </c>
      <c r="I26" s="182">
        <f>SUM((H26+(H26*Q26+P26))*(1+F26))</f>
        <v>172.14</v>
      </c>
      <c r="J26" s="182">
        <f t="shared" si="7"/>
        <v>60</v>
      </c>
      <c r="K26" s="182">
        <f>SUM((J26+(J26*Q26+P26))*(1+F26))</f>
        <v>172.14</v>
      </c>
      <c r="L26" s="182">
        <f t="shared" si="8"/>
        <v>60</v>
      </c>
      <c r="M26" s="182">
        <f>SUM((L26+(L26*Q26+P26))*(1+F26))</f>
        <v>172.14</v>
      </c>
      <c r="N26" s="182">
        <f t="shared" si="9"/>
        <v>80</v>
      </c>
      <c r="O26" s="182">
        <f>SUM((N26+(N26*Q26+P26))*(1+F26))</f>
        <v>211.28</v>
      </c>
      <c r="P26" s="187">
        <v>28.8</v>
      </c>
      <c r="Q26" s="184">
        <v>0.03</v>
      </c>
      <c r="R26" s="185"/>
    </row>
    <row r="27" spans="1:18" s="186" customFormat="1" ht="150">
      <c r="A27" s="179" t="s">
        <v>437</v>
      </c>
      <c r="B27" s="179" t="s">
        <v>427</v>
      </c>
      <c r="C27" s="179" t="s">
        <v>287</v>
      </c>
      <c r="D27" s="180">
        <v>41</v>
      </c>
      <c r="E27" s="180">
        <f>SUM((P27+(D27*Q27)))</f>
        <v>26.5</v>
      </c>
      <c r="F27" s="181">
        <v>1</v>
      </c>
      <c r="G27" s="182">
        <f t="shared" si="11"/>
        <v>135</v>
      </c>
      <c r="H27" s="182">
        <f t="shared" si="6"/>
        <v>61.5</v>
      </c>
      <c r="I27" s="182">
        <f>SUM((H27+E27)*(1+F27))</f>
        <v>176</v>
      </c>
      <c r="J27" s="182">
        <f t="shared" si="7"/>
        <v>61.5</v>
      </c>
      <c r="K27" s="182">
        <f>SUM((J27+E27)*(1+F27))</f>
        <v>176</v>
      </c>
      <c r="L27" s="182">
        <f t="shared" si="8"/>
        <v>61.5</v>
      </c>
      <c r="M27" s="182">
        <f>SUM(E27+L27)*(1+F27)</f>
        <v>176</v>
      </c>
      <c r="N27" s="182">
        <f t="shared" si="9"/>
        <v>82</v>
      </c>
      <c r="O27" s="182">
        <f>SUM((N27+E27)*(1+F27))</f>
        <v>217</v>
      </c>
      <c r="P27" s="188">
        <v>25.27</v>
      </c>
      <c r="Q27" s="184">
        <v>0.03</v>
      </c>
      <c r="R27" s="185"/>
    </row>
    <row r="28" spans="1:18" s="186" customFormat="1" ht="195">
      <c r="A28" s="179" t="s">
        <v>436</v>
      </c>
      <c r="B28" s="179" t="s">
        <v>427</v>
      </c>
      <c r="C28" s="179" t="s">
        <v>161</v>
      </c>
      <c r="D28" s="180">
        <v>44</v>
      </c>
      <c r="E28" s="180">
        <f>SUM((P28+(D28*Q28)))</f>
        <v>31.490000000000002</v>
      </c>
      <c r="F28" s="181">
        <v>0.8</v>
      </c>
      <c r="G28" s="182">
        <f t="shared" si="11"/>
        <v>135.88200000000003</v>
      </c>
      <c r="H28" s="182">
        <f t="shared" si="6"/>
        <v>66</v>
      </c>
      <c r="I28" s="182">
        <f>SUM((H28+(H28*Q28+P28))*(1+F28))</f>
        <v>176.67000000000002</v>
      </c>
      <c r="J28" s="182">
        <f t="shared" si="7"/>
        <v>66</v>
      </c>
      <c r="K28" s="182">
        <f>SUM((J28+(J28*Q28+P28))*(1+F28))</f>
        <v>176.67000000000002</v>
      </c>
      <c r="L28" s="182">
        <f t="shared" si="8"/>
        <v>66</v>
      </c>
      <c r="M28" s="182">
        <f>SUM((L28+(L28*Q28+P28))*(1+F28))</f>
        <v>176.67000000000002</v>
      </c>
      <c r="N28" s="182">
        <f t="shared" si="9"/>
        <v>88</v>
      </c>
      <c r="O28" s="182">
        <f>SUM((N28+(N28*Q28+P28))*(1+F28))</f>
        <v>217.458</v>
      </c>
      <c r="P28" s="188">
        <v>30.17</v>
      </c>
      <c r="Q28" s="184">
        <v>0.03</v>
      </c>
      <c r="R28" s="185"/>
    </row>
    <row r="29" spans="1:18" ht="180">
      <c r="A29" s="115" t="s">
        <v>235</v>
      </c>
      <c r="B29" s="178" t="s">
        <v>295</v>
      </c>
      <c r="C29" s="100" t="s">
        <v>162</v>
      </c>
      <c r="D29" s="153">
        <v>59.91</v>
      </c>
      <c r="E29" s="153">
        <f>SUM(P29+(D29*Q29))</f>
        <v>33.593699999999998</v>
      </c>
      <c r="F29" s="101">
        <v>0.65</v>
      </c>
      <c r="G29" s="129">
        <f t="shared" si="10"/>
        <v>154.281105</v>
      </c>
      <c r="H29" s="129">
        <f t="shared" si="6"/>
        <v>89.864999999999995</v>
      </c>
      <c r="I29" s="129">
        <f>SUM((H29+(H29*Q29+P29))*(1+F29))</f>
        <v>207.16665749999999</v>
      </c>
      <c r="J29" s="129">
        <f t="shared" si="7"/>
        <v>89.864999999999995</v>
      </c>
      <c r="K29" s="129">
        <f>SUM((J29+(J29*Q29+P29))*(1+F29))</f>
        <v>207.16665749999999</v>
      </c>
      <c r="L29" s="176">
        <f t="shared" si="8"/>
        <v>89.864999999999995</v>
      </c>
      <c r="M29" s="129">
        <f>SUM(L29+(L29*Q29+P29))*(1+F29)</f>
        <v>207.16665749999999</v>
      </c>
      <c r="N29" s="176">
        <f t="shared" si="9"/>
        <v>119.82</v>
      </c>
      <c r="O29" s="129">
        <f>SUM((N29+(N29*Q29+P29))*(1+F29))</f>
        <v>260.05220999999995</v>
      </c>
      <c r="P29" s="102">
        <v>29.4</v>
      </c>
      <c r="Q29" s="155">
        <v>7.0000000000000007E-2</v>
      </c>
      <c r="R29" s="102"/>
    </row>
    <row r="30" spans="1:18" ht="180">
      <c r="A30" s="116" t="s">
        <v>169</v>
      </c>
      <c r="B30" s="117" t="s">
        <v>414</v>
      </c>
      <c r="C30" s="189" t="s">
        <v>170</v>
      </c>
      <c r="D30" s="108">
        <v>34.51</v>
      </c>
      <c r="E30" s="153">
        <v>24.37</v>
      </c>
      <c r="F30" s="101">
        <v>0.95</v>
      </c>
      <c r="G30" s="129">
        <f t="shared" si="10"/>
        <v>114.81599999999999</v>
      </c>
      <c r="H30" s="129">
        <f t="shared" si="6"/>
        <v>51.765000000000001</v>
      </c>
      <c r="I30" s="129">
        <f>SUM((H30+E30)*(1+F30))</f>
        <v>148.46325000000002</v>
      </c>
      <c r="J30" s="129">
        <f t="shared" si="7"/>
        <v>51.765000000000001</v>
      </c>
      <c r="K30" s="129">
        <f>SUM((J30+E30)*(1+F30))</f>
        <v>148.46325000000002</v>
      </c>
      <c r="L30" s="129">
        <f t="shared" ref="L30:L36" si="12">SUM(D30*1.5)</f>
        <v>51.765000000000001</v>
      </c>
      <c r="M30" s="129">
        <f>SUM(E30+L30)*(1+F30)</f>
        <v>148.46325000000002</v>
      </c>
      <c r="N30" s="129">
        <f t="shared" si="9"/>
        <v>69.02</v>
      </c>
      <c r="O30" s="129">
        <f>SUM((N30+E30)*(1+F30))</f>
        <v>182.1105</v>
      </c>
      <c r="P30" s="102"/>
      <c r="Q30" s="155"/>
      <c r="R30" s="102"/>
    </row>
    <row r="31" spans="1:18" ht="225">
      <c r="A31" s="116" t="s">
        <v>172</v>
      </c>
      <c r="B31" s="117" t="s">
        <v>415</v>
      </c>
      <c r="C31" s="134" t="s">
        <v>204</v>
      </c>
      <c r="D31" s="108">
        <v>33.85</v>
      </c>
      <c r="E31" s="108">
        <v>22.76</v>
      </c>
      <c r="F31" s="101">
        <v>1</v>
      </c>
      <c r="G31" s="129">
        <f t="shared" si="10"/>
        <v>113.22</v>
      </c>
      <c r="H31" s="129">
        <f t="shared" si="6"/>
        <v>50.775000000000006</v>
      </c>
      <c r="I31" s="129">
        <f>SUM((H31+E31)*(1+F31))</f>
        <v>147.07000000000002</v>
      </c>
      <c r="J31" s="129">
        <f t="shared" si="7"/>
        <v>50.775000000000006</v>
      </c>
      <c r="K31" s="176">
        <f>SUM((J31+P31)*(1+F31))</f>
        <v>160.07000000000002</v>
      </c>
      <c r="L31" s="176">
        <f t="shared" si="12"/>
        <v>50.775000000000006</v>
      </c>
      <c r="M31" s="176">
        <f>SUM(Q31+L31)*(1+F31)</f>
        <v>160.07000000000002</v>
      </c>
      <c r="N31" s="176">
        <f t="shared" si="9"/>
        <v>67.7</v>
      </c>
      <c r="O31" s="176">
        <f>SUM((N31+R31)*(1+F31))</f>
        <v>206.92000000000002</v>
      </c>
      <c r="P31" s="102">
        <f>SUM(((E31-13)+(13*1.5)))</f>
        <v>29.26</v>
      </c>
      <c r="Q31" s="155">
        <f>SUM(((E31-13)+(13*1.5)))</f>
        <v>29.26</v>
      </c>
      <c r="R31" s="102">
        <f>SUM(((E31-13)+(13*2)))</f>
        <v>35.760000000000005</v>
      </c>
    </row>
    <row r="32" spans="1:18" ht="225">
      <c r="A32" s="116" t="s">
        <v>171</v>
      </c>
      <c r="B32" s="117" t="s">
        <v>415</v>
      </c>
      <c r="C32" s="189" t="s">
        <v>173</v>
      </c>
      <c r="D32" s="108">
        <v>36.08</v>
      </c>
      <c r="E32" s="108">
        <v>27.14</v>
      </c>
      <c r="F32" s="101">
        <v>0.8</v>
      </c>
      <c r="G32" s="129">
        <f t="shared" si="10"/>
        <v>113.79600000000001</v>
      </c>
      <c r="H32" s="129">
        <f t="shared" si="6"/>
        <v>54.12</v>
      </c>
      <c r="I32" s="129">
        <f>SUM((H32+E32)*(1+F32))</f>
        <v>146.268</v>
      </c>
      <c r="J32" s="129">
        <f t="shared" si="7"/>
        <v>54.12</v>
      </c>
      <c r="K32" s="129">
        <f>SUM((J32+E32)*(1+F32))</f>
        <v>146.268</v>
      </c>
      <c r="L32" s="129">
        <f t="shared" si="12"/>
        <v>54.12</v>
      </c>
      <c r="M32" s="129">
        <f>SUM(E32+L32)*(1+F32)</f>
        <v>146.268</v>
      </c>
      <c r="N32" s="129">
        <f t="shared" si="9"/>
        <v>72.16</v>
      </c>
      <c r="O32" s="129">
        <f>SUM((N32+E32)*(1+F32))</f>
        <v>178.74</v>
      </c>
      <c r="P32" s="102"/>
      <c r="Q32" s="155"/>
      <c r="R32" s="102"/>
    </row>
    <row r="33" spans="1:18" ht="225">
      <c r="A33" s="116" t="s">
        <v>174</v>
      </c>
      <c r="B33" s="117" t="s">
        <v>415</v>
      </c>
      <c r="C33" s="189" t="s">
        <v>175</v>
      </c>
      <c r="D33" s="153">
        <v>37.1</v>
      </c>
      <c r="E33" s="153">
        <v>27.6</v>
      </c>
      <c r="F33" s="101">
        <v>0.75</v>
      </c>
      <c r="G33" s="129">
        <f t="shared" si="10"/>
        <v>113.22500000000001</v>
      </c>
      <c r="H33" s="129">
        <f t="shared" si="6"/>
        <v>55.650000000000006</v>
      </c>
      <c r="I33" s="129">
        <f>SUM((H33+E33)*(1+F33))</f>
        <v>145.6875</v>
      </c>
      <c r="J33" s="129">
        <f t="shared" si="7"/>
        <v>55.650000000000006</v>
      </c>
      <c r="K33" s="129">
        <f>SUM((J33+E33)*(1+F33))</f>
        <v>145.6875</v>
      </c>
      <c r="L33" s="129">
        <f t="shared" si="12"/>
        <v>55.650000000000006</v>
      </c>
      <c r="M33" s="129">
        <f>SUM(E33+L33)*(1+F33)</f>
        <v>145.6875</v>
      </c>
      <c r="N33" s="129">
        <f t="shared" si="9"/>
        <v>74.2</v>
      </c>
      <c r="O33" s="129">
        <f>SUM((N33+E33)*(1+F33))</f>
        <v>178.15000000000003</v>
      </c>
      <c r="P33" s="102"/>
      <c r="Q33" s="155"/>
      <c r="R33" s="102"/>
    </row>
    <row r="34" spans="1:18" ht="225">
      <c r="A34" s="104" t="s">
        <v>176</v>
      </c>
      <c r="B34" s="117" t="s">
        <v>415</v>
      </c>
      <c r="C34" s="189" t="s">
        <v>149</v>
      </c>
      <c r="D34" s="153">
        <v>32.380000000000003</v>
      </c>
      <c r="E34" s="153">
        <f>SUM(P34+Q34)</f>
        <v>22.76</v>
      </c>
      <c r="F34" s="101">
        <v>1.05</v>
      </c>
      <c r="G34" s="129">
        <f t="shared" si="10"/>
        <v>113.03699999999999</v>
      </c>
      <c r="H34" s="129">
        <f t="shared" si="6"/>
        <v>48.570000000000007</v>
      </c>
      <c r="I34" s="129">
        <f>SUM((H34+(P34+(Q34*1.5)))*(1+F34))</f>
        <v>160.79174999999998</v>
      </c>
      <c r="J34" s="129">
        <f t="shared" si="7"/>
        <v>48.570000000000007</v>
      </c>
      <c r="K34" s="129">
        <f>SUM((J34+(P34+(Q34*1.5)))*(1+F34))</f>
        <v>160.79174999999998</v>
      </c>
      <c r="L34" s="129">
        <f t="shared" si="12"/>
        <v>48.570000000000007</v>
      </c>
      <c r="M34" s="129">
        <f>SUM(L34+(P34+(Q34*1.5)))*(1+F34)</f>
        <v>160.79174999999998</v>
      </c>
      <c r="N34" s="129">
        <f t="shared" si="9"/>
        <v>64.760000000000005</v>
      </c>
      <c r="O34" s="129">
        <f>SUM((N34+(P34+(Q34*2)))*(1+F34))</f>
        <v>208.54649999999998</v>
      </c>
      <c r="P34" s="174">
        <v>8.5500000000000007</v>
      </c>
      <c r="Q34" s="155">
        <v>14.21</v>
      </c>
      <c r="R34" s="102"/>
    </row>
    <row r="35" spans="1:18" ht="270" customHeight="1">
      <c r="A35" s="92" t="s">
        <v>216</v>
      </c>
      <c r="B35" s="117" t="s">
        <v>416</v>
      </c>
      <c r="C35" s="189" t="s">
        <v>177</v>
      </c>
      <c r="D35" s="153">
        <v>25.52</v>
      </c>
      <c r="E35" s="153">
        <f>SUM(P35+Q35)</f>
        <v>22.76</v>
      </c>
      <c r="F35" s="101">
        <v>1.35</v>
      </c>
      <c r="G35" s="129">
        <f t="shared" si="10"/>
        <v>113.45800000000001</v>
      </c>
      <c r="H35" s="129">
        <f t="shared" si="6"/>
        <v>38.28</v>
      </c>
      <c r="I35" s="129">
        <f>SUM((H35+(P35+(Q35*1.5)))*(1+F35))</f>
        <v>160.14075000000003</v>
      </c>
      <c r="J35" s="129">
        <f t="shared" si="7"/>
        <v>38.28</v>
      </c>
      <c r="K35" s="129">
        <f>SUM((J35+(P35+(Q35*1.5)))*(1+F35))</f>
        <v>160.14075000000003</v>
      </c>
      <c r="L35" s="129">
        <f t="shared" si="12"/>
        <v>38.28</v>
      </c>
      <c r="M35" s="129">
        <f>SUM(L35+(P35+(Q35*1.5)))*(1+F35)</f>
        <v>160.14075000000003</v>
      </c>
      <c r="N35" s="129">
        <f t="shared" si="9"/>
        <v>51.04</v>
      </c>
      <c r="O35" s="129">
        <f>SUM((N35+(P35+(Q35*2)))*(1+F35))</f>
        <v>206.8235</v>
      </c>
      <c r="P35" s="174">
        <v>8.5500000000000007</v>
      </c>
      <c r="Q35" s="155">
        <v>14.21</v>
      </c>
      <c r="R35" s="102"/>
    </row>
    <row r="36" spans="1:18" ht="225">
      <c r="A36" s="189" t="s">
        <v>178</v>
      </c>
      <c r="B36" s="122" t="s">
        <v>440</v>
      </c>
      <c r="C36" s="189" t="s">
        <v>153</v>
      </c>
      <c r="D36" s="153">
        <v>34.909999999999997</v>
      </c>
      <c r="E36" s="153">
        <v>23.69</v>
      </c>
      <c r="F36" s="101">
        <v>0.95</v>
      </c>
      <c r="G36" s="129">
        <f t="shared" si="10"/>
        <v>114.26999999999998</v>
      </c>
      <c r="H36" s="129">
        <f t="shared" si="6"/>
        <v>52.364999999999995</v>
      </c>
      <c r="I36" s="129">
        <f>SUM((H36+E36)*(1+F36))</f>
        <v>148.30724999999998</v>
      </c>
      <c r="J36" s="129">
        <f t="shared" si="7"/>
        <v>52.364999999999995</v>
      </c>
      <c r="K36" s="129">
        <f>SUM((J36+E36)*(1+F36))</f>
        <v>148.30724999999998</v>
      </c>
      <c r="L36" s="129">
        <f t="shared" si="12"/>
        <v>52.364999999999995</v>
      </c>
      <c r="M36" s="129">
        <f>SUM(E36+L36)*(1+F36)</f>
        <v>148.30724999999998</v>
      </c>
      <c r="N36" s="129">
        <f t="shared" si="9"/>
        <v>69.819999999999993</v>
      </c>
      <c r="O36" s="129">
        <f>SUM((N36+E36)*(1+F36))</f>
        <v>182.34449999999998</v>
      </c>
      <c r="P36" s="102"/>
      <c r="Q36" s="155"/>
      <c r="R36" s="102"/>
    </row>
    <row r="37" spans="1:18" s="84" customFormat="1" ht="64.5">
      <c r="A37" s="123" t="s">
        <v>42</v>
      </c>
      <c r="B37" s="124" t="s">
        <v>365</v>
      </c>
      <c r="C37" s="164"/>
      <c r="D37" s="130"/>
      <c r="E37" s="130"/>
      <c r="F37" s="127"/>
      <c r="G37" s="128">
        <v>175</v>
      </c>
      <c r="H37" s="130"/>
      <c r="I37" s="129">
        <f>SUM(G37*1.5)</f>
        <v>262.5</v>
      </c>
      <c r="J37" s="130"/>
      <c r="K37" s="129">
        <f>SUM(G37*1.5)</f>
        <v>262.5</v>
      </c>
      <c r="L37" s="130"/>
      <c r="M37" s="129">
        <f>SUM(G37*1.5)</f>
        <v>262.5</v>
      </c>
      <c r="N37" s="130"/>
      <c r="O37" s="129">
        <f>SUM(G37*2)</f>
        <v>350</v>
      </c>
    </row>
    <row r="38" spans="1:18" s="84" customFormat="1" ht="153.75">
      <c r="A38" s="131" t="s">
        <v>38</v>
      </c>
      <c r="B38" s="124" t="s">
        <v>363</v>
      </c>
      <c r="C38" s="164"/>
      <c r="D38" s="130"/>
      <c r="E38" s="130"/>
      <c r="F38" s="127"/>
      <c r="G38" s="128">
        <v>175</v>
      </c>
      <c r="H38" s="130"/>
      <c r="I38" s="129">
        <f t="shared" ref="I38:I45" si="13">SUM(G38*1.5)</f>
        <v>262.5</v>
      </c>
      <c r="J38" s="130"/>
      <c r="K38" s="129">
        <f t="shared" ref="K38:K45" si="14">SUM(G38*1.5)</f>
        <v>262.5</v>
      </c>
      <c r="L38" s="130"/>
      <c r="M38" s="129">
        <f t="shared" ref="M38:M45" si="15">SUM(G38*1.5)</f>
        <v>262.5</v>
      </c>
      <c r="N38" s="130"/>
      <c r="O38" s="129">
        <f t="shared" ref="O38:O45" si="16">SUM(G38*2)</f>
        <v>350</v>
      </c>
    </row>
    <row r="39" spans="1:18" s="84" customFormat="1" ht="64.5">
      <c r="A39" s="123" t="s">
        <v>39</v>
      </c>
      <c r="B39" s="124" t="s">
        <v>362</v>
      </c>
      <c r="C39" s="164"/>
      <c r="D39" s="130"/>
      <c r="E39" s="130"/>
      <c r="F39" s="127"/>
      <c r="G39" s="128">
        <v>150</v>
      </c>
      <c r="H39" s="130"/>
      <c r="I39" s="129">
        <f t="shared" si="13"/>
        <v>225</v>
      </c>
      <c r="J39" s="130"/>
      <c r="K39" s="129">
        <f t="shared" si="14"/>
        <v>225</v>
      </c>
      <c r="L39" s="130"/>
      <c r="M39" s="129">
        <f t="shared" si="15"/>
        <v>225</v>
      </c>
      <c r="N39" s="130"/>
      <c r="O39" s="129">
        <f t="shared" si="16"/>
        <v>300</v>
      </c>
    </row>
    <row r="40" spans="1:18" s="84" customFormat="1" ht="102.75">
      <c r="A40" s="132" t="s">
        <v>68</v>
      </c>
      <c r="B40" s="133" t="s">
        <v>361</v>
      </c>
      <c r="C40" s="164"/>
      <c r="D40" s="130"/>
      <c r="E40" s="130"/>
      <c r="F40" s="127"/>
      <c r="G40" s="128">
        <v>150</v>
      </c>
      <c r="H40" s="130"/>
      <c r="I40" s="129">
        <f t="shared" si="13"/>
        <v>225</v>
      </c>
      <c r="J40" s="130"/>
      <c r="K40" s="129">
        <f t="shared" si="14"/>
        <v>225</v>
      </c>
      <c r="L40" s="130"/>
      <c r="M40" s="129">
        <f t="shared" si="15"/>
        <v>225</v>
      </c>
      <c r="N40" s="130"/>
      <c r="O40" s="129">
        <f t="shared" si="16"/>
        <v>300</v>
      </c>
    </row>
    <row r="41" spans="1:18" s="84" customFormat="1" ht="116.25" thickBot="1">
      <c r="A41" s="134" t="s">
        <v>280</v>
      </c>
      <c r="B41" s="135" t="s">
        <v>360</v>
      </c>
      <c r="C41" s="168"/>
      <c r="D41" s="130"/>
      <c r="E41" s="130"/>
      <c r="F41" s="127"/>
      <c r="G41" s="128">
        <v>150</v>
      </c>
      <c r="H41" s="130"/>
      <c r="I41" s="129">
        <f t="shared" si="13"/>
        <v>225</v>
      </c>
      <c r="J41" s="130"/>
      <c r="K41" s="129">
        <f t="shared" si="14"/>
        <v>225</v>
      </c>
      <c r="L41" s="130"/>
      <c r="M41" s="129">
        <f t="shared" si="15"/>
        <v>225</v>
      </c>
      <c r="N41" s="130"/>
      <c r="O41" s="129">
        <f t="shared" si="16"/>
        <v>300</v>
      </c>
    </row>
    <row r="42" spans="1:18" s="84" customFormat="1" ht="78" thickTop="1">
      <c r="A42" s="132" t="s">
        <v>69</v>
      </c>
      <c r="B42" s="136" t="s">
        <v>359</v>
      </c>
      <c r="C42" s="168"/>
      <c r="D42" s="130"/>
      <c r="E42" s="130"/>
      <c r="F42" s="127"/>
      <c r="G42" s="128">
        <v>150</v>
      </c>
      <c r="H42" s="130"/>
      <c r="I42" s="129">
        <f t="shared" si="13"/>
        <v>225</v>
      </c>
      <c r="J42" s="130"/>
      <c r="K42" s="129">
        <f t="shared" si="14"/>
        <v>225</v>
      </c>
      <c r="L42" s="130"/>
      <c r="M42" s="129">
        <f t="shared" si="15"/>
        <v>225</v>
      </c>
      <c r="N42" s="130"/>
      <c r="O42" s="129">
        <f t="shared" si="16"/>
        <v>300</v>
      </c>
    </row>
    <row r="43" spans="1:18" s="84" customFormat="1">
      <c r="A43" s="123" t="s">
        <v>41</v>
      </c>
      <c r="B43" s="137">
        <v>8</v>
      </c>
      <c r="C43" s="168"/>
      <c r="D43" s="130"/>
      <c r="E43" s="130"/>
      <c r="F43" s="127"/>
      <c r="G43" s="130"/>
      <c r="H43" s="130"/>
      <c r="I43" s="130"/>
      <c r="J43" s="130"/>
      <c r="K43" s="130"/>
      <c r="L43" s="130"/>
      <c r="M43" s="130"/>
      <c r="N43" s="130"/>
      <c r="O43" s="130"/>
    </row>
    <row r="44" spans="1:18" s="84" customFormat="1" ht="15.75" thickBot="1">
      <c r="A44" s="123" t="s">
        <v>40</v>
      </c>
      <c r="B44" s="138">
        <v>1</v>
      </c>
      <c r="C44" s="168"/>
      <c r="D44" s="130"/>
      <c r="E44" s="130"/>
      <c r="F44" s="127"/>
      <c r="G44" s="130"/>
      <c r="H44" s="130"/>
      <c r="I44" s="130"/>
      <c r="J44" s="130"/>
      <c r="K44" s="130"/>
      <c r="L44" s="130"/>
      <c r="M44" s="130"/>
      <c r="N44" s="130"/>
      <c r="O44" s="130"/>
    </row>
    <row r="45" spans="1:18" s="84" customFormat="1" ht="77.25">
      <c r="A45" s="132" t="s">
        <v>70</v>
      </c>
      <c r="B45" s="136" t="s">
        <v>358</v>
      </c>
      <c r="C45" s="168"/>
      <c r="D45" s="130"/>
      <c r="E45" s="130"/>
      <c r="F45" s="127"/>
      <c r="G45" s="128">
        <v>175</v>
      </c>
      <c r="H45" s="130"/>
      <c r="I45" s="129">
        <f t="shared" si="13"/>
        <v>262.5</v>
      </c>
      <c r="J45" s="130"/>
      <c r="K45" s="129">
        <f t="shared" si="14"/>
        <v>262.5</v>
      </c>
      <c r="L45" s="130"/>
      <c r="M45" s="129">
        <f t="shared" si="15"/>
        <v>262.5</v>
      </c>
      <c r="N45" s="130"/>
      <c r="O45" s="129">
        <f t="shared" si="16"/>
        <v>350</v>
      </c>
    </row>
    <row r="46" spans="1:18" s="84" customFormat="1">
      <c r="A46" s="123" t="s">
        <v>41</v>
      </c>
      <c r="B46" s="139">
        <v>8</v>
      </c>
      <c r="C46" s="126"/>
      <c r="D46" s="130"/>
      <c r="E46" s="130"/>
      <c r="F46" s="127"/>
      <c r="G46" s="130"/>
      <c r="H46" s="130"/>
      <c r="I46" s="130"/>
      <c r="J46" s="130"/>
      <c r="K46" s="130"/>
      <c r="L46" s="130"/>
      <c r="M46" s="130"/>
      <c r="N46" s="130"/>
      <c r="O46" s="130"/>
    </row>
    <row r="47" spans="1:18" s="84" customFormat="1">
      <c r="A47" s="123" t="s">
        <v>40</v>
      </c>
      <c r="B47" s="139">
        <v>1</v>
      </c>
      <c r="C47" s="126"/>
      <c r="D47" s="130"/>
      <c r="E47" s="130"/>
      <c r="F47" s="127"/>
      <c r="G47" s="130"/>
      <c r="H47" s="130"/>
      <c r="I47" s="130"/>
      <c r="J47" s="130"/>
      <c r="K47" s="130"/>
      <c r="L47" s="130"/>
      <c r="M47" s="130"/>
      <c r="N47" s="130"/>
      <c r="O47" s="130"/>
    </row>
  </sheetData>
  <sheetProtection algorithmName="SHA-512" hashValue="eUJlVpOrZ3l1zSdjtQzN2u0prj8ZAmau3N1ye1hTKyk5kQbm7b8powFXVzMPDpVACh39MCW+W0tkIVyC7dCk6g==" saltValue="0UP220+LhEMWH3HZNA/BZw==" spinCount="100000" sheet="1" objects="1" scenarios="1"/>
  <autoFilter ref="A3:R47" xr:uid="{00000000-0009-0000-0000-000012000000}"/>
  <mergeCells count="1">
    <mergeCell ref="A1:E1"/>
  </mergeCells>
  <printOptions horizontalCentered="1"/>
  <pageMargins left="0.75" right="0.75" top="1" bottom="1" header="0.5" footer="0.5"/>
  <pageSetup paperSize="3" scale="55"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
  <sheetViews>
    <sheetView tabSelected="1" zoomScaleNormal="100" workbookViewId="0">
      <selection sqref="A1:J1"/>
    </sheetView>
  </sheetViews>
  <sheetFormatPr defaultColWidth="9.28515625" defaultRowHeight="12.75"/>
  <cols>
    <col min="1" max="1" width="20.28515625" style="77" bestFit="1" customWidth="1"/>
    <col min="2" max="2" width="10.5703125" style="77" customWidth="1"/>
    <col min="3" max="3" width="11.42578125" style="77" customWidth="1"/>
    <col min="4" max="4" width="12.28515625" style="77" customWidth="1"/>
    <col min="5" max="5" width="9.28515625" style="77" customWidth="1"/>
    <col min="6" max="9" width="9.28515625" style="77"/>
    <col min="10" max="10" width="12.42578125" style="77" customWidth="1"/>
    <col min="11" max="16384" width="9.28515625" style="77"/>
  </cols>
  <sheetData>
    <row r="1" spans="1:10" ht="18">
      <c r="A1" s="534" t="s">
        <v>15881</v>
      </c>
      <c r="B1" s="535"/>
      <c r="C1" s="535"/>
      <c r="D1" s="535"/>
      <c r="E1" s="535"/>
      <c r="F1" s="535"/>
      <c r="G1" s="535"/>
      <c r="H1" s="535"/>
      <c r="I1" s="535"/>
      <c r="J1" s="535"/>
    </row>
    <row r="2" spans="1:10" ht="15">
      <c r="A2" s="536" t="s">
        <v>15172</v>
      </c>
      <c r="B2" s="537"/>
      <c r="C2" s="537"/>
      <c r="D2" s="537"/>
      <c r="E2" s="537"/>
      <c r="F2" s="537"/>
      <c r="G2" s="537"/>
      <c r="H2" s="537"/>
      <c r="I2" s="537"/>
      <c r="J2" s="537"/>
    </row>
    <row r="3" spans="1:10" ht="15.75">
      <c r="A3" s="78" t="s">
        <v>15173</v>
      </c>
      <c r="B3" s="532" t="s">
        <v>7801</v>
      </c>
      <c r="C3" s="533"/>
      <c r="D3" s="533"/>
    </row>
    <row r="4" spans="1:10" ht="15.75">
      <c r="A4" s="78" t="s">
        <v>15174</v>
      </c>
      <c r="B4" s="79" t="s">
        <v>21</v>
      </c>
    </row>
    <row r="5" spans="1:10" ht="15.75">
      <c r="A5" s="78" t="s">
        <v>15175</v>
      </c>
      <c r="B5" s="80" t="s">
        <v>9</v>
      </c>
      <c r="C5" s="81" t="s">
        <v>10</v>
      </c>
      <c r="D5" s="81" t="s">
        <v>11</v>
      </c>
      <c r="E5" s="81" t="s">
        <v>12</v>
      </c>
      <c r="F5" s="81" t="s">
        <v>13</v>
      </c>
      <c r="G5" s="81" t="s">
        <v>14</v>
      </c>
      <c r="H5" s="81" t="s">
        <v>15</v>
      </c>
      <c r="I5" s="81" t="s">
        <v>16</v>
      </c>
      <c r="J5" s="81" t="s">
        <v>17</v>
      </c>
    </row>
  </sheetData>
  <sheetProtection algorithmName="SHA-512" hashValue="7JrGOZhRnSlT3QTfkhtAusak5nqCbOagUTwN0etoBrwTLEpSBbfIIEE6GN+sgfo1PonNizD7iG+KScgvw+UE1Q==" saltValue="nqhRtl3zBWL+51Ls1RaUdA==" spinCount="100000" sheet="1" objects="1" scenarios="1"/>
  <mergeCells count="3">
    <mergeCell ref="B3:D3"/>
    <mergeCell ref="A1:J1"/>
    <mergeCell ref="A2:J2"/>
  </mergeCells>
  <conditionalFormatting sqref="A1:A2">
    <cfRule type="cellIs" dxfId="51" priority="1" operator="equal">
      <formula>"Word"</formula>
    </cfRule>
    <cfRule type="cellIs" dxfId="50" priority="2" operator="equal">
      <formula>"PDF"</formula>
    </cfRule>
    <cfRule type="cellIs" dxfId="49" priority="3" operator="equal">
      <formula>"Excel"</formula>
    </cfRule>
  </conditionalFormatting>
  <printOptions horizontalCentered="1"/>
  <pageMargins left="0.75" right="0.75" top="1" bottom="1" header="0.5" footer="0.5"/>
  <pageSetup scale="80" fitToHeight="0" orientation="portrait" r:id="rId1"/>
  <headerFooter alignWithMargins="0">
    <oddHeader>&amp;LGROUP 77201, AWARD 23150
INTELLIGENT FACILITY AND SECURITY SYSTEMS &amp;&amp; SOLUTIONS&amp;RLIFESAFETY ENGINEERED SYSTEMS INC
CONTRACT NO.: PT68824
JULY 2023</oddHeader>
    <oddFooter>&amp;L&amp;F
&amp;A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58"/>
  <sheetViews>
    <sheetView zoomScale="60" zoomScaleNormal="60" workbookViewId="0">
      <pane ySplit="3" topLeftCell="A4" activePane="bottomLeft" state="frozen"/>
      <selection activeCell="B6" sqref="B6"/>
      <selection pane="bottomLeft" activeCell="S1" sqref="S1:S1048576"/>
    </sheetView>
  </sheetViews>
  <sheetFormatPr defaultColWidth="9.28515625" defaultRowHeight="15"/>
  <cols>
    <col min="1" max="1" width="78.140625" style="147" bestFit="1" customWidth="1"/>
    <col min="2" max="2" width="90.28515625" style="147" bestFit="1" customWidth="1"/>
    <col min="3" max="3" width="67.85546875" style="147" bestFit="1" customWidth="1"/>
    <col min="4" max="4" width="19.28515625" style="170" bestFit="1" customWidth="1"/>
    <col min="5" max="5" width="19.5703125" style="170" bestFit="1" customWidth="1"/>
    <col min="6" max="6" width="14.28515625" style="169" customWidth="1"/>
    <col min="7" max="8" width="15.28515625" style="170" bestFit="1" customWidth="1"/>
    <col min="9" max="9" width="22.5703125" style="170" bestFit="1" customWidth="1"/>
    <col min="10" max="10" width="17.28515625" style="170" customWidth="1"/>
    <col min="11" max="11" width="22.5703125" style="170" bestFit="1" customWidth="1"/>
    <col min="12" max="12" width="18.28515625" style="170" bestFit="1" customWidth="1"/>
    <col min="13" max="14" width="18.28515625" style="170" customWidth="1"/>
    <col min="15" max="15" width="19.7109375" style="170" customWidth="1"/>
    <col min="16" max="16" width="8.7109375" style="147" hidden="1" customWidth="1"/>
    <col min="17" max="19" width="9.28515625" style="147" hidden="1" customWidth="1"/>
    <col min="20" max="16384" width="9.28515625" style="147"/>
  </cols>
  <sheetData>
    <row r="1" spans="1:18" ht="18.75">
      <c r="A1" s="540" t="s">
        <v>60</v>
      </c>
      <c r="B1" s="541"/>
      <c r="C1" s="541"/>
      <c r="D1" s="541"/>
      <c r="E1" s="541"/>
      <c r="F1" s="145"/>
      <c r="G1" s="146"/>
      <c r="H1" s="146"/>
      <c r="I1" s="146"/>
      <c r="J1" s="146"/>
      <c r="K1" s="146"/>
      <c r="L1" s="146"/>
      <c r="M1" s="146"/>
      <c r="N1" s="146"/>
      <c r="O1" s="146"/>
    </row>
    <row r="2" spans="1:18" ht="18.75">
      <c r="A2" s="148"/>
      <c r="B2" s="86" t="s">
        <v>15173</v>
      </c>
      <c r="C2" s="86">
        <f>'Cover Page'!B3:D3</f>
        <v>0</v>
      </c>
      <c r="D2" s="463"/>
      <c r="E2" s="463"/>
      <c r="F2" s="145"/>
      <c r="G2" s="146"/>
      <c r="H2" s="146"/>
      <c r="I2" s="146"/>
      <c r="J2" s="146"/>
      <c r="K2" s="146"/>
      <c r="L2" s="146"/>
      <c r="M2" s="146"/>
      <c r="N2" s="146"/>
      <c r="O2" s="146"/>
    </row>
    <row r="3" spans="1:18" ht="45">
      <c r="A3" s="149" t="s">
        <v>26</v>
      </c>
      <c r="B3" s="149" t="s">
        <v>27</v>
      </c>
      <c r="C3" s="89" t="s">
        <v>77</v>
      </c>
      <c r="D3" s="151" t="s">
        <v>28</v>
      </c>
      <c r="E3" s="151" t="s">
        <v>51</v>
      </c>
      <c r="F3" s="150" t="s">
        <v>30</v>
      </c>
      <c r="G3" s="151" t="s">
        <v>46</v>
      </c>
      <c r="H3" s="151" t="s">
        <v>45</v>
      </c>
      <c r="I3" s="151" t="s">
        <v>47</v>
      </c>
      <c r="J3" s="151" t="s">
        <v>31</v>
      </c>
      <c r="K3" s="151" t="s">
        <v>32</v>
      </c>
      <c r="L3" s="151" t="s">
        <v>33</v>
      </c>
      <c r="M3" s="151" t="s">
        <v>34</v>
      </c>
      <c r="N3" s="152" t="s">
        <v>43</v>
      </c>
      <c r="O3" s="151" t="s">
        <v>35</v>
      </c>
      <c r="P3" s="102"/>
      <c r="Q3" s="102"/>
      <c r="R3" s="102"/>
    </row>
    <row r="4" spans="1:18" ht="150">
      <c r="A4" s="104" t="s">
        <v>179</v>
      </c>
      <c r="B4" s="93" t="s">
        <v>386</v>
      </c>
      <c r="C4" s="104" t="s">
        <v>161</v>
      </c>
      <c r="D4" s="108">
        <v>44</v>
      </c>
      <c r="E4" s="108">
        <f>SUM((P4+(D4*Q4)))</f>
        <v>28.740000000000002</v>
      </c>
      <c r="F4" s="101">
        <v>0.8</v>
      </c>
      <c r="G4" s="153">
        <f t="shared" ref="G4:G10" si="0">SUM(D4:E4)*(1+F4)</f>
        <v>130.93200000000002</v>
      </c>
      <c r="H4" s="153">
        <f t="shared" ref="H4:H10" si="1">SUM(D4*1.5)</f>
        <v>66</v>
      </c>
      <c r="I4" s="153">
        <f>SUM((H4+(H4*Q4+P4))*(1+F4))</f>
        <v>171.72000000000003</v>
      </c>
      <c r="J4" s="153">
        <f t="shared" ref="J4:J10" si="2">SUM(D4*1.5)</f>
        <v>66</v>
      </c>
      <c r="K4" s="153">
        <f>SUM((J4+(J4*Q4+P4))*(1+F4))</f>
        <v>171.72000000000003</v>
      </c>
      <c r="L4" s="153">
        <f t="shared" ref="L4:L10" si="3">SUM(D4*1.5)</f>
        <v>66</v>
      </c>
      <c r="M4" s="153">
        <f>SUM(L4+(L4*Q4+P4))*(1+F4)</f>
        <v>171.72000000000003</v>
      </c>
      <c r="N4" s="153">
        <f t="shared" ref="N4:N10" si="4">SUM(D4*2)</f>
        <v>88</v>
      </c>
      <c r="O4" s="153">
        <f>SUM((N4+(N4*Q4+P4))*(1+F4))</f>
        <v>212.50800000000001</v>
      </c>
      <c r="P4" s="154">
        <v>27.42</v>
      </c>
      <c r="Q4" s="155">
        <v>0.03</v>
      </c>
      <c r="R4" s="155"/>
    </row>
    <row r="5" spans="1:18" ht="150">
      <c r="A5" s="104" t="s">
        <v>188</v>
      </c>
      <c r="B5" s="93" t="s">
        <v>386</v>
      </c>
      <c r="C5" s="104" t="s">
        <v>163</v>
      </c>
      <c r="D5" s="108">
        <v>41</v>
      </c>
      <c r="E5" s="108">
        <f>SUM((P5+(D5*Q5)))</f>
        <v>26.5</v>
      </c>
      <c r="F5" s="101">
        <v>1</v>
      </c>
      <c r="G5" s="153">
        <f t="shared" si="0"/>
        <v>135</v>
      </c>
      <c r="H5" s="153">
        <f t="shared" si="1"/>
        <v>61.5</v>
      </c>
      <c r="I5" s="153">
        <f>SUM((H5+E5)*(1+F5))</f>
        <v>176</v>
      </c>
      <c r="J5" s="153">
        <f t="shared" si="2"/>
        <v>61.5</v>
      </c>
      <c r="K5" s="153">
        <f>SUM((J5+E5)*(1+F5))</f>
        <v>176</v>
      </c>
      <c r="L5" s="153">
        <f t="shared" si="3"/>
        <v>61.5</v>
      </c>
      <c r="M5" s="153">
        <f>SUM(E5+L5)*(1+F5)</f>
        <v>176</v>
      </c>
      <c r="N5" s="153">
        <f t="shared" si="4"/>
        <v>82</v>
      </c>
      <c r="O5" s="153">
        <f>SUM((N5+E5)*(1+F5))</f>
        <v>217</v>
      </c>
      <c r="P5" s="154">
        <v>25.27</v>
      </c>
      <c r="Q5" s="155">
        <v>0.03</v>
      </c>
      <c r="R5" s="155"/>
    </row>
    <row r="6" spans="1:18" ht="150">
      <c r="A6" s="104" t="s">
        <v>180</v>
      </c>
      <c r="B6" s="93" t="s">
        <v>386</v>
      </c>
      <c r="C6" s="104" t="s">
        <v>165</v>
      </c>
      <c r="D6" s="108">
        <v>40</v>
      </c>
      <c r="E6" s="108">
        <f>SUM((D6*Q6)+P6)</f>
        <v>30</v>
      </c>
      <c r="F6" s="101">
        <v>0.9</v>
      </c>
      <c r="G6" s="153">
        <f t="shared" si="0"/>
        <v>133</v>
      </c>
      <c r="H6" s="153">
        <f t="shared" si="1"/>
        <v>60</v>
      </c>
      <c r="I6" s="153">
        <f>SUM((H6+(H6*Q6+P6))*(1+F6))</f>
        <v>172.14</v>
      </c>
      <c r="J6" s="153">
        <f t="shared" si="2"/>
        <v>60</v>
      </c>
      <c r="K6" s="153">
        <f>SUM((J6+(J6*Q6+P6))*(1+F6))</f>
        <v>172.14</v>
      </c>
      <c r="L6" s="153">
        <f t="shared" si="3"/>
        <v>60</v>
      </c>
      <c r="M6" s="153">
        <f>SUM(L6+(L6*Q6+P6))*(1+F6)</f>
        <v>172.14</v>
      </c>
      <c r="N6" s="153">
        <f t="shared" si="4"/>
        <v>80</v>
      </c>
      <c r="O6" s="153">
        <f>SUM((N6+(N6*Q6+P6))*(1+F6))</f>
        <v>211.28</v>
      </c>
      <c r="P6" s="156">
        <v>28.8</v>
      </c>
      <c r="Q6" s="155">
        <v>0.03</v>
      </c>
      <c r="R6" s="155"/>
    </row>
    <row r="7" spans="1:18" ht="210">
      <c r="A7" s="104" t="s">
        <v>181</v>
      </c>
      <c r="B7" s="93" t="s">
        <v>386</v>
      </c>
      <c r="C7" s="104" t="s">
        <v>182</v>
      </c>
      <c r="D7" s="157">
        <v>39.299999999999997</v>
      </c>
      <c r="E7" s="157">
        <f>SUM((D7*Q7)+P7)</f>
        <v>28.073250000000002</v>
      </c>
      <c r="F7" s="95">
        <v>0.9</v>
      </c>
      <c r="G7" s="153">
        <f t="shared" si="0"/>
        <v>128.009175</v>
      </c>
      <c r="H7" s="153">
        <f t="shared" si="1"/>
        <v>58.949999999999996</v>
      </c>
      <c r="I7" s="158">
        <f>SUM((H7+E7)*(1+F7))</f>
        <v>165.34417499999998</v>
      </c>
      <c r="J7" s="153">
        <f t="shared" si="2"/>
        <v>58.949999999999996</v>
      </c>
      <c r="K7" s="158">
        <f>SUM((J7+E7)*(1+F7))</f>
        <v>165.34417499999998</v>
      </c>
      <c r="L7" s="158">
        <f t="shared" si="3"/>
        <v>58.949999999999996</v>
      </c>
      <c r="M7" s="158">
        <f>SUM(E7+L7)*(1+F7)</f>
        <v>165.34417499999998</v>
      </c>
      <c r="N7" s="158">
        <f t="shared" si="4"/>
        <v>78.599999999999994</v>
      </c>
      <c r="O7" s="158">
        <f>SUM((N7+E7)*(1+F7))</f>
        <v>202.67917499999999</v>
      </c>
      <c r="P7" s="159">
        <v>26.01</v>
      </c>
      <c r="Q7" s="98">
        <v>5.2499999999999998E-2</v>
      </c>
      <c r="R7" s="155"/>
    </row>
    <row r="8" spans="1:18" ht="150">
      <c r="A8" s="104" t="s">
        <v>187</v>
      </c>
      <c r="B8" s="93" t="s">
        <v>386</v>
      </c>
      <c r="C8" s="104" t="s">
        <v>183</v>
      </c>
      <c r="D8" s="153">
        <v>39.43</v>
      </c>
      <c r="E8" s="153">
        <f>SUM(P8+(D8*Q8))</f>
        <v>30.462900000000001</v>
      </c>
      <c r="F8" s="101">
        <v>0.85</v>
      </c>
      <c r="G8" s="153">
        <f t="shared" si="0"/>
        <v>129.30186499999999</v>
      </c>
      <c r="H8" s="153">
        <f t="shared" si="1"/>
        <v>59.144999999999996</v>
      </c>
      <c r="I8" s="153">
        <f>SUM((H8+(P8+H8*Q8))*(1+F8))</f>
        <v>166.8687975</v>
      </c>
      <c r="J8" s="153">
        <f t="shared" si="2"/>
        <v>59.144999999999996</v>
      </c>
      <c r="K8" s="153">
        <f>SUM((J8+(P8+J8*Q8))*(1+F8))</f>
        <v>166.8687975</v>
      </c>
      <c r="L8" s="153">
        <f t="shared" si="3"/>
        <v>59.144999999999996</v>
      </c>
      <c r="M8" s="153">
        <f>SUM(L8+(P8+L8*Q8))*(1+F8)</f>
        <v>166.8687975</v>
      </c>
      <c r="N8" s="153">
        <f t="shared" si="4"/>
        <v>78.86</v>
      </c>
      <c r="O8" s="153">
        <f>SUM((N8+(P8+N8*Q8))*(1+F8))</f>
        <v>204.43573000000001</v>
      </c>
      <c r="P8" s="154">
        <v>29.28</v>
      </c>
      <c r="Q8" s="155">
        <v>0.03</v>
      </c>
      <c r="R8" s="155"/>
    </row>
    <row r="9" spans="1:18" ht="150">
      <c r="A9" s="104" t="s">
        <v>184</v>
      </c>
      <c r="B9" s="93" t="s">
        <v>386</v>
      </c>
      <c r="C9" s="104" t="s">
        <v>185</v>
      </c>
      <c r="D9" s="157">
        <v>41</v>
      </c>
      <c r="E9" s="157">
        <f>SUM((D9*R9)+P9)+Q9</f>
        <v>29.130000000000003</v>
      </c>
      <c r="F9" s="95">
        <v>0.8</v>
      </c>
      <c r="G9" s="153">
        <f t="shared" si="0"/>
        <v>126.23399999999999</v>
      </c>
      <c r="H9" s="153">
        <f t="shared" si="1"/>
        <v>61.5</v>
      </c>
      <c r="I9" s="158">
        <f>SUM((H9+(E9+(Q9*1.5)))*(1+F9))</f>
        <v>182.97900000000001</v>
      </c>
      <c r="J9" s="153">
        <f t="shared" si="2"/>
        <v>61.5</v>
      </c>
      <c r="K9" s="158">
        <f>SUM((J9+(E9+(Q9*1.5)))*(1+F9))</f>
        <v>182.97900000000001</v>
      </c>
      <c r="L9" s="158">
        <f t="shared" si="3"/>
        <v>61.5</v>
      </c>
      <c r="M9" s="158">
        <f>SUM((L9+(E9+(Q9*1.5)))*(1+F9))</f>
        <v>182.97900000000001</v>
      </c>
      <c r="N9" s="158">
        <f t="shared" si="4"/>
        <v>82</v>
      </c>
      <c r="O9" s="158">
        <f>SUM((N9+(E9+(Q9*2)))*(1+F9))</f>
        <v>226.494</v>
      </c>
      <c r="P9" s="159">
        <v>20.55</v>
      </c>
      <c r="Q9" s="98">
        <v>7.35</v>
      </c>
      <c r="R9" s="98">
        <v>0.03</v>
      </c>
    </row>
    <row r="10" spans="1:18" ht="135">
      <c r="A10" s="104" t="s">
        <v>186</v>
      </c>
      <c r="B10" s="93" t="s">
        <v>353</v>
      </c>
      <c r="C10" s="100" t="s">
        <v>255</v>
      </c>
      <c r="D10" s="153">
        <v>59.91</v>
      </c>
      <c r="E10" s="153">
        <f>SUM(P10+(D10*Q10))</f>
        <v>29.593699999999998</v>
      </c>
      <c r="F10" s="101">
        <v>0.65</v>
      </c>
      <c r="G10" s="153">
        <f t="shared" si="0"/>
        <v>147.68110499999997</v>
      </c>
      <c r="H10" s="153">
        <f t="shared" si="1"/>
        <v>89.864999999999995</v>
      </c>
      <c r="I10" s="153">
        <f>SUM((H10+(P10+(H10*Q10)))*(1+F10))</f>
        <v>200.56665749999999</v>
      </c>
      <c r="J10" s="153">
        <f t="shared" si="2"/>
        <v>89.864999999999995</v>
      </c>
      <c r="K10" s="158">
        <f>SUM((J10+(P10+(J10*Q10)))*(1+F10))</f>
        <v>200.56665749999999</v>
      </c>
      <c r="L10" s="158">
        <f t="shared" si="3"/>
        <v>89.864999999999995</v>
      </c>
      <c r="M10" s="158">
        <f>SUM(L10+(P10+(L10*Q10)))*(1+F10)</f>
        <v>200.56665749999999</v>
      </c>
      <c r="N10" s="158">
        <f t="shared" si="4"/>
        <v>119.82</v>
      </c>
      <c r="O10" s="158">
        <f>SUM((N10+(P10+(N10*Q10)))*(1+F10))</f>
        <v>253.45220999999995</v>
      </c>
      <c r="P10" s="154">
        <v>25.4</v>
      </c>
      <c r="Q10" s="155">
        <v>7.0000000000000007E-2</v>
      </c>
      <c r="R10" s="155"/>
    </row>
    <row r="11" spans="1:18" ht="135">
      <c r="A11" s="103" t="s">
        <v>345</v>
      </c>
      <c r="B11" s="93" t="s">
        <v>418</v>
      </c>
      <c r="C11" s="160" t="s">
        <v>191</v>
      </c>
      <c r="D11" s="108">
        <v>44</v>
      </c>
      <c r="E11" s="108">
        <f>SUM((P11+(D11*Q11)))</f>
        <v>28.740000000000002</v>
      </c>
      <c r="F11" s="101">
        <v>0.8</v>
      </c>
      <c r="G11" s="153">
        <f t="shared" ref="G11:G22" si="5">SUM(D11:E11)*(1+F11)</f>
        <v>130.93200000000002</v>
      </c>
      <c r="H11" s="153">
        <f t="shared" ref="H11:H28" si="6">SUM(D11*1.5)</f>
        <v>66</v>
      </c>
      <c r="I11" s="153">
        <f>SUM((H11+(H11*Q11+P11))*(1+F11))</f>
        <v>171.72000000000003</v>
      </c>
      <c r="J11" s="153">
        <f t="shared" ref="J11:J28" si="7">SUM(D11*1.5)</f>
        <v>66</v>
      </c>
      <c r="K11" s="153">
        <f>SUM((J11+(J11*Q11+P11))*(1+F11))</f>
        <v>171.72000000000003</v>
      </c>
      <c r="L11" s="153">
        <f t="shared" ref="L11:L28" si="8">SUM(D11*1.5)</f>
        <v>66</v>
      </c>
      <c r="M11" s="153">
        <f>SUM((L11+(L11*Q11+P11))*(1+F11))</f>
        <v>171.72000000000003</v>
      </c>
      <c r="N11" s="153">
        <f t="shared" ref="N11:N28" si="9">SUM(D11*2)</f>
        <v>88</v>
      </c>
      <c r="O11" s="153">
        <f>SUM((N11+(N11*Q11+P11))*(1+F11))</f>
        <v>212.50800000000001</v>
      </c>
      <c r="P11" s="154">
        <v>27.42</v>
      </c>
      <c r="Q11" s="155">
        <v>0.03</v>
      </c>
      <c r="R11" s="155"/>
    </row>
    <row r="12" spans="1:18" ht="150">
      <c r="A12" s="103" t="s">
        <v>346</v>
      </c>
      <c r="B12" s="93" t="s">
        <v>418</v>
      </c>
      <c r="C12" s="104" t="s">
        <v>163</v>
      </c>
      <c r="D12" s="108">
        <v>41</v>
      </c>
      <c r="E12" s="108">
        <f>SUM((P12+(D12*Q12)))</f>
        <v>26.5</v>
      </c>
      <c r="F12" s="101">
        <v>1</v>
      </c>
      <c r="G12" s="153">
        <f t="shared" si="5"/>
        <v>135</v>
      </c>
      <c r="H12" s="153">
        <f t="shared" si="6"/>
        <v>61.5</v>
      </c>
      <c r="I12" s="153">
        <f>SUM((H12+E12)*(1+F12))</f>
        <v>176</v>
      </c>
      <c r="J12" s="153">
        <f t="shared" si="7"/>
        <v>61.5</v>
      </c>
      <c r="K12" s="153">
        <f>SUM((J12+E12)*(1+F12))</f>
        <v>176</v>
      </c>
      <c r="L12" s="153">
        <f t="shared" si="8"/>
        <v>61.5</v>
      </c>
      <c r="M12" s="153">
        <f>SUM(E12+L12)*(1+F12)</f>
        <v>176</v>
      </c>
      <c r="N12" s="153">
        <f t="shared" si="9"/>
        <v>82</v>
      </c>
      <c r="O12" s="153">
        <f>SUM((N12+E12)*(1+F12))</f>
        <v>217</v>
      </c>
      <c r="P12" s="154">
        <v>25.27</v>
      </c>
      <c r="Q12" s="155">
        <v>0.03</v>
      </c>
      <c r="R12" s="155"/>
    </row>
    <row r="13" spans="1:18" ht="120">
      <c r="A13" s="103" t="s">
        <v>347</v>
      </c>
      <c r="B13" s="93" t="s">
        <v>418</v>
      </c>
      <c r="C13" s="104" t="s">
        <v>165</v>
      </c>
      <c r="D13" s="108">
        <v>40</v>
      </c>
      <c r="E13" s="108">
        <f>SUM((D13*Q13)+P13)</f>
        <v>30</v>
      </c>
      <c r="F13" s="101">
        <v>0.9</v>
      </c>
      <c r="G13" s="153">
        <f t="shared" si="5"/>
        <v>133</v>
      </c>
      <c r="H13" s="153">
        <f t="shared" si="6"/>
        <v>60</v>
      </c>
      <c r="I13" s="153">
        <f>SUM((H13+(H13*Q13+P13))*(1+F13))</f>
        <v>172.14</v>
      </c>
      <c r="J13" s="153">
        <f t="shared" si="7"/>
        <v>60</v>
      </c>
      <c r="K13" s="153">
        <f>SUM((J13+(J13*Q13+P13))*(1+F13))</f>
        <v>172.14</v>
      </c>
      <c r="L13" s="153">
        <f t="shared" si="8"/>
        <v>60</v>
      </c>
      <c r="M13" s="153">
        <f>SUM((L13+(L13*Q13+P13))*(1+F13))</f>
        <v>172.14</v>
      </c>
      <c r="N13" s="153">
        <f t="shared" si="9"/>
        <v>80</v>
      </c>
      <c r="O13" s="153">
        <f>SUM((N13+(N13*Q13+P13))*(1+F13))</f>
        <v>211.28</v>
      </c>
      <c r="P13" s="156">
        <v>28.8</v>
      </c>
      <c r="Q13" s="155">
        <v>0.03</v>
      </c>
      <c r="R13" s="155"/>
    </row>
    <row r="14" spans="1:18" ht="150">
      <c r="A14" s="103" t="s">
        <v>348</v>
      </c>
      <c r="B14" s="93" t="s">
        <v>418</v>
      </c>
      <c r="C14" s="104" t="s">
        <v>163</v>
      </c>
      <c r="D14" s="108">
        <v>39.299999999999997</v>
      </c>
      <c r="E14" s="108">
        <f>SUM((D14*Q14)+P14)</f>
        <v>28.073250000000002</v>
      </c>
      <c r="F14" s="101">
        <v>0.9</v>
      </c>
      <c r="G14" s="153">
        <f t="shared" si="5"/>
        <v>128.009175</v>
      </c>
      <c r="H14" s="153">
        <f t="shared" si="6"/>
        <v>58.949999999999996</v>
      </c>
      <c r="I14" s="153">
        <f>SUM((H14+E14)*(1+F14))</f>
        <v>165.34417499999998</v>
      </c>
      <c r="J14" s="153">
        <f t="shared" si="7"/>
        <v>58.949999999999996</v>
      </c>
      <c r="K14" s="153">
        <f>SUM((J14+E14)*(1+F14))</f>
        <v>165.34417499999998</v>
      </c>
      <c r="L14" s="153">
        <f t="shared" si="8"/>
        <v>58.949999999999996</v>
      </c>
      <c r="M14" s="153">
        <f>SUM(E14+L14)*(1+F14)</f>
        <v>165.34417499999998</v>
      </c>
      <c r="N14" s="153">
        <f t="shared" si="9"/>
        <v>78.599999999999994</v>
      </c>
      <c r="O14" s="153">
        <f>SUM((N14+E14)*(1+F14))</f>
        <v>202.67917499999999</v>
      </c>
      <c r="P14" s="154">
        <v>26.01</v>
      </c>
      <c r="Q14" s="155">
        <v>5.2499999999999998E-2</v>
      </c>
      <c r="R14" s="155"/>
    </row>
    <row r="15" spans="1:18" ht="135">
      <c r="A15" s="103" t="s">
        <v>344</v>
      </c>
      <c r="B15" s="93" t="s">
        <v>418</v>
      </c>
      <c r="C15" s="160" t="s">
        <v>190</v>
      </c>
      <c r="D15" s="153">
        <v>39.43</v>
      </c>
      <c r="E15" s="153">
        <f>SUM(P15+(D15*Q15))</f>
        <v>30.462900000000001</v>
      </c>
      <c r="F15" s="101">
        <v>0.85</v>
      </c>
      <c r="G15" s="153">
        <f t="shared" si="5"/>
        <v>129.30186499999999</v>
      </c>
      <c r="H15" s="153">
        <f t="shared" si="6"/>
        <v>59.144999999999996</v>
      </c>
      <c r="I15" s="153">
        <f>SUM((H15+(P15+H15*Q15))*(1+F15))</f>
        <v>166.8687975</v>
      </c>
      <c r="J15" s="153">
        <f t="shared" si="7"/>
        <v>59.144999999999996</v>
      </c>
      <c r="K15" s="153">
        <f>SUM((J15+(P15+J15*Q15))*(1+F15))</f>
        <v>166.8687975</v>
      </c>
      <c r="L15" s="153">
        <f t="shared" si="8"/>
        <v>59.144999999999996</v>
      </c>
      <c r="M15" s="153">
        <f>SUM((L15+(P15+L15*Q15))*(1+F15))</f>
        <v>166.8687975</v>
      </c>
      <c r="N15" s="153">
        <f t="shared" si="9"/>
        <v>78.86</v>
      </c>
      <c r="O15" s="153">
        <f>SUM((N15+(P15+N15*Q15))*(1+F15))</f>
        <v>204.43573000000001</v>
      </c>
      <c r="P15" s="154">
        <v>29.28</v>
      </c>
      <c r="Q15" s="155">
        <v>0.03</v>
      </c>
      <c r="R15" s="155"/>
    </row>
    <row r="16" spans="1:18" ht="120">
      <c r="A16" s="103" t="s">
        <v>343</v>
      </c>
      <c r="B16" s="93" t="s">
        <v>418</v>
      </c>
      <c r="C16" s="160" t="s">
        <v>189</v>
      </c>
      <c r="D16" s="157">
        <v>41</v>
      </c>
      <c r="E16" s="157">
        <f>SUM((D16*R16)+P16)+Q16</f>
        <v>29.130000000000003</v>
      </c>
      <c r="F16" s="95">
        <v>0.8</v>
      </c>
      <c r="G16" s="153">
        <f t="shared" si="5"/>
        <v>126.23399999999999</v>
      </c>
      <c r="H16" s="153">
        <f t="shared" si="6"/>
        <v>61.5</v>
      </c>
      <c r="I16" s="158">
        <f>SUM((H16+(E16+(Q16*1.5)))*(1+F16))</f>
        <v>182.97900000000001</v>
      </c>
      <c r="J16" s="153">
        <f t="shared" si="7"/>
        <v>61.5</v>
      </c>
      <c r="K16" s="158">
        <f>SUM((J16+(E16+(Q16*1.5)))*(1+F16))</f>
        <v>182.97900000000001</v>
      </c>
      <c r="L16" s="158">
        <f t="shared" si="8"/>
        <v>61.5</v>
      </c>
      <c r="M16" s="158">
        <f>SUM(L16+(E16+(Q16*1.5)))*(1+F16)</f>
        <v>182.97900000000001</v>
      </c>
      <c r="N16" s="158">
        <f t="shared" si="9"/>
        <v>82</v>
      </c>
      <c r="O16" s="158">
        <f>SUM((N16+(E16+(Q16*2)))*(1+F16))</f>
        <v>226.494</v>
      </c>
      <c r="P16" s="159">
        <v>20.55</v>
      </c>
      <c r="Q16" s="98">
        <v>7.35</v>
      </c>
      <c r="R16" s="98">
        <v>0.03</v>
      </c>
    </row>
    <row r="17" spans="1:18" ht="135">
      <c r="A17" s="160" t="s">
        <v>192</v>
      </c>
      <c r="B17" s="93" t="s">
        <v>388</v>
      </c>
      <c r="C17" s="160" t="s">
        <v>191</v>
      </c>
      <c r="D17" s="108">
        <v>44</v>
      </c>
      <c r="E17" s="108">
        <f>SUM((P17+(D17*Q17)))</f>
        <v>28.740000000000002</v>
      </c>
      <c r="F17" s="101">
        <v>0.8</v>
      </c>
      <c r="G17" s="153">
        <f t="shared" si="5"/>
        <v>130.93200000000002</v>
      </c>
      <c r="H17" s="153">
        <f t="shared" si="6"/>
        <v>66</v>
      </c>
      <c r="I17" s="153">
        <f>SUM((H17+(H17*Q17+P17))*(1+F17))</f>
        <v>171.72000000000003</v>
      </c>
      <c r="J17" s="153">
        <f t="shared" si="7"/>
        <v>66</v>
      </c>
      <c r="K17" s="153">
        <f>SUM((J17+(J17*Q17+P17))*(1+F17))</f>
        <v>171.72000000000003</v>
      </c>
      <c r="L17" s="153">
        <f t="shared" si="8"/>
        <v>66</v>
      </c>
      <c r="M17" s="153">
        <f>SUM(L17+(L17*Q17+P17))*(1+F17)</f>
        <v>171.72000000000003</v>
      </c>
      <c r="N17" s="153">
        <f t="shared" si="9"/>
        <v>88</v>
      </c>
      <c r="O17" s="153">
        <f>SUM((N17+(N17*Q17+P17))*(1+F17))</f>
        <v>212.50800000000001</v>
      </c>
      <c r="P17" s="154">
        <v>27.42</v>
      </c>
      <c r="Q17" s="155">
        <v>0.03</v>
      </c>
      <c r="R17" s="155"/>
    </row>
    <row r="18" spans="1:18" ht="120">
      <c r="A18" s="160" t="s">
        <v>193</v>
      </c>
      <c r="B18" s="93" t="s">
        <v>388</v>
      </c>
      <c r="C18" s="104" t="s">
        <v>163</v>
      </c>
      <c r="D18" s="108">
        <v>41</v>
      </c>
      <c r="E18" s="108">
        <f>SUM((P18+(D18*Q18)))</f>
        <v>26.5</v>
      </c>
      <c r="F18" s="101">
        <v>1</v>
      </c>
      <c r="G18" s="153">
        <f t="shared" si="5"/>
        <v>135</v>
      </c>
      <c r="H18" s="153">
        <f t="shared" si="6"/>
        <v>61.5</v>
      </c>
      <c r="I18" s="153">
        <f>SUM((H18+E18)*(1+F18))</f>
        <v>176</v>
      </c>
      <c r="J18" s="153">
        <f t="shared" si="7"/>
        <v>61.5</v>
      </c>
      <c r="K18" s="153">
        <f>SUM((J18+E18)*(1+F18))</f>
        <v>176</v>
      </c>
      <c r="L18" s="153">
        <f t="shared" si="8"/>
        <v>61.5</v>
      </c>
      <c r="M18" s="153">
        <f>SUM(E18+L18)*(1+F18)</f>
        <v>176</v>
      </c>
      <c r="N18" s="153">
        <f t="shared" si="9"/>
        <v>82</v>
      </c>
      <c r="O18" s="153">
        <f>SUM((N18+E18)*(1+F18))</f>
        <v>217</v>
      </c>
      <c r="P18" s="154">
        <v>25.27</v>
      </c>
      <c r="Q18" s="155">
        <v>0.03</v>
      </c>
      <c r="R18" s="155"/>
    </row>
    <row r="19" spans="1:18" ht="90">
      <c r="A19" s="160" t="s">
        <v>194</v>
      </c>
      <c r="B19" s="93" t="s">
        <v>388</v>
      </c>
      <c r="C19" s="104" t="s">
        <v>165</v>
      </c>
      <c r="D19" s="108">
        <v>40</v>
      </c>
      <c r="E19" s="108">
        <f>SUM((D19*Q19)+P19)</f>
        <v>30</v>
      </c>
      <c r="F19" s="101">
        <v>0.9</v>
      </c>
      <c r="G19" s="153">
        <f t="shared" si="5"/>
        <v>133</v>
      </c>
      <c r="H19" s="153">
        <f t="shared" si="6"/>
        <v>60</v>
      </c>
      <c r="I19" s="153">
        <f>SUM((H19+(H19*Q19+P19))*(1+F19))</f>
        <v>172.14</v>
      </c>
      <c r="J19" s="153">
        <f t="shared" si="7"/>
        <v>60</v>
      </c>
      <c r="K19" s="153">
        <f>SUM((J19+(J19*Q19+P19))*(1+F19))</f>
        <v>172.14</v>
      </c>
      <c r="L19" s="153">
        <f t="shared" si="8"/>
        <v>60</v>
      </c>
      <c r="M19" s="153">
        <f>SUM((L19+(L19*Q19+P19))*(1+F19))</f>
        <v>172.14</v>
      </c>
      <c r="N19" s="153">
        <f t="shared" si="9"/>
        <v>80</v>
      </c>
      <c r="O19" s="153">
        <f>SUM((N19+(N19*Q19+P19))*(1+F19))</f>
        <v>211.28</v>
      </c>
      <c r="P19" s="156">
        <v>28.8</v>
      </c>
      <c r="Q19" s="155">
        <v>0.03</v>
      </c>
      <c r="R19" s="155"/>
    </row>
    <row r="20" spans="1:18" ht="120">
      <c r="A20" s="160" t="s">
        <v>195</v>
      </c>
      <c r="B20" s="93" t="s">
        <v>388</v>
      </c>
      <c r="C20" s="104" t="s">
        <v>163</v>
      </c>
      <c r="D20" s="108">
        <v>39.299999999999997</v>
      </c>
      <c r="E20" s="108">
        <f>SUM((D20*Q20)+P20)</f>
        <v>28.073250000000002</v>
      </c>
      <c r="F20" s="101">
        <v>0.9</v>
      </c>
      <c r="G20" s="153">
        <f t="shared" si="5"/>
        <v>128.009175</v>
      </c>
      <c r="H20" s="153">
        <f t="shared" si="6"/>
        <v>58.949999999999996</v>
      </c>
      <c r="I20" s="153">
        <f>SUM((H20+E20)*(1+F20))</f>
        <v>165.34417499999998</v>
      </c>
      <c r="J20" s="153">
        <f t="shared" si="7"/>
        <v>58.949999999999996</v>
      </c>
      <c r="K20" s="153">
        <f>SUM((J20+E20)*(1+F20))</f>
        <v>165.34417499999998</v>
      </c>
      <c r="L20" s="153">
        <f t="shared" si="8"/>
        <v>58.949999999999996</v>
      </c>
      <c r="M20" s="153">
        <f>SUM(E20+L20)*(1+F20)</f>
        <v>165.34417499999998</v>
      </c>
      <c r="N20" s="153">
        <f t="shared" si="9"/>
        <v>78.599999999999994</v>
      </c>
      <c r="O20" s="153">
        <f>SUM((N20+E20)*(1+F20))</f>
        <v>202.67917499999999</v>
      </c>
      <c r="P20" s="154">
        <v>26.01</v>
      </c>
      <c r="Q20" s="155">
        <v>5.2499999999999998E-2</v>
      </c>
      <c r="R20" s="155"/>
    </row>
    <row r="21" spans="1:18" ht="135">
      <c r="A21" s="160" t="s">
        <v>196</v>
      </c>
      <c r="B21" s="93" t="s">
        <v>388</v>
      </c>
      <c r="C21" s="160" t="s">
        <v>190</v>
      </c>
      <c r="D21" s="153">
        <v>39.43</v>
      </c>
      <c r="E21" s="153">
        <f>SUM(P21+(D21*Q21))</f>
        <v>30.462900000000001</v>
      </c>
      <c r="F21" s="101">
        <v>0.85</v>
      </c>
      <c r="G21" s="153">
        <f t="shared" si="5"/>
        <v>129.30186499999999</v>
      </c>
      <c r="H21" s="153">
        <f t="shared" si="6"/>
        <v>59.144999999999996</v>
      </c>
      <c r="I21" s="153">
        <f>SUM((H21+(P21+H21*Q21))*(1+F21))</f>
        <v>166.8687975</v>
      </c>
      <c r="J21" s="153">
        <f t="shared" si="7"/>
        <v>59.144999999999996</v>
      </c>
      <c r="K21" s="153">
        <f>SUM((J21+(P21+J21*Q21))*(1+F21))</f>
        <v>166.8687975</v>
      </c>
      <c r="L21" s="153">
        <f t="shared" si="8"/>
        <v>59.144999999999996</v>
      </c>
      <c r="M21" s="153">
        <f>SUM((L21+(P21+L21*Q21))*(1+F21))</f>
        <v>166.8687975</v>
      </c>
      <c r="N21" s="153">
        <f t="shared" si="9"/>
        <v>78.86</v>
      </c>
      <c r="O21" s="153">
        <f>SUM((N21+(P21+N21*Q21))*(1+F21))</f>
        <v>204.43573000000001</v>
      </c>
      <c r="P21" s="154">
        <v>29.28</v>
      </c>
      <c r="Q21" s="155">
        <v>0.03</v>
      </c>
      <c r="R21" s="155"/>
    </row>
    <row r="22" spans="1:18" ht="105">
      <c r="A22" s="160" t="s">
        <v>197</v>
      </c>
      <c r="B22" s="93" t="s">
        <v>388</v>
      </c>
      <c r="C22" s="160" t="s">
        <v>189</v>
      </c>
      <c r="D22" s="157">
        <v>41</v>
      </c>
      <c r="E22" s="157">
        <f>SUM((D22*R22)+P22)+Q22</f>
        <v>29.130000000000003</v>
      </c>
      <c r="F22" s="95">
        <v>0.8</v>
      </c>
      <c r="G22" s="153">
        <f t="shared" si="5"/>
        <v>126.23399999999999</v>
      </c>
      <c r="H22" s="153">
        <f t="shared" si="6"/>
        <v>61.5</v>
      </c>
      <c r="I22" s="158">
        <f>SUM((H22+(E22+(Q22*1.5)))*(1+F22))</f>
        <v>182.97900000000001</v>
      </c>
      <c r="J22" s="153">
        <f t="shared" si="7"/>
        <v>61.5</v>
      </c>
      <c r="K22" s="158">
        <f>SUM((J22+(E22+(Q22*1.5)))*(1+F22))</f>
        <v>182.97900000000001</v>
      </c>
      <c r="L22" s="158">
        <f t="shared" si="8"/>
        <v>61.5</v>
      </c>
      <c r="M22" s="158">
        <f>SUM(L22+(E22+(Q22*1.5)))*(1+F22)</f>
        <v>182.97900000000001</v>
      </c>
      <c r="N22" s="158">
        <f t="shared" si="9"/>
        <v>82</v>
      </c>
      <c r="O22" s="158">
        <f>SUM((N22+(E22+(Q22*2)))*(1+F22))</f>
        <v>226.494</v>
      </c>
      <c r="P22" s="159">
        <v>20.55</v>
      </c>
      <c r="Q22" s="98">
        <v>7.35</v>
      </c>
      <c r="R22" s="98">
        <v>0.03</v>
      </c>
    </row>
    <row r="23" spans="1:18" ht="135">
      <c r="A23" s="105" t="s">
        <v>15869</v>
      </c>
      <c r="B23" s="93" t="s">
        <v>417</v>
      </c>
      <c r="C23" s="160" t="s">
        <v>191</v>
      </c>
      <c r="D23" s="108">
        <v>44</v>
      </c>
      <c r="E23" s="108">
        <f>SUM((P23+(D23*Q23)))</f>
        <v>28.740000000000002</v>
      </c>
      <c r="F23" s="101">
        <v>0.8</v>
      </c>
      <c r="G23" s="153">
        <f t="shared" ref="G23:G28" si="10">SUM(D23:E23)*(1+F23)</f>
        <v>130.93200000000002</v>
      </c>
      <c r="H23" s="153">
        <f t="shared" si="6"/>
        <v>66</v>
      </c>
      <c r="I23" s="153">
        <f>SUM((H23+(H23*Q23+P23))*(1+F23))</f>
        <v>171.72000000000003</v>
      </c>
      <c r="J23" s="153">
        <f t="shared" si="7"/>
        <v>66</v>
      </c>
      <c r="K23" s="153">
        <f>SUM((J23+(J23*Q23+P23))*(1+F23))</f>
        <v>171.72000000000003</v>
      </c>
      <c r="L23" s="153">
        <f t="shared" si="8"/>
        <v>66</v>
      </c>
      <c r="M23" s="153">
        <f>SUM(L23+(L23*Q23+P23))*(1+F23)</f>
        <v>171.72000000000003</v>
      </c>
      <c r="N23" s="153">
        <f t="shared" si="9"/>
        <v>88</v>
      </c>
      <c r="O23" s="153">
        <f>SUM((N23+(N23*Q23+P23))*(1+F23))</f>
        <v>212.50800000000001</v>
      </c>
      <c r="P23" s="154">
        <v>27.42</v>
      </c>
      <c r="Q23" s="155">
        <v>0.03</v>
      </c>
      <c r="R23" s="155"/>
    </row>
    <row r="24" spans="1:18" ht="150">
      <c r="A24" s="105" t="s">
        <v>15870</v>
      </c>
      <c r="B24" s="93" t="s">
        <v>417</v>
      </c>
      <c r="C24" s="104" t="s">
        <v>163</v>
      </c>
      <c r="D24" s="108">
        <v>41</v>
      </c>
      <c r="E24" s="108">
        <f>SUM((P24+(D24*Q24)))</f>
        <v>26.5</v>
      </c>
      <c r="F24" s="101">
        <v>1</v>
      </c>
      <c r="G24" s="153">
        <f t="shared" si="10"/>
        <v>135</v>
      </c>
      <c r="H24" s="153">
        <f t="shared" si="6"/>
        <v>61.5</v>
      </c>
      <c r="I24" s="153">
        <f>SUM((H24+E24)*(1+F24))</f>
        <v>176</v>
      </c>
      <c r="J24" s="153">
        <f t="shared" si="7"/>
        <v>61.5</v>
      </c>
      <c r="K24" s="153">
        <f>SUM((J24+E24)*(1+F24))</f>
        <v>176</v>
      </c>
      <c r="L24" s="153">
        <f t="shared" si="8"/>
        <v>61.5</v>
      </c>
      <c r="M24" s="153">
        <f>SUM(E24+L24)*(1+F24)</f>
        <v>176</v>
      </c>
      <c r="N24" s="153">
        <f t="shared" si="9"/>
        <v>82</v>
      </c>
      <c r="O24" s="153">
        <f>SUM((N24+E24)*(1+F24))</f>
        <v>217</v>
      </c>
      <c r="P24" s="154">
        <v>25.27</v>
      </c>
      <c r="Q24" s="155">
        <v>0.03</v>
      </c>
      <c r="R24" s="155"/>
    </row>
    <row r="25" spans="1:18" ht="120">
      <c r="A25" s="105" t="s">
        <v>15871</v>
      </c>
      <c r="B25" s="93" t="s">
        <v>417</v>
      </c>
      <c r="C25" s="104" t="s">
        <v>165</v>
      </c>
      <c r="D25" s="108">
        <v>40</v>
      </c>
      <c r="E25" s="108">
        <f>SUM((D25*Q25)+P25)</f>
        <v>30</v>
      </c>
      <c r="F25" s="101">
        <v>0.9</v>
      </c>
      <c r="G25" s="153">
        <f t="shared" si="10"/>
        <v>133</v>
      </c>
      <c r="H25" s="153">
        <f t="shared" si="6"/>
        <v>60</v>
      </c>
      <c r="I25" s="153">
        <f>SUM((H25+(H25*Q25+P25))*(1+F25))</f>
        <v>172.14</v>
      </c>
      <c r="J25" s="153">
        <f t="shared" si="7"/>
        <v>60</v>
      </c>
      <c r="K25" s="153">
        <f>SUM((J25+(J25*Q25+P25))*(1+F25))</f>
        <v>172.14</v>
      </c>
      <c r="L25" s="153">
        <f t="shared" si="8"/>
        <v>60</v>
      </c>
      <c r="M25" s="153">
        <f>SUM(L25+(L25*Q25+P25))*(1+F25)</f>
        <v>172.14</v>
      </c>
      <c r="N25" s="153">
        <f t="shared" si="9"/>
        <v>80</v>
      </c>
      <c r="O25" s="153">
        <f>SUM((N25+(N25*Q25+P25))*(1+F25))</f>
        <v>211.28</v>
      </c>
      <c r="P25" s="156">
        <v>28.8</v>
      </c>
      <c r="Q25" s="155">
        <v>0.03</v>
      </c>
      <c r="R25" s="155"/>
    </row>
    <row r="26" spans="1:18" ht="165">
      <c r="A26" s="105" t="s">
        <v>15872</v>
      </c>
      <c r="B26" s="93" t="s">
        <v>417</v>
      </c>
      <c r="C26" s="104" t="s">
        <v>163</v>
      </c>
      <c r="D26" s="108">
        <v>39.299999999999997</v>
      </c>
      <c r="E26" s="108">
        <f>SUM((D26*Q26)+P26)</f>
        <v>28.073250000000002</v>
      </c>
      <c r="F26" s="101">
        <v>0.9</v>
      </c>
      <c r="G26" s="153">
        <f t="shared" si="10"/>
        <v>128.009175</v>
      </c>
      <c r="H26" s="153">
        <f t="shared" si="6"/>
        <v>58.949999999999996</v>
      </c>
      <c r="I26" s="153">
        <f>SUM((H26+E26)*(1+F26))</f>
        <v>165.34417499999998</v>
      </c>
      <c r="J26" s="153">
        <f t="shared" si="7"/>
        <v>58.949999999999996</v>
      </c>
      <c r="K26" s="153">
        <f>SUM((J26+E26)*(1+F26))</f>
        <v>165.34417499999998</v>
      </c>
      <c r="L26" s="153">
        <f t="shared" si="8"/>
        <v>58.949999999999996</v>
      </c>
      <c r="M26" s="153">
        <f>SUM(E26+L26)*(1+F26)</f>
        <v>165.34417499999998</v>
      </c>
      <c r="N26" s="153">
        <f t="shared" si="9"/>
        <v>78.599999999999994</v>
      </c>
      <c r="O26" s="153">
        <f>SUM((N26+E26)*(1+F26))</f>
        <v>202.67917499999999</v>
      </c>
      <c r="P26" s="154">
        <v>26.01</v>
      </c>
      <c r="Q26" s="155">
        <v>5.2499999999999998E-2</v>
      </c>
      <c r="R26" s="155"/>
    </row>
    <row r="27" spans="1:18" ht="150">
      <c r="A27" s="105" t="s">
        <v>15873</v>
      </c>
      <c r="B27" s="93" t="s">
        <v>417</v>
      </c>
      <c r="C27" s="160" t="s">
        <v>190</v>
      </c>
      <c r="D27" s="153">
        <v>39.43</v>
      </c>
      <c r="E27" s="153">
        <f>SUM(P27+(D27*Q27))</f>
        <v>30.462900000000001</v>
      </c>
      <c r="F27" s="101">
        <v>0.85</v>
      </c>
      <c r="G27" s="153">
        <f t="shared" si="10"/>
        <v>129.30186499999999</v>
      </c>
      <c r="H27" s="153">
        <f t="shared" si="6"/>
        <v>59.144999999999996</v>
      </c>
      <c r="I27" s="153">
        <f>SUM((H27+(P27+H27*Q27))*(1+F27))</f>
        <v>166.8687975</v>
      </c>
      <c r="J27" s="153">
        <f t="shared" si="7"/>
        <v>59.144999999999996</v>
      </c>
      <c r="K27" s="153">
        <f>SUM((J27+(P27+J27*Q27))*(1+F27))</f>
        <v>166.8687975</v>
      </c>
      <c r="L27" s="153">
        <f t="shared" si="8"/>
        <v>59.144999999999996</v>
      </c>
      <c r="M27" s="153">
        <f>SUM((P27+L27*Q27)+L27)*(1+F27)</f>
        <v>166.8687975</v>
      </c>
      <c r="N27" s="153">
        <f t="shared" si="9"/>
        <v>78.86</v>
      </c>
      <c r="O27" s="153">
        <f>SUM((N27+(P27+N27*Q27))*(1+F27))</f>
        <v>204.43573000000001</v>
      </c>
      <c r="P27" s="154">
        <v>29.28</v>
      </c>
      <c r="Q27" s="155">
        <v>0.03</v>
      </c>
      <c r="R27" s="155"/>
    </row>
    <row r="28" spans="1:18" ht="135">
      <c r="A28" s="105" t="s">
        <v>15874</v>
      </c>
      <c r="B28" s="93" t="s">
        <v>417</v>
      </c>
      <c r="C28" s="160" t="s">
        <v>189</v>
      </c>
      <c r="D28" s="157">
        <v>41</v>
      </c>
      <c r="E28" s="157">
        <f>SUM((D28*R28)+P28)+Q28</f>
        <v>29.130000000000003</v>
      </c>
      <c r="F28" s="95">
        <v>0.8</v>
      </c>
      <c r="G28" s="153">
        <f t="shared" si="10"/>
        <v>126.23399999999999</v>
      </c>
      <c r="H28" s="153">
        <f t="shared" si="6"/>
        <v>61.5</v>
      </c>
      <c r="I28" s="158">
        <f>SUM((H28+(E28+(Q28*1.5)))*(1+F28))</f>
        <v>182.97900000000001</v>
      </c>
      <c r="J28" s="153">
        <f t="shared" si="7"/>
        <v>61.5</v>
      </c>
      <c r="K28" s="158">
        <f>SUM((J28+(E28+(Q28*1.5)))*(1+F28))</f>
        <v>182.97900000000001</v>
      </c>
      <c r="L28" s="158">
        <f t="shared" si="8"/>
        <v>61.5</v>
      </c>
      <c r="M28" s="158">
        <f>SUM(L28+(E28+(Q28*1.5)))*(1+F28)</f>
        <v>182.97900000000001</v>
      </c>
      <c r="N28" s="158">
        <f t="shared" si="9"/>
        <v>82</v>
      </c>
      <c r="O28" s="158">
        <f>SUM((N28+(E28+(Q28*2)))*(1+F28))</f>
        <v>226.494</v>
      </c>
      <c r="P28" s="159">
        <v>20.55</v>
      </c>
      <c r="Q28" s="98">
        <v>7.35</v>
      </c>
      <c r="R28" s="98">
        <v>0.03</v>
      </c>
    </row>
    <row r="29" spans="1:18" ht="135">
      <c r="A29" s="106" t="s">
        <v>15197</v>
      </c>
      <c r="B29" s="93" t="s">
        <v>356</v>
      </c>
      <c r="C29" s="160" t="s">
        <v>191</v>
      </c>
      <c r="D29" s="108">
        <v>44</v>
      </c>
      <c r="E29" s="108">
        <f>SUM((P29+(D29*Q29)))</f>
        <v>28.740000000000002</v>
      </c>
      <c r="F29" s="101">
        <v>0.8</v>
      </c>
      <c r="G29" s="153">
        <f t="shared" ref="G29:G47" si="11">SUM(D29:E29)*(1+F29)</f>
        <v>130.93200000000002</v>
      </c>
      <c r="H29" s="153">
        <f t="shared" ref="H29:H35" si="12">SUM(D29*1.5)</f>
        <v>66</v>
      </c>
      <c r="I29" s="153">
        <f>SUM((H29+(H29*Q29+P29))*(1+F29))</f>
        <v>171.72000000000003</v>
      </c>
      <c r="J29" s="153">
        <f t="shared" ref="J29:J47" si="13">SUM(D29*1.5)</f>
        <v>66</v>
      </c>
      <c r="K29" s="153">
        <f>SUM((J29+(J29*Q29+P29))*(1+F29))</f>
        <v>171.72000000000003</v>
      </c>
      <c r="L29" s="153">
        <f>SUM(D29*1.5)</f>
        <v>66</v>
      </c>
      <c r="M29" s="153">
        <f>SUM((L29+(L29*Q29+P29))*(1+F29))</f>
        <v>171.72000000000003</v>
      </c>
      <c r="N29" s="153">
        <f t="shared" ref="N29:N47" si="14">SUM(D29*2)</f>
        <v>88</v>
      </c>
      <c r="O29" s="153">
        <f>SUM((N29+(N29*Q29+P29))*(1+F29))</f>
        <v>212.50800000000001</v>
      </c>
      <c r="P29" s="154">
        <v>27.42</v>
      </c>
      <c r="Q29" s="155">
        <v>0.03</v>
      </c>
      <c r="R29" s="155"/>
    </row>
    <row r="30" spans="1:18" ht="120">
      <c r="A30" s="106" t="s">
        <v>15198</v>
      </c>
      <c r="B30" s="93" t="s">
        <v>356</v>
      </c>
      <c r="C30" s="104" t="s">
        <v>163</v>
      </c>
      <c r="D30" s="108">
        <v>41</v>
      </c>
      <c r="E30" s="108">
        <f>SUM((P30+(D30*Q30)))</f>
        <v>26.5</v>
      </c>
      <c r="F30" s="101">
        <v>1</v>
      </c>
      <c r="G30" s="153">
        <f t="shared" si="11"/>
        <v>135</v>
      </c>
      <c r="H30" s="153">
        <f t="shared" si="12"/>
        <v>61.5</v>
      </c>
      <c r="I30" s="153">
        <f>SUM((H30+E30)*(1+F30))</f>
        <v>176</v>
      </c>
      <c r="J30" s="153">
        <f t="shared" si="13"/>
        <v>61.5</v>
      </c>
      <c r="K30" s="153">
        <f>SUM((J30+E30)*(1+F30))</f>
        <v>176</v>
      </c>
      <c r="L30" s="153">
        <f>SUM(D30*1.5)</f>
        <v>61.5</v>
      </c>
      <c r="M30" s="153">
        <f>SUM(E30+L30)*(1+F30)</f>
        <v>176</v>
      </c>
      <c r="N30" s="153">
        <f t="shared" si="14"/>
        <v>82</v>
      </c>
      <c r="O30" s="153">
        <f>SUM((N30+E30)*(1+F30))</f>
        <v>217</v>
      </c>
      <c r="P30" s="154">
        <v>25.27</v>
      </c>
      <c r="Q30" s="155">
        <v>0.03</v>
      </c>
      <c r="R30" s="155"/>
    </row>
    <row r="31" spans="1:18" ht="90">
      <c r="A31" s="106" t="s">
        <v>15199</v>
      </c>
      <c r="B31" s="93" t="s">
        <v>356</v>
      </c>
      <c r="C31" s="104" t="s">
        <v>165</v>
      </c>
      <c r="D31" s="108">
        <v>40</v>
      </c>
      <c r="E31" s="108">
        <f>SUM((D31*Q31)+P31)</f>
        <v>30</v>
      </c>
      <c r="F31" s="101">
        <v>0.9</v>
      </c>
      <c r="G31" s="153">
        <f t="shared" si="11"/>
        <v>133</v>
      </c>
      <c r="H31" s="153">
        <f t="shared" si="12"/>
        <v>60</v>
      </c>
      <c r="I31" s="153">
        <f>SUM((H31+(H31*Q31+P31))*(1+F31))</f>
        <v>172.14</v>
      </c>
      <c r="J31" s="153">
        <f t="shared" si="13"/>
        <v>60</v>
      </c>
      <c r="K31" s="153">
        <f>SUM((J31+(J31*Q31+P31))*(1+F31))</f>
        <v>172.14</v>
      </c>
      <c r="L31" s="153">
        <f>SUM(D31*1.5)</f>
        <v>60</v>
      </c>
      <c r="M31" s="153">
        <f>SUM((L31+(L31*Q31+P31))*(1+F31))</f>
        <v>172.14</v>
      </c>
      <c r="N31" s="153">
        <f t="shared" si="14"/>
        <v>80</v>
      </c>
      <c r="O31" s="153">
        <f>SUM((N31+(N31*Q31+P31))*(1+F31))</f>
        <v>211.28</v>
      </c>
      <c r="P31" s="156">
        <v>28.8</v>
      </c>
      <c r="Q31" s="155">
        <v>0.03</v>
      </c>
      <c r="R31" s="155"/>
    </row>
    <row r="32" spans="1:18" ht="135">
      <c r="A32" s="106" t="s">
        <v>15197</v>
      </c>
      <c r="B32" s="93" t="s">
        <v>356</v>
      </c>
      <c r="C32" s="160" t="s">
        <v>191</v>
      </c>
      <c r="D32" s="108">
        <v>44</v>
      </c>
      <c r="E32" s="108">
        <f>SUM((D32*Q32)+P32)</f>
        <v>28.740000000000002</v>
      </c>
      <c r="F32" s="101">
        <v>0.8</v>
      </c>
      <c r="G32" s="153">
        <f t="shared" si="11"/>
        <v>130.93200000000002</v>
      </c>
      <c r="H32" s="153">
        <f t="shared" si="12"/>
        <v>66</v>
      </c>
      <c r="I32" s="153">
        <f>SUM((H32+E32)*(1+F32))</f>
        <v>170.53200000000001</v>
      </c>
      <c r="J32" s="153">
        <f t="shared" si="13"/>
        <v>66</v>
      </c>
      <c r="K32" s="153">
        <f>SUM((J32+E32)*(1+F32))</f>
        <v>170.53200000000001</v>
      </c>
      <c r="L32" s="153">
        <f t="shared" ref="L32:L34" si="15">SUM(D32*1.5)</f>
        <v>66</v>
      </c>
      <c r="M32" s="153">
        <f>SUM(E32+L32)*(1+F32)</f>
        <v>170.53200000000001</v>
      </c>
      <c r="N32" s="153">
        <f t="shared" si="14"/>
        <v>88</v>
      </c>
      <c r="O32" s="153">
        <f>SUM((N32+E32)*(1+F32))</f>
        <v>210.13200000000003</v>
      </c>
      <c r="P32" s="154">
        <v>27.42</v>
      </c>
      <c r="Q32" s="155">
        <v>0.03</v>
      </c>
      <c r="R32" s="155"/>
    </row>
    <row r="33" spans="1:18" ht="120">
      <c r="A33" s="106" t="s">
        <v>15200</v>
      </c>
      <c r="B33" s="93" t="s">
        <v>356</v>
      </c>
      <c r="C33" s="104" t="s">
        <v>163</v>
      </c>
      <c r="D33" s="108">
        <v>39.299999999999997</v>
      </c>
      <c r="E33" s="108">
        <f>SUM((D33*Q33)+P33)</f>
        <v>28.073250000000002</v>
      </c>
      <c r="F33" s="101">
        <v>0.9</v>
      </c>
      <c r="G33" s="153">
        <f t="shared" si="11"/>
        <v>128.009175</v>
      </c>
      <c r="H33" s="153">
        <f t="shared" si="12"/>
        <v>58.949999999999996</v>
      </c>
      <c r="I33" s="153">
        <f>SUM((H33+E33)*(1+F33))</f>
        <v>165.34417499999998</v>
      </c>
      <c r="J33" s="153">
        <f t="shared" si="13"/>
        <v>58.949999999999996</v>
      </c>
      <c r="K33" s="153">
        <f>SUM((J33+E33)*(1+F33))</f>
        <v>165.34417499999998</v>
      </c>
      <c r="L33" s="153">
        <f t="shared" si="15"/>
        <v>58.949999999999996</v>
      </c>
      <c r="M33" s="153">
        <f>SUM(E33+L33)*(1+F33)</f>
        <v>165.34417499999998</v>
      </c>
      <c r="N33" s="153">
        <f t="shared" si="14"/>
        <v>78.599999999999994</v>
      </c>
      <c r="O33" s="153">
        <f>SUM((N33+E33)*(1+F33))</f>
        <v>202.67917499999999</v>
      </c>
      <c r="P33" s="154">
        <v>26.01</v>
      </c>
      <c r="Q33" s="155">
        <v>5.2499999999999998E-2</v>
      </c>
      <c r="R33" s="155"/>
    </row>
    <row r="34" spans="1:18" ht="135">
      <c r="A34" s="106" t="s">
        <v>15201</v>
      </c>
      <c r="B34" s="93" t="s">
        <v>356</v>
      </c>
      <c r="C34" s="160" t="s">
        <v>190</v>
      </c>
      <c r="D34" s="153">
        <v>39.43</v>
      </c>
      <c r="E34" s="153">
        <f>SUM(P34+(D34*Q34))</f>
        <v>30.462900000000001</v>
      </c>
      <c r="F34" s="101">
        <v>0.85</v>
      </c>
      <c r="G34" s="153">
        <f t="shared" si="11"/>
        <v>129.30186499999999</v>
      </c>
      <c r="H34" s="153">
        <f t="shared" si="12"/>
        <v>59.144999999999996</v>
      </c>
      <c r="I34" s="153">
        <f>SUM((H34+(P34+H34*Q34))*(1+F34))</f>
        <v>166.8687975</v>
      </c>
      <c r="J34" s="153">
        <f t="shared" si="13"/>
        <v>59.144999999999996</v>
      </c>
      <c r="K34" s="153">
        <f>SUM((J34+(P34+J34*Q34))*(1+F34))</f>
        <v>166.8687975</v>
      </c>
      <c r="L34" s="153">
        <f t="shared" si="15"/>
        <v>59.144999999999996</v>
      </c>
      <c r="M34" s="153">
        <f>SUM((P34+L34*Q34)+L34)*(1+F34)</f>
        <v>166.8687975</v>
      </c>
      <c r="N34" s="153">
        <f t="shared" si="14"/>
        <v>78.86</v>
      </c>
      <c r="O34" s="153">
        <f>SUM((N34+(P34+N34*Q34))*(1+F34))</f>
        <v>204.43573000000001</v>
      </c>
      <c r="P34" s="154">
        <v>29.28</v>
      </c>
      <c r="Q34" s="155">
        <v>0.03</v>
      </c>
      <c r="R34" s="155"/>
    </row>
    <row r="35" spans="1:18" ht="105">
      <c r="A35" s="106" t="s">
        <v>15202</v>
      </c>
      <c r="B35" s="93" t="s">
        <v>356</v>
      </c>
      <c r="C35" s="160" t="s">
        <v>189</v>
      </c>
      <c r="D35" s="157">
        <v>41</v>
      </c>
      <c r="E35" s="157">
        <f>SUM((D35*R35)+P35)+Q35</f>
        <v>29.130000000000003</v>
      </c>
      <c r="F35" s="95">
        <v>0.8</v>
      </c>
      <c r="G35" s="153">
        <f t="shared" si="11"/>
        <v>126.23399999999999</v>
      </c>
      <c r="H35" s="153">
        <f t="shared" si="12"/>
        <v>61.5</v>
      </c>
      <c r="I35" s="158">
        <f>SUM((H35+(E35+(Q35*1.5)))*(1+F35))</f>
        <v>182.97900000000001</v>
      </c>
      <c r="J35" s="153">
        <f t="shared" si="13"/>
        <v>61.5</v>
      </c>
      <c r="K35" s="158">
        <f>SUM((J35+(E35+(Q35*1.5)))*(1+F35))</f>
        <v>182.97900000000001</v>
      </c>
      <c r="L35" s="158">
        <f t="shared" ref="L35:L47" si="16">SUM(D35*1.5)</f>
        <v>61.5</v>
      </c>
      <c r="M35" s="158">
        <f>SUM(L35+(E35+(Q35*1.5)))*(1+F35)</f>
        <v>182.97900000000001</v>
      </c>
      <c r="N35" s="158">
        <f t="shared" si="14"/>
        <v>82</v>
      </c>
      <c r="O35" s="158">
        <f>SUM((N35+(E35+(Q35*2)))*(1+F35))</f>
        <v>226.494</v>
      </c>
      <c r="P35" s="159">
        <v>20.55</v>
      </c>
      <c r="Q35" s="98">
        <v>7.35</v>
      </c>
      <c r="R35" s="98">
        <v>0.03</v>
      </c>
    </row>
    <row r="36" spans="1:18" s="114" customFormat="1" ht="135">
      <c r="A36" s="107" t="s">
        <v>15215</v>
      </c>
      <c r="B36" s="107" t="s">
        <v>427</v>
      </c>
      <c r="C36" s="107" t="s">
        <v>161</v>
      </c>
      <c r="D36" s="108">
        <v>44</v>
      </c>
      <c r="E36" s="108">
        <f>SUM((P36+(D36*Q36)))</f>
        <v>28.740000000000002</v>
      </c>
      <c r="F36" s="161">
        <v>0.8</v>
      </c>
      <c r="G36" s="110">
        <f t="shared" ref="G36:G41" si="17">SUM(D36:E36)*(1+F36)</f>
        <v>130.93200000000002</v>
      </c>
      <c r="H36" s="110">
        <f t="shared" ref="H36:H41" si="18">SUM(D36*1.5)</f>
        <v>66</v>
      </c>
      <c r="I36" s="110">
        <f>SUM((H36+(P36+(H36*Q36)))*(1+F36))</f>
        <v>171.72000000000003</v>
      </c>
      <c r="J36" s="110">
        <f t="shared" ref="J36:J41" si="19">SUM(D36*1.5)</f>
        <v>66</v>
      </c>
      <c r="K36" s="111">
        <f>SUM((J36+(P36+(J36*Q36)))*(1+F36))</f>
        <v>171.72000000000003</v>
      </c>
      <c r="L36" s="110">
        <f t="shared" ref="L36:L41" si="20">SUM(D36*1.5)</f>
        <v>66</v>
      </c>
      <c r="M36" s="111">
        <f>SUM(L36+(P36+(L36*Q36)))*(1+F36)</f>
        <v>171.72000000000003</v>
      </c>
      <c r="N36" s="110">
        <f t="shared" ref="N36:N41" si="21">SUM(D36*2)</f>
        <v>88</v>
      </c>
      <c r="O36" s="111">
        <f>SUM((N36+(P36+(N36*Q36)))*(1+F36))</f>
        <v>212.50800000000001</v>
      </c>
      <c r="P36" s="162">
        <v>27.42</v>
      </c>
      <c r="Q36" s="112">
        <v>0.03</v>
      </c>
      <c r="R36" s="112"/>
    </row>
    <row r="37" spans="1:18" s="114" customFormat="1" ht="120">
      <c r="A37" s="107" t="s">
        <v>15216</v>
      </c>
      <c r="B37" s="107" t="s">
        <v>427</v>
      </c>
      <c r="C37" s="107" t="s">
        <v>163</v>
      </c>
      <c r="D37" s="108">
        <v>41</v>
      </c>
      <c r="E37" s="108">
        <f>SUM((P37+(D37*Q37)))</f>
        <v>26.5</v>
      </c>
      <c r="F37" s="161">
        <v>1</v>
      </c>
      <c r="G37" s="110">
        <f t="shared" si="17"/>
        <v>135</v>
      </c>
      <c r="H37" s="110">
        <f t="shared" si="18"/>
        <v>61.5</v>
      </c>
      <c r="I37" s="110">
        <f>SUM((H37+E37)*(1+F37))</f>
        <v>176</v>
      </c>
      <c r="J37" s="110">
        <f t="shared" si="19"/>
        <v>61.5</v>
      </c>
      <c r="K37" s="110">
        <f>SUM((J37+E37)*(1+F37))</f>
        <v>176</v>
      </c>
      <c r="L37" s="110">
        <f t="shared" si="20"/>
        <v>61.5</v>
      </c>
      <c r="M37" s="110">
        <f>SUM(E37+L37)*(1+F37)</f>
        <v>176</v>
      </c>
      <c r="N37" s="110">
        <f t="shared" si="21"/>
        <v>82</v>
      </c>
      <c r="O37" s="110">
        <f>SUM((N37+E37)*(1+F37))</f>
        <v>217</v>
      </c>
      <c r="P37" s="162">
        <v>25.27</v>
      </c>
      <c r="Q37" s="112">
        <v>0.03</v>
      </c>
      <c r="R37" s="112"/>
    </row>
    <row r="38" spans="1:18" s="114" customFormat="1" ht="90">
      <c r="A38" s="107" t="s">
        <v>15217</v>
      </c>
      <c r="B38" s="107" t="s">
        <v>427</v>
      </c>
      <c r="C38" s="107" t="s">
        <v>165</v>
      </c>
      <c r="D38" s="108">
        <v>40</v>
      </c>
      <c r="E38" s="108">
        <f>SUM((D38*Q38)+P38)</f>
        <v>30</v>
      </c>
      <c r="F38" s="161">
        <v>0.9</v>
      </c>
      <c r="G38" s="110">
        <f t="shared" si="17"/>
        <v>133</v>
      </c>
      <c r="H38" s="110">
        <f t="shared" si="18"/>
        <v>60</v>
      </c>
      <c r="I38" s="110">
        <f>SUM((H38+(H38*Q38+P38))*(1+F38))</f>
        <v>172.14</v>
      </c>
      <c r="J38" s="110">
        <f t="shared" si="19"/>
        <v>60</v>
      </c>
      <c r="K38" s="110">
        <f>SUM((J38+(J38*Q38+P38))*(1+F38))</f>
        <v>172.14</v>
      </c>
      <c r="L38" s="110">
        <f t="shared" si="20"/>
        <v>60</v>
      </c>
      <c r="M38" s="110">
        <f>SUM(L38+(L38*Q38+P38))*(1+F38)</f>
        <v>172.14</v>
      </c>
      <c r="N38" s="110">
        <f t="shared" si="21"/>
        <v>80</v>
      </c>
      <c r="O38" s="110">
        <f>SUM((N38+(N38*Q38+P38))*(1+F38))</f>
        <v>211.28</v>
      </c>
      <c r="P38" s="163">
        <v>28.8</v>
      </c>
      <c r="Q38" s="112">
        <v>0.03</v>
      </c>
      <c r="R38" s="112"/>
    </row>
    <row r="39" spans="1:18" s="114" customFormat="1" ht="210">
      <c r="A39" s="107" t="s">
        <v>15218</v>
      </c>
      <c r="B39" s="107" t="s">
        <v>427</v>
      </c>
      <c r="C39" s="107" t="s">
        <v>182</v>
      </c>
      <c r="D39" s="108">
        <v>39.299999999999997</v>
      </c>
      <c r="E39" s="108">
        <f>SUM((D39*Q39)+P39)</f>
        <v>28.073250000000002</v>
      </c>
      <c r="F39" s="161">
        <v>0.9</v>
      </c>
      <c r="G39" s="110">
        <f t="shared" si="17"/>
        <v>128.009175</v>
      </c>
      <c r="H39" s="110">
        <f t="shared" si="18"/>
        <v>58.949999999999996</v>
      </c>
      <c r="I39" s="110">
        <f>SUM((H39+E39)*(1+F39))</f>
        <v>165.34417499999998</v>
      </c>
      <c r="J39" s="110">
        <f t="shared" si="19"/>
        <v>58.949999999999996</v>
      </c>
      <c r="K39" s="110">
        <f>SUM((J39+E39)*(1+F39))</f>
        <v>165.34417499999998</v>
      </c>
      <c r="L39" s="110">
        <f t="shared" si="20"/>
        <v>58.949999999999996</v>
      </c>
      <c r="M39" s="110">
        <f>SUM(E39+L39)*(1+F39)</f>
        <v>165.34417499999998</v>
      </c>
      <c r="N39" s="110">
        <f t="shared" si="21"/>
        <v>78.599999999999994</v>
      </c>
      <c r="O39" s="110">
        <f>SUM((N39+E39)*(1+F39))</f>
        <v>202.67917499999999</v>
      </c>
      <c r="P39" s="162">
        <v>26.01</v>
      </c>
      <c r="Q39" s="112">
        <v>5.2499999999999998E-2</v>
      </c>
      <c r="R39" s="112"/>
    </row>
    <row r="40" spans="1:18" s="114" customFormat="1" ht="150">
      <c r="A40" s="107" t="s">
        <v>15219</v>
      </c>
      <c r="B40" s="107" t="s">
        <v>427</v>
      </c>
      <c r="C40" s="107" t="s">
        <v>183</v>
      </c>
      <c r="D40" s="110">
        <v>39.43</v>
      </c>
      <c r="E40" s="110">
        <f>SUM(P40+(D40*Q40))</f>
        <v>30.462900000000001</v>
      </c>
      <c r="F40" s="161">
        <v>0.85</v>
      </c>
      <c r="G40" s="110">
        <f t="shared" si="17"/>
        <v>129.30186499999999</v>
      </c>
      <c r="H40" s="110">
        <f t="shared" si="18"/>
        <v>59.144999999999996</v>
      </c>
      <c r="I40" s="110">
        <f>SUM((H40+(P40+H40*Q40))*(1+F40))</f>
        <v>166.8687975</v>
      </c>
      <c r="J40" s="110">
        <f t="shared" si="19"/>
        <v>59.144999999999996</v>
      </c>
      <c r="K40" s="110">
        <f>SUM((J40+(P40+J40*Q40))*(1+F40))</f>
        <v>166.8687975</v>
      </c>
      <c r="L40" s="110">
        <f t="shared" si="20"/>
        <v>59.144999999999996</v>
      </c>
      <c r="M40" s="110">
        <f>SUM((L40+(P40+L40*Q40))*(1+F40))</f>
        <v>166.8687975</v>
      </c>
      <c r="N40" s="110">
        <f t="shared" si="21"/>
        <v>78.86</v>
      </c>
      <c r="O40" s="110">
        <f>SUM((N40+(P40+N40*Q40))*(1+F40))</f>
        <v>204.43573000000001</v>
      </c>
      <c r="P40" s="162">
        <v>29.28</v>
      </c>
      <c r="Q40" s="112">
        <v>0.03</v>
      </c>
      <c r="R40" s="112"/>
    </row>
    <row r="41" spans="1:18" s="114" customFormat="1" ht="105">
      <c r="A41" s="107" t="s">
        <v>15220</v>
      </c>
      <c r="B41" s="107" t="s">
        <v>427</v>
      </c>
      <c r="C41" s="107" t="s">
        <v>189</v>
      </c>
      <c r="D41" s="108">
        <v>41</v>
      </c>
      <c r="E41" s="108">
        <f>SUM((D41*R41)+P41)+Q41</f>
        <v>29.130000000000003</v>
      </c>
      <c r="F41" s="109">
        <v>0.8</v>
      </c>
      <c r="G41" s="110">
        <f t="shared" si="17"/>
        <v>126.23399999999999</v>
      </c>
      <c r="H41" s="110">
        <f t="shared" si="18"/>
        <v>61.5</v>
      </c>
      <c r="I41" s="111">
        <f>SUM((H41+(E41+(Q41*1.5)))*(1+F41))</f>
        <v>182.97900000000001</v>
      </c>
      <c r="J41" s="110">
        <f t="shared" si="19"/>
        <v>61.5</v>
      </c>
      <c r="K41" s="111">
        <f>SUM((J41+(E41+(Q41*1.5)))*(1+F41))</f>
        <v>182.97900000000001</v>
      </c>
      <c r="L41" s="111">
        <f t="shared" si="20"/>
        <v>61.5</v>
      </c>
      <c r="M41" s="111">
        <f>SUM(L41+(E41+(Q41*1.5)))*(1+F41)</f>
        <v>182.97900000000001</v>
      </c>
      <c r="N41" s="111">
        <f t="shared" si="21"/>
        <v>82</v>
      </c>
      <c r="O41" s="111">
        <f>SUM((N41+(E41+(Q41*2)))*(1+F41))</f>
        <v>226.494</v>
      </c>
      <c r="P41" s="162">
        <v>20.55</v>
      </c>
      <c r="Q41" s="112">
        <v>7.35</v>
      </c>
      <c r="R41" s="112">
        <v>0.03</v>
      </c>
    </row>
    <row r="42" spans="1:18" ht="135">
      <c r="A42" s="115" t="s">
        <v>236</v>
      </c>
      <c r="B42" s="93" t="s">
        <v>357</v>
      </c>
      <c r="C42" s="100" t="s">
        <v>162</v>
      </c>
      <c r="D42" s="153">
        <v>59.91</v>
      </c>
      <c r="E42" s="153">
        <f>SUM(P42+(D42*Q42))</f>
        <v>29.593699999999998</v>
      </c>
      <c r="F42" s="101">
        <v>0.65</v>
      </c>
      <c r="G42" s="153">
        <f t="shared" si="11"/>
        <v>147.68110499999997</v>
      </c>
      <c r="H42" s="153">
        <f t="shared" ref="H42:H47" si="22">SUM(D42*1.5)</f>
        <v>89.864999999999995</v>
      </c>
      <c r="I42" s="153">
        <f>SUM((H42+(P42+(H42*Q42)))*(1+F42))</f>
        <v>200.56665749999999</v>
      </c>
      <c r="J42" s="153">
        <f t="shared" si="13"/>
        <v>89.864999999999995</v>
      </c>
      <c r="K42" s="158">
        <f>SUM((J42+(P42+(J42*Q42)))*(1+F42))</f>
        <v>200.56665749999999</v>
      </c>
      <c r="L42" s="158">
        <f t="shared" si="16"/>
        <v>89.864999999999995</v>
      </c>
      <c r="M42" s="158">
        <f>SUM((L42+(P42+(L42*Q42)))*(1+F42))</f>
        <v>200.56665749999999</v>
      </c>
      <c r="N42" s="158">
        <f t="shared" si="14"/>
        <v>119.82</v>
      </c>
      <c r="O42" s="158">
        <f>SUM((N42+(P42+(N42*Q42)))*(1+F42))</f>
        <v>253.45220999999995</v>
      </c>
      <c r="P42" s="154">
        <v>25.4</v>
      </c>
      <c r="Q42" s="155">
        <v>7.0000000000000007E-2</v>
      </c>
      <c r="R42" s="155"/>
    </row>
    <row r="43" spans="1:18" ht="255">
      <c r="A43" s="160" t="s">
        <v>198</v>
      </c>
      <c r="B43" s="117" t="s">
        <v>415</v>
      </c>
      <c r="C43" s="121" t="s">
        <v>203</v>
      </c>
      <c r="D43" s="108">
        <v>34.58</v>
      </c>
      <c r="E43" s="108">
        <v>22.68</v>
      </c>
      <c r="F43" s="95">
        <v>1</v>
      </c>
      <c r="G43" s="153">
        <f>SUM(D43:E43)*(1+F43)</f>
        <v>114.52</v>
      </c>
      <c r="H43" s="153">
        <f t="shared" si="22"/>
        <v>51.87</v>
      </c>
      <c r="I43" s="158">
        <f>SUM((H43+(E43)+(Q43*1.5)))*(1+F43)</f>
        <v>159.9</v>
      </c>
      <c r="J43" s="153">
        <f>SUM(D43*1.5)</f>
        <v>51.87</v>
      </c>
      <c r="K43" s="158">
        <f>SUM((J43+(P43+(Q43*1.5)))*(1+F43))</f>
        <v>159.89999999999998</v>
      </c>
      <c r="L43" s="158">
        <f>SUM(D43*1.5)</f>
        <v>51.87</v>
      </c>
      <c r="M43" s="158">
        <f>SUM((L43+(P43+(Q43*1.5)))*(1+F43))</f>
        <v>159.89999999999998</v>
      </c>
      <c r="N43" s="158">
        <f>SUM(D43*2)</f>
        <v>69.16</v>
      </c>
      <c r="O43" s="158">
        <f>SUM((N43+(P43+(Q43*2)))*(1+F43))</f>
        <v>198.07999999999998</v>
      </c>
      <c r="P43" s="159">
        <v>22.68</v>
      </c>
      <c r="Q43" s="98">
        <v>3.6</v>
      </c>
      <c r="R43" s="155"/>
    </row>
    <row r="44" spans="1:18" ht="165">
      <c r="A44" s="116" t="s">
        <v>199</v>
      </c>
      <c r="B44" s="117" t="s">
        <v>415</v>
      </c>
      <c r="C44" s="121" t="s">
        <v>170</v>
      </c>
      <c r="D44" s="108">
        <v>34.51</v>
      </c>
      <c r="E44" s="153">
        <v>24.37</v>
      </c>
      <c r="F44" s="101">
        <v>0.95</v>
      </c>
      <c r="G44" s="153">
        <f t="shared" si="11"/>
        <v>114.81599999999999</v>
      </c>
      <c r="H44" s="153">
        <f t="shared" si="22"/>
        <v>51.765000000000001</v>
      </c>
      <c r="I44" s="153">
        <f>SUM((H44+E44)*(1+F44))</f>
        <v>148.46325000000002</v>
      </c>
      <c r="J44" s="153">
        <f t="shared" si="13"/>
        <v>51.765000000000001</v>
      </c>
      <c r="K44" s="153">
        <f>SUM((J44+E44)*(1+F44))</f>
        <v>148.46325000000002</v>
      </c>
      <c r="L44" s="153">
        <f t="shared" si="16"/>
        <v>51.765000000000001</v>
      </c>
      <c r="M44" s="153">
        <f>SUM(E44+L44)*(1+F44)</f>
        <v>148.46325000000002</v>
      </c>
      <c r="N44" s="153">
        <f t="shared" si="14"/>
        <v>69.02</v>
      </c>
      <c r="O44" s="153">
        <f>SUM((N44+E44)*(1+F44))</f>
        <v>182.1105</v>
      </c>
      <c r="P44" s="154"/>
      <c r="Q44" s="155"/>
      <c r="R44" s="155"/>
    </row>
    <row r="45" spans="1:18" ht="165">
      <c r="A45" s="116" t="s">
        <v>200</v>
      </c>
      <c r="B45" s="117" t="s">
        <v>415</v>
      </c>
      <c r="C45" s="121" t="s">
        <v>173</v>
      </c>
      <c r="D45" s="108">
        <v>36.08</v>
      </c>
      <c r="E45" s="108">
        <v>27.14</v>
      </c>
      <c r="F45" s="101">
        <v>0.8</v>
      </c>
      <c r="G45" s="153">
        <f t="shared" si="11"/>
        <v>113.79600000000001</v>
      </c>
      <c r="H45" s="153">
        <f t="shared" si="22"/>
        <v>54.12</v>
      </c>
      <c r="I45" s="153">
        <f>SUM((H45+E45)*(1+F45))</f>
        <v>146.268</v>
      </c>
      <c r="J45" s="153">
        <f t="shared" si="13"/>
        <v>54.12</v>
      </c>
      <c r="K45" s="153">
        <f>SUM((J45+E45)*(1+F45))</f>
        <v>146.268</v>
      </c>
      <c r="L45" s="153">
        <f t="shared" si="16"/>
        <v>54.12</v>
      </c>
      <c r="M45" s="153">
        <f>SUM(E45+L45)*(1+F45)</f>
        <v>146.268</v>
      </c>
      <c r="N45" s="153">
        <f t="shared" si="14"/>
        <v>72.16</v>
      </c>
      <c r="O45" s="153">
        <f>SUM((N45+E45)*(1+F45))</f>
        <v>178.74</v>
      </c>
      <c r="P45" s="154"/>
      <c r="Q45" s="155"/>
      <c r="R45" s="155"/>
    </row>
    <row r="46" spans="1:18" ht="165">
      <c r="A46" s="116" t="s">
        <v>201</v>
      </c>
      <c r="B46" s="117" t="s">
        <v>415</v>
      </c>
      <c r="C46" s="121" t="s">
        <v>204</v>
      </c>
      <c r="D46" s="108">
        <v>33.85</v>
      </c>
      <c r="E46" s="108">
        <v>22.76</v>
      </c>
      <c r="F46" s="101">
        <v>1</v>
      </c>
      <c r="G46" s="153">
        <f t="shared" si="11"/>
        <v>113.22</v>
      </c>
      <c r="H46" s="153">
        <f t="shared" si="22"/>
        <v>50.775000000000006</v>
      </c>
      <c r="I46" s="153">
        <f>SUM((H46+E46)*(1+F46))</f>
        <v>147.07000000000002</v>
      </c>
      <c r="J46" s="153">
        <f t="shared" si="13"/>
        <v>50.775000000000006</v>
      </c>
      <c r="K46" s="158" t="e">
        <f>SUM((J46+#REF!)*(1+F46))</f>
        <v>#REF!</v>
      </c>
      <c r="L46" s="158">
        <f t="shared" si="16"/>
        <v>50.775000000000006</v>
      </c>
      <c r="M46" s="158" t="e">
        <f>SUM(#REF!+L46)*(1+F46)</f>
        <v>#REF!</v>
      </c>
      <c r="N46" s="158">
        <f t="shared" si="14"/>
        <v>67.7</v>
      </c>
      <c r="O46" s="158">
        <f>SUM((N46+E46)*(1+F46))</f>
        <v>180.92000000000002</v>
      </c>
      <c r="P46" s="154"/>
      <c r="Q46" s="155"/>
      <c r="R46" s="155"/>
    </row>
    <row r="47" spans="1:18" ht="165">
      <c r="A47" s="121" t="s">
        <v>202</v>
      </c>
      <c r="B47" s="122" t="s">
        <v>443</v>
      </c>
      <c r="C47" s="121" t="s">
        <v>153</v>
      </c>
      <c r="D47" s="153">
        <v>34.909999999999997</v>
      </c>
      <c r="E47" s="153">
        <v>23.69</v>
      </c>
      <c r="F47" s="101">
        <v>0.95</v>
      </c>
      <c r="G47" s="153">
        <f t="shared" si="11"/>
        <v>114.26999999999998</v>
      </c>
      <c r="H47" s="153">
        <f t="shared" si="22"/>
        <v>52.364999999999995</v>
      </c>
      <c r="I47" s="153">
        <f>SUM((H47+E47)*(1+F47))</f>
        <v>148.30724999999998</v>
      </c>
      <c r="J47" s="153">
        <f t="shared" si="13"/>
        <v>52.364999999999995</v>
      </c>
      <c r="K47" s="153">
        <f>SUM((J47+E47)*(1+F47))</f>
        <v>148.30724999999998</v>
      </c>
      <c r="L47" s="153">
        <f t="shared" si="16"/>
        <v>52.364999999999995</v>
      </c>
      <c r="M47" s="153">
        <f>SUM(E47+L47)*(1+F47)</f>
        <v>148.30724999999998</v>
      </c>
      <c r="N47" s="153">
        <f t="shared" si="14"/>
        <v>69.819999999999993</v>
      </c>
      <c r="O47" s="153">
        <f>SUM((N47+E47)*(1+F47))</f>
        <v>182.34449999999998</v>
      </c>
      <c r="P47" s="154"/>
      <c r="Q47" s="155"/>
      <c r="R47" s="155"/>
    </row>
    <row r="48" spans="1:18" s="84" customFormat="1" ht="39">
      <c r="A48" s="123" t="s">
        <v>42</v>
      </c>
      <c r="B48" s="124" t="s">
        <v>365</v>
      </c>
      <c r="C48" s="164"/>
      <c r="D48" s="130"/>
      <c r="E48" s="130"/>
      <c r="F48" s="127"/>
      <c r="G48" s="165">
        <v>175</v>
      </c>
      <c r="H48" s="130"/>
      <c r="I48" s="129">
        <f>SUM(G48*1.5)</f>
        <v>262.5</v>
      </c>
      <c r="J48" s="130"/>
      <c r="K48" s="129">
        <f>SUM(G48*1.5)</f>
        <v>262.5</v>
      </c>
      <c r="L48" s="130"/>
      <c r="M48" s="129">
        <f>SUM(G48*1.5)</f>
        <v>262.5</v>
      </c>
      <c r="N48" s="130"/>
      <c r="O48" s="129">
        <f>SUM(G48*2)</f>
        <v>350</v>
      </c>
      <c r="P48" s="166"/>
      <c r="Q48" s="167"/>
      <c r="R48" s="167"/>
    </row>
    <row r="49" spans="1:18" s="84" customFormat="1" ht="102.75">
      <c r="A49" s="131" t="s">
        <v>38</v>
      </c>
      <c r="B49" s="124" t="s">
        <v>363</v>
      </c>
      <c r="C49" s="164"/>
      <c r="D49" s="130"/>
      <c r="E49" s="130"/>
      <c r="F49" s="127"/>
      <c r="G49" s="165">
        <v>175</v>
      </c>
      <c r="H49" s="130"/>
      <c r="I49" s="129">
        <f t="shared" ref="I49:I56" si="23">SUM(G49*1.5)</f>
        <v>262.5</v>
      </c>
      <c r="J49" s="130"/>
      <c r="K49" s="129">
        <f t="shared" ref="K49:K56" si="24">SUM(G49*1.5)</f>
        <v>262.5</v>
      </c>
      <c r="L49" s="130"/>
      <c r="M49" s="129">
        <f t="shared" ref="M49:M56" si="25">SUM(G49*1.5)</f>
        <v>262.5</v>
      </c>
      <c r="N49" s="130"/>
      <c r="O49" s="129">
        <f t="shared" ref="O49:O56" si="26">SUM(G49*2)</f>
        <v>350</v>
      </c>
      <c r="P49" s="166"/>
      <c r="Q49" s="167"/>
      <c r="R49" s="167"/>
    </row>
    <row r="50" spans="1:18" s="84" customFormat="1" ht="39">
      <c r="A50" s="123" t="s">
        <v>39</v>
      </c>
      <c r="B50" s="124" t="s">
        <v>362</v>
      </c>
      <c r="C50" s="164"/>
      <c r="D50" s="130"/>
      <c r="E50" s="130"/>
      <c r="F50" s="127"/>
      <c r="G50" s="128">
        <v>150</v>
      </c>
      <c r="H50" s="130"/>
      <c r="I50" s="129">
        <f t="shared" si="23"/>
        <v>225</v>
      </c>
      <c r="J50" s="130"/>
      <c r="K50" s="129">
        <f t="shared" si="24"/>
        <v>225</v>
      </c>
      <c r="L50" s="130"/>
      <c r="M50" s="129">
        <f t="shared" si="25"/>
        <v>225</v>
      </c>
      <c r="N50" s="130"/>
      <c r="O50" s="129">
        <f t="shared" si="26"/>
        <v>300</v>
      </c>
      <c r="P50" s="166"/>
      <c r="Q50" s="167"/>
      <c r="R50" s="167"/>
    </row>
    <row r="51" spans="1:18" s="84" customFormat="1" ht="64.5">
      <c r="A51" s="132" t="s">
        <v>68</v>
      </c>
      <c r="B51" s="133" t="s">
        <v>361</v>
      </c>
      <c r="C51" s="164"/>
      <c r="D51" s="130"/>
      <c r="E51" s="130"/>
      <c r="F51" s="127"/>
      <c r="G51" s="128">
        <v>150</v>
      </c>
      <c r="H51" s="130"/>
      <c r="I51" s="129">
        <f t="shared" si="23"/>
        <v>225</v>
      </c>
      <c r="J51" s="130"/>
      <c r="K51" s="129">
        <f t="shared" si="24"/>
        <v>225</v>
      </c>
      <c r="L51" s="130"/>
      <c r="M51" s="129">
        <f t="shared" si="25"/>
        <v>225</v>
      </c>
      <c r="N51" s="130"/>
      <c r="O51" s="129">
        <f t="shared" si="26"/>
        <v>300</v>
      </c>
      <c r="P51" s="166"/>
      <c r="Q51" s="167"/>
      <c r="R51" s="167"/>
    </row>
    <row r="52" spans="1:18" s="84" customFormat="1" ht="78" thickBot="1">
      <c r="A52" s="134" t="s">
        <v>280</v>
      </c>
      <c r="B52" s="135" t="s">
        <v>360</v>
      </c>
      <c r="C52" s="168"/>
      <c r="D52" s="130"/>
      <c r="E52" s="130"/>
      <c r="F52" s="127"/>
      <c r="G52" s="128">
        <v>150</v>
      </c>
      <c r="H52" s="130"/>
      <c r="I52" s="129">
        <f t="shared" si="23"/>
        <v>225</v>
      </c>
      <c r="J52" s="130"/>
      <c r="K52" s="129">
        <f t="shared" si="24"/>
        <v>225</v>
      </c>
      <c r="L52" s="130"/>
      <c r="M52" s="129">
        <f t="shared" si="25"/>
        <v>225</v>
      </c>
      <c r="N52" s="130"/>
      <c r="O52" s="129">
        <f t="shared" si="26"/>
        <v>300</v>
      </c>
      <c r="P52" s="166"/>
      <c r="Q52" s="167"/>
      <c r="R52" s="167"/>
    </row>
    <row r="53" spans="1:18" s="84" customFormat="1" ht="52.5" thickTop="1">
      <c r="A53" s="132" t="s">
        <v>69</v>
      </c>
      <c r="B53" s="136" t="s">
        <v>359</v>
      </c>
      <c r="C53" s="168"/>
      <c r="D53" s="130"/>
      <c r="E53" s="130"/>
      <c r="F53" s="127"/>
      <c r="G53" s="128">
        <v>150</v>
      </c>
      <c r="H53" s="130"/>
      <c r="I53" s="129">
        <f t="shared" si="23"/>
        <v>225</v>
      </c>
      <c r="J53" s="130"/>
      <c r="K53" s="129">
        <f t="shared" si="24"/>
        <v>225</v>
      </c>
      <c r="L53" s="130"/>
      <c r="M53" s="129">
        <f t="shared" si="25"/>
        <v>225</v>
      </c>
      <c r="N53" s="130"/>
      <c r="O53" s="129">
        <f t="shared" si="26"/>
        <v>300</v>
      </c>
      <c r="P53" s="166"/>
      <c r="Q53" s="167"/>
      <c r="R53" s="167"/>
    </row>
    <row r="54" spans="1:18" s="84" customFormat="1">
      <c r="A54" s="123" t="s">
        <v>41</v>
      </c>
      <c r="B54" s="137">
        <v>8</v>
      </c>
      <c r="C54" s="168"/>
      <c r="D54" s="130"/>
      <c r="E54" s="130"/>
      <c r="F54" s="127"/>
      <c r="G54" s="130"/>
      <c r="H54" s="130"/>
      <c r="I54" s="130"/>
      <c r="J54" s="130"/>
      <c r="K54" s="130"/>
      <c r="L54" s="130"/>
      <c r="M54" s="130"/>
      <c r="N54" s="130"/>
      <c r="O54" s="130"/>
      <c r="P54" s="166"/>
      <c r="Q54" s="167"/>
      <c r="R54" s="167"/>
    </row>
    <row r="55" spans="1:18" s="84" customFormat="1" ht="15.75" thickBot="1">
      <c r="A55" s="123" t="s">
        <v>40</v>
      </c>
      <c r="B55" s="138">
        <v>1</v>
      </c>
      <c r="C55" s="168"/>
      <c r="D55" s="130"/>
      <c r="E55" s="130"/>
      <c r="F55" s="127"/>
      <c r="G55" s="130"/>
      <c r="H55" s="130"/>
      <c r="I55" s="130"/>
      <c r="J55" s="130"/>
      <c r="K55" s="130"/>
      <c r="L55" s="130"/>
      <c r="M55" s="130"/>
      <c r="N55" s="130"/>
      <c r="O55" s="130"/>
      <c r="P55" s="166"/>
      <c r="Q55" s="167"/>
      <c r="R55" s="167"/>
    </row>
    <row r="56" spans="1:18" s="84" customFormat="1" ht="51.75">
      <c r="A56" s="132" t="s">
        <v>70</v>
      </c>
      <c r="B56" s="136" t="s">
        <v>358</v>
      </c>
      <c r="C56" s="168"/>
      <c r="D56" s="130"/>
      <c r="E56" s="130"/>
      <c r="F56" s="127"/>
      <c r="G56" s="128">
        <v>175</v>
      </c>
      <c r="H56" s="130"/>
      <c r="I56" s="129">
        <f t="shared" si="23"/>
        <v>262.5</v>
      </c>
      <c r="J56" s="130"/>
      <c r="K56" s="129">
        <f t="shared" si="24"/>
        <v>262.5</v>
      </c>
      <c r="L56" s="130"/>
      <c r="M56" s="129">
        <f t="shared" si="25"/>
        <v>262.5</v>
      </c>
      <c r="N56" s="130"/>
      <c r="O56" s="129">
        <f t="shared" si="26"/>
        <v>350</v>
      </c>
      <c r="P56" s="166"/>
      <c r="Q56" s="167"/>
      <c r="R56" s="167"/>
    </row>
    <row r="57" spans="1:18" s="84" customFormat="1">
      <c r="A57" s="123" t="s">
        <v>41</v>
      </c>
      <c r="B57" s="139">
        <v>8</v>
      </c>
      <c r="C57" s="126"/>
      <c r="D57" s="130"/>
      <c r="E57" s="130"/>
      <c r="F57" s="127"/>
      <c r="G57" s="130"/>
      <c r="H57" s="130"/>
      <c r="I57" s="130"/>
      <c r="J57" s="130"/>
      <c r="K57" s="130"/>
      <c r="L57" s="130"/>
      <c r="M57" s="130"/>
      <c r="N57" s="130"/>
      <c r="O57" s="130"/>
      <c r="P57" s="166"/>
      <c r="Q57" s="167"/>
      <c r="R57" s="167"/>
    </row>
    <row r="58" spans="1:18" s="84" customFormat="1">
      <c r="A58" s="123" t="s">
        <v>40</v>
      </c>
      <c r="B58" s="139">
        <v>1</v>
      </c>
      <c r="C58" s="126"/>
      <c r="D58" s="130"/>
      <c r="E58" s="130"/>
      <c r="F58" s="127"/>
      <c r="G58" s="130"/>
      <c r="H58" s="130"/>
      <c r="I58" s="130"/>
      <c r="J58" s="130"/>
      <c r="K58" s="130"/>
      <c r="L58" s="130"/>
      <c r="M58" s="130"/>
      <c r="N58" s="130"/>
      <c r="O58" s="130"/>
      <c r="P58" s="166"/>
      <c r="Q58" s="167"/>
      <c r="R58" s="167"/>
    </row>
  </sheetData>
  <sheetProtection algorithmName="SHA-512" hashValue="IYASuDnJsItulfu1XIzsG8iNG4VEfyGDAgtRCrwzgnrcn7sQB7s3APiAJP1Rxq5jtztXOEeLue2y+3jW9QDcCw==" saltValue="MERK0l3HOYtvCqPi1LPsoQ==" spinCount="100000" sheet="1" objects="1" scenarios="1"/>
  <autoFilter ref="A3:R58" xr:uid="{00000000-0009-0000-0000-000013000000}"/>
  <mergeCells count="1">
    <mergeCell ref="A1:E1"/>
  </mergeCells>
  <printOptions horizontalCentered="1"/>
  <pageMargins left="0.75" right="0.75" top="1" bottom="1" header="0.5" footer="0.5"/>
  <pageSetup paperSize="3" scale="44"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rowBreaks count="1" manualBreakCount="1">
    <brk id="9"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50"/>
  <sheetViews>
    <sheetView zoomScale="60" zoomScaleNormal="60" workbookViewId="0">
      <pane ySplit="3" topLeftCell="A4" activePane="bottomLeft" state="frozen"/>
      <selection sqref="A1:XFD1048576"/>
      <selection pane="bottomLeft" activeCell="S1" sqref="S1:S1048576"/>
    </sheetView>
  </sheetViews>
  <sheetFormatPr defaultColWidth="8.7109375" defaultRowHeight="15"/>
  <cols>
    <col min="1" max="1" width="64.5703125" style="141" bestFit="1" customWidth="1"/>
    <col min="2" max="2" width="68.7109375" style="141" bestFit="1" customWidth="1"/>
    <col min="3" max="3" width="59.28515625" style="142" bestFit="1" customWidth="1"/>
    <col min="4" max="4" width="18.42578125" style="144" customWidth="1"/>
    <col min="5" max="5" width="18.7109375" style="144" customWidth="1"/>
    <col min="6" max="6" width="14.28515625" style="143" customWidth="1"/>
    <col min="7" max="8" width="15.28515625" style="144" bestFit="1" customWidth="1"/>
    <col min="9" max="9" width="16.7109375" style="144" customWidth="1"/>
    <col min="10" max="10" width="15.28515625" style="144" bestFit="1" customWidth="1"/>
    <col min="11" max="11" width="20.140625" style="144" bestFit="1" customWidth="1"/>
    <col min="12" max="12" width="14.85546875" style="144" bestFit="1" customWidth="1"/>
    <col min="13" max="13" width="13.85546875" style="144" bestFit="1" customWidth="1"/>
    <col min="14" max="14" width="17.42578125" style="144" bestFit="1" customWidth="1"/>
    <col min="15" max="15" width="18.85546875" style="144" bestFit="1" customWidth="1"/>
    <col min="16" max="16" width="12.42578125" style="166" hidden="1" customWidth="1"/>
    <col min="17" max="18" width="8.7109375" style="166" hidden="1" customWidth="1"/>
    <col min="19" max="19" width="8.7109375" style="84" hidden="1" customWidth="1"/>
    <col min="20" max="16384" width="8.7109375" style="84"/>
  </cols>
  <sheetData>
    <row r="1" spans="1:18" ht="18.75">
      <c r="A1" s="542" t="s">
        <v>59</v>
      </c>
      <c r="B1" s="542"/>
      <c r="C1" s="542"/>
      <c r="D1" s="83"/>
      <c r="E1" s="83"/>
      <c r="F1" s="82"/>
      <c r="G1" s="83"/>
      <c r="H1" s="83"/>
      <c r="I1" s="83"/>
      <c r="J1" s="83"/>
      <c r="K1" s="83"/>
      <c r="L1" s="83"/>
      <c r="M1" s="83"/>
      <c r="N1" s="83"/>
      <c r="O1" s="83"/>
    </row>
    <row r="2" spans="1:18" ht="18.75">
      <c r="A2" s="85"/>
      <c r="B2" s="86" t="s">
        <v>15173</v>
      </c>
      <c r="C2" s="87">
        <f>'Cover Page'!B3:D3</f>
        <v>0</v>
      </c>
      <c r="D2" s="83"/>
      <c r="E2" s="83"/>
      <c r="F2" s="82"/>
      <c r="G2" s="83"/>
      <c r="H2" s="83"/>
      <c r="I2" s="83"/>
      <c r="J2" s="83"/>
      <c r="K2" s="83"/>
      <c r="L2" s="83"/>
      <c r="M2" s="83"/>
      <c r="N2" s="83"/>
      <c r="O2" s="83"/>
    </row>
    <row r="3" spans="1:18" ht="39">
      <c r="A3" s="88" t="s">
        <v>26</v>
      </c>
      <c r="B3" s="88" t="s">
        <v>27</v>
      </c>
      <c r="C3" s="89" t="s">
        <v>77</v>
      </c>
      <c r="D3" s="91" t="s">
        <v>28</v>
      </c>
      <c r="E3" s="91" t="s">
        <v>29</v>
      </c>
      <c r="F3" s="90" t="s">
        <v>30</v>
      </c>
      <c r="G3" s="469" t="s">
        <v>46</v>
      </c>
      <c r="H3" s="91" t="s">
        <v>45</v>
      </c>
      <c r="I3" s="91" t="s">
        <v>44</v>
      </c>
      <c r="J3" s="91" t="s">
        <v>31</v>
      </c>
      <c r="K3" s="91" t="s">
        <v>32</v>
      </c>
      <c r="L3" s="91" t="s">
        <v>33</v>
      </c>
      <c r="M3" s="91" t="s">
        <v>34</v>
      </c>
      <c r="N3" s="91" t="s">
        <v>43</v>
      </c>
      <c r="O3" s="91" t="s">
        <v>35</v>
      </c>
      <c r="P3" s="470"/>
      <c r="Q3" s="470"/>
      <c r="R3" s="470"/>
    </row>
    <row r="4" spans="1:18" ht="255">
      <c r="A4" s="92" t="s">
        <v>222</v>
      </c>
      <c r="B4" s="93" t="s">
        <v>386</v>
      </c>
      <c r="C4" s="92" t="s">
        <v>205</v>
      </c>
      <c r="D4" s="94">
        <v>39.299999999999997</v>
      </c>
      <c r="E4" s="94">
        <f>SUM((D4*Q4)+P4)</f>
        <v>28.073250000000002</v>
      </c>
      <c r="F4" s="95">
        <v>0.9</v>
      </c>
      <c r="G4" s="96">
        <f t="shared" ref="G4:G24" si="0">SUM(D4:E4)*(1+F4)</f>
        <v>128.009175</v>
      </c>
      <c r="H4" s="96">
        <f t="shared" ref="H4:H10" si="1">SUM(D4*1.5)</f>
        <v>58.949999999999996</v>
      </c>
      <c r="I4" s="97">
        <f>SUM((H4+(P4+(H4*Q4)))*(1+F4))</f>
        <v>167.30426249999999</v>
      </c>
      <c r="J4" s="96">
        <f t="shared" ref="J4:J10" si="2">SUM(D4*1.5)</f>
        <v>58.949999999999996</v>
      </c>
      <c r="K4" s="97">
        <f>SUM((J4+(P4+(J4*Q4)))*(1+F4))</f>
        <v>167.30426249999999</v>
      </c>
      <c r="L4" s="97">
        <f t="shared" ref="L4:L10" si="3">SUM(D4*1.5)</f>
        <v>58.949999999999996</v>
      </c>
      <c r="M4" s="97">
        <f>SUM((L4+(P4+(L4*Q4)))*(1+F4))</f>
        <v>167.30426249999999</v>
      </c>
      <c r="N4" s="97">
        <f t="shared" ref="N4:N10" si="4">SUM(D4*2)</f>
        <v>78.599999999999994</v>
      </c>
      <c r="O4" s="97">
        <f>SUM((N4+(P4+(N4*Q4)))*(1+F4))</f>
        <v>206.59934999999999</v>
      </c>
      <c r="P4" s="159">
        <v>26.01</v>
      </c>
      <c r="Q4" s="159">
        <v>5.2499999999999998E-2</v>
      </c>
      <c r="R4" s="159"/>
    </row>
    <row r="5" spans="1:18" ht="195">
      <c r="A5" s="92" t="s">
        <v>221</v>
      </c>
      <c r="B5" s="93" t="s">
        <v>386</v>
      </c>
      <c r="C5" s="92" t="s">
        <v>206</v>
      </c>
      <c r="D5" s="94">
        <v>40</v>
      </c>
      <c r="E5" s="94">
        <f>SUM((D5*Q5)+P5)</f>
        <v>26.52</v>
      </c>
      <c r="F5" s="95">
        <v>0.9</v>
      </c>
      <c r="G5" s="96">
        <f t="shared" si="0"/>
        <v>126.38799999999999</v>
      </c>
      <c r="H5" s="96">
        <f t="shared" si="1"/>
        <v>60</v>
      </c>
      <c r="I5" s="97">
        <f>SUM((H5+(R5*(1+Q5)+((P5-R5)*1.5*(1+Q5))))*(1+F5))</f>
        <v>177.20131499999997</v>
      </c>
      <c r="J5" s="96">
        <f t="shared" si="2"/>
        <v>60</v>
      </c>
      <c r="K5" s="97">
        <f>SUM((J5+(R5*(1+Q5)+((P5-R5)*1.5*(1+Q5))))*(1+F5))</f>
        <v>177.20131499999997</v>
      </c>
      <c r="L5" s="97">
        <f t="shared" si="3"/>
        <v>60</v>
      </c>
      <c r="M5" s="97">
        <f>SUM((L5+(R5*(1+Q5)+((P5-R5)*1.5*(1+Q5))))*(1+F5))</f>
        <v>177.20131499999997</v>
      </c>
      <c r="N5" s="97">
        <f t="shared" si="4"/>
        <v>80</v>
      </c>
      <c r="O5" s="97">
        <f>SUM((N5+(R5*(1+Q5)+((P5-R5)*2*(1+Q5))))*(1+F5))</f>
        <v>228.85139000000001</v>
      </c>
      <c r="P5" s="159">
        <v>25.32</v>
      </c>
      <c r="Q5" s="159">
        <v>0.03</v>
      </c>
      <c r="R5" s="159">
        <v>11.37</v>
      </c>
    </row>
    <row r="6" spans="1:18" ht="225">
      <c r="A6" s="92" t="s">
        <v>210</v>
      </c>
      <c r="B6" s="93" t="s">
        <v>386</v>
      </c>
      <c r="C6" s="92" t="s">
        <v>207</v>
      </c>
      <c r="D6" s="94">
        <v>39.99</v>
      </c>
      <c r="E6" s="94">
        <f>SUM((D6*Q6)+P6)</f>
        <v>32.749700000000004</v>
      </c>
      <c r="F6" s="95">
        <v>0.75</v>
      </c>
      <c r="G6" s="96">
        <f t="shared" si="0"/>
        <v>127.29447500000001</v>
      </c>
      <c r="H6" s="96">
        <f t="shared" si="1"/>
        <v>59.984999999999999</v>
      </c>
      <c r="I6" s="97">
        <f>SUM((H6+(H6*Q6+P6))*(1+F6))</f>
        <v>163.33546250000001</v>
      </c>
      <c r="J6" s="96">
        <f t="shared" si="2"/>
        <v>59.984999999999999</v>
      </c>
      <c r="K6" s="97">
        <f>SUM((J6+(J6*Q6+P6))*(1+F6))</f>
        <v>163.33546250000001</v>
      </c>
      <c r="L6" s="97">
        <f t="shared" si="3"/>
        <v>59.984999999999999</v>
      </c>
      <c r="M6" s="97">
        <f>SUM((L6+(P6+(L6*Q6)))*(1+F6))</f>
        <v>163.33546250000001</v>
      </c>
      <c r="N6" s="97">
        <f t="shared" si="4"/>
        <v>79.98</v>
      </c>
      <c r="O6" s="97">
        <f>SUM((N6+(N6*Q6+P6))*(1+F6))</f>
        <v>199.37645000000001</v>
      </c>
      <c r="P6" s="159">
        <v>31.55</v>
      </c>
      <c r="Q6" s="159">
        <v>0.03</v>
      </c>
      <c r="R6" s="159"/>
    </row>
    <row r="7" spans="1:18" ht="195">
      <c r="A7" s="92" t="s">
        <v>211</v>
      </c>
      <c r="B7" s="93" t="s">
        <v>386</v>
      </c>
      <c r="C7" s="92" t="s">
        <v>208</v>
      </c>
      <c r="D7" s="94">
        <v>40.6</v>
      </c>
      <c r="E7" s="94">
        <f>SUM((D7*Q7)+P7)</f>
        <v>31.998000000000001</v>
      </c>
      <c r="F7" s="95">
        <v>0.8</v>
      </c>
      <c r="G7" s="96">
        <f t="shared" si="0"/>
        <v>130.6764</v>
      </c>
      <c r="H7" s="96">
        <f t="shared" si="1"/>
        <v>60.900000000000006</v>
      </c>
      <c r="I7" s="97">
        <f>SUM((H7+(H7*Q7+P7))*(1+F7))</f>
        <v>168.3126</v>
      </c>
      <c r="J7" s="96">
        <f t="shared" si="2"/>
        <v>60.900000000000006</v>
      </c>
      <c r="K7" s="97">
        <f>SUM((J7+(J7*Q7+P7))*(1+F7))</f>
        <v>168.3126</v>
      </c>
      <c r="L7" s="97">
        <f t="shared" si="3"/>
        <v>60.900000000000006</v>
      </c>
      <c r="M7" s="97">
        <f>SUM((L7+(P7+(L7*Q7)))*(1+F7))</f>
        <v>168.3126</v>
      </c>
      <c r="N7" s="97">
        <f t="shared" si="4"/>
        <v>81.2</v>
      </c>
      <c r="O7" s="97">
        <f>SUM((N7+(N7*Q7+P7))*(1+F7))</f>
        <v>205.94880000000001</v>
      </c>
      <c r="P7" s="159">
        <v>30.78</v>
      </c>
      <c r="Q7" s="159">
        <v>0.03</v>
      </c>
      <c r="R7" s="159"/>
    </row>
    <row r="8" spans="1:18" ht="195">
      <c r="A8" s="99" t="s">
        <v>220</v>
      </c>
      <c r="B8" s="93" t="s">
        <v>386</v>
      </c>
      <c r="C8" s="92" t="s">
        <v>209</v>
      </c>
      <c r="D8" s="94">
        <v>39</v>
      </c>
      <c r="E8" s="94">
        <f>SUM((D8*R8)+P8)+Q8</f>
        <v>29.07</v>
      </c>
      <c r="F8" s="95">
        <v>0.8</v>
      </c>
      <c r="G8" s="96">
        <f t="shared" si="0"/>
        <v>122.526</v>
      </c>
      <c r="H8" s="96">
        <f t="shared" si="1"/>
        <v>58.5</v>
      </c>
      <c r="I8" s="97">
        <f>SUM((H8+((H8*R8)+(Q8*1.5)+P8))*(1+F8))</f>
        <v>165.29400000000001</v>
      </c>
      <c r="J8" s="96">
        <f t="shared" si="2"/>
        <v>58.5</v>
      </c>
      <c r="K8" s="97">
        <f>SUM((J8+((J8*R8)+(Q8*1.5)+P8))*(1+F8))</f>
        <v>165.29400000000001</v>
      </c>
      <c r="L8" s="97">
        <f t="shared" si="3"/>
        <v>58.5</v>
      </c>
      <c r="M8" s="97">
        <f>SUM((L8+((L8*R8)+(Q8*1.5)+P8))*(1+F8))</f>
        <v>165.29400000000001</v>
      </c>
      <c r="N8" s="97">
        <f t="shared" si="4"/>
        <v>78</v>
      </c>
      <c r="O8" s="97">
        <f>SUM((N8+((N8*R8)+(Q8*2)+P8))*(1+F8))</f>
        <v>208.06200000000001</v>
      </c>
      <c r="P8" s="159">
        <v>20.55</v>
      </c>
      <c r="Q8" s="159">
        <v>7.35</v>
      </c>
      <c r="R8" s="159">
        <v>0.03</v>
      </c>
    </row>
    <row r="9" spans="1:18" ht="150">
      <c r="A9" s="92" t="s">
        <v>219</v>
      </c>
      <c r="B9" s="93" t="s">
        <v>353</v>
      </c>
      <c r="C9" s="100" t="s">
        <v>162</v>
      </c>
      <c r="D9" s="96">
        <v>59.91</v>
      </c>
      <c r="E9" s="96">
        <f>SUM(P9+(D9*Q9))</f>
        <v>33.593699999999998</v>
      </c>
      <c r="F9" s="101">
        <v>0.65</v>
      </c>
      <c r="G9" s="96">
        <f t="shared" si="0"/>
        <v>154.281105</v>
      </c>
      <c r="H9" s="96">
        <f t="shared" si="1"/>
        <v>89.864999999999995</v>
      </c>
      <c r="I9" s="97">
        <f>SUM((H9+(H9*Q9+P9))*(1+F9))</f>
        <v>207.16665749999999</v>
      </c>
      <c r="J9" s="96">
        <f t="shared" si="2"/>
        <v>89.864999999999995</v>
      </c>
      <c r="K9" s="97">
        <f>SUM((J9+(J9*Q9+P9))*(1+F9))</f>
        <v>207.16665749999999</v>
      </c>
      <c r="L9" s="97">
        <f t="shared" si="3"/>
        <v>89.864999999999995</v>
      </c>
      <c r="M9" s="97">
        <f>SUM((L9+(P9+(L9*Q9)))*(1+F9))</f>
        <v>207.16665749999999</v>
      </c>
      <c r="N9" s="97">
        <f t="shared" si="4"/>
        <v>119.82</v>
      </c>
      <c r="O9" s="97">
        <f>SUM((N9+(N9*Q9+P9))*(1+F9))</f>
        <v>260.05220999999995</v>
      </c>
      <c r="P9" s="154">
        <v>29.4</v>
      </c>
      <c r="Q9" s="154">
        <v>7.0000000000000007E-2</v>
      </c>
      <c r="R9" s="159"/>
    </row>
    <row r="10" spans="1:18" ht="255">
      <c r="A10" s="103" t="s">
        <v>342</v>
      </c>
      <c r="B10" s="93" t="s">
        <v>387</v>
      </c>
      <c r="C10" s="104" t="s">
        <v>182</v>
      </c>
      <c r="D10" s="94">
        <v>39.299999999999997</v>
      </c>
      <c r="E10" s="94">
        <f>SUM((D10*Q10)+P10)</f>
        <v>28.073250000000002</v>
      </c>
      <c r="F10" s="95">
        <v>0.9</v>
      </c>
      <c r="G10" s="96">
        <f t="shared" si="0"/>
        <v>128.009175</v>
      </c>
      <c r="H10" s="96">
        <f t="shared" si="1"/>
        <v>58.949999999999996</v>
      </c>
      <c r="I10" s="97">
        <f>SUM((H10+(P10+(H10*Q10)))*(1+F10))</f>
        <v>167.30426249999999</v>
      </c>
      <c r="J10" s="96">
        <f t="shared" si="2"/>
        <v>58.949999999999996</v>
      </c>
      <c r="K10" s="97">
        <f>SUM((J10+(P10+(J10*Q10)))*(1+F10))</f>
        <v>167.30426249999999</v>
      </c>
      <c r="L10" s="97">
        <f t="shared" si="3"/>
        <v>58.949999999999996</v>
      </c>
      <c r="M10" s="97">
        <f>SUM((L10+(P10+(L10*Q10)))*(1+F10))</f>
        <v>167.30426249999999</v>
      </c>
      <c r="N10" s="97">
        <f t="shared" si="4"/>
        <v>78.599999999999994</v>
      </c>
      <c r="O10" s="97">
        <f>SUM((N10+(P10+(N10*Q10)))*(1+F10))</f>
        <v>206.59934999999999</v>
      </c>
      <c r="P10" s="159">
        <v>26.01</v>
      </c>
      <c r="Q10" s="159">
        <v>5.2499999999999998E-2</v>
      </c>
      <c r="R10" s="159"/>
    </row>
    <row r="11" spans="1:18" ht="195">
      <c r="A11" s="103" t="s">
        <v>341</v>
      </c>
      <c r="B11" s="93" t="s">
        <v>387</v>
      </c>
      <c r="C11" s="92" t="s">
        <v>212</v>
      </c>
      <c r="D11" s="94">
        <v>40</v>
      </c>
      <c r="E11" s="94">
        <f>SUM((D11*Q11)+P11)</f>
        <v>26.52</v>
      </c>
      <c r="F11" s="95">
        <v>0.95</v>
      </c>
      <c r="G11" s="96">
        <f t="shared" si="0"/>
        <v>129.714</v>
      </c>
      <c r="H11" s="96">
        <f t="shared" ref="H11:H27" si="5">SUM(D11*1.5)</f>
        <v>60</v>
      </c>
      <c r="I11" s="97">
        <f>SUM((H11+(R11*(1+Q11)+((P11-R11)*1.5*(1+Q11))))*(1+F11))</f>
        <v>181.86450749999997</v>
      </c>
      <c r="J11" s="96">
        <f t="shared" ref="J11:J27" si="6">SUM(D11*1.5)</f>
        <v>60</v>
      </c>
      <c r="K11" s="97">
        <f>SUM((J11+(R11*(1+Q11)+((P11-R11)*1.5*(1+Q11))))*(1+F11))</f>
        <v>181.86450749999997</v>
      </c>
      <c r="L11" s="97">
        <f t="shared" ref="L11:L27" si="7">SUM(D11*1.5)</f>
        <v>60</v>
      </c>
      <c r="M11" s="97">
        <f>SUM((L11+(R11*(1+Q11)+((P11-R11)*1.5*(1+Q11))))*(1+F11))</f>
        <v>181.86450749999997</v>
      </c>
      <c r="N11" s="97">
        <f t="shared" ref="N11:N27" si="8">SUM(D11*2)</f>
        <v>80</v>
      </c>
      <c r="O11" s="97">
        <f>SUM((N11+(R11*(1+Q11)+((P11-R11)*2*(1+Q11))))*(1+F11))</f>
        <v>234.87379500000003</v>
      </c>
      <c r="P11" s="159">
        <v>25.32</v>
      </c>
      <c r="Q11" s="159">
        <v>0.03</v>
      </c>
      <c r="R11" s="159">
        <v>11.37</v>
      </c>
    </row>
    <row r="12" spans="1:18" ht="255">
      <c r="A12" s="103" t="s">
        <v>340</v>
      </c>
      <c r="B12" s="93" t="s">
        <v>387</v>
      </c>
      <c r="C12" s="92" t="s">
        <v>207</v>
      </c>
      <c r="D12" s="94">
        <v>39.99</v>
      </c>
      <c r="E12" s="94">
        <f>SUM((D12*Q12)+P12)</f>
        <v>32.749700000000004</v>
      </c>
      <c r="F12" s="95">
        <v>0.75</v>
      </c>
      <c r="G12" s="96">
        <f t="shared" si="0"/>
        <v>127.29447500000001</v>
      </c>
      <c r="H12" s="96">
        <f t="shared" si="5"/>
        <v>59.984999999999999</v>
      </c>
      <c r="I12" s="97">
        <f>SUM((H12+(H12*Q12+P12))*(1+F12))</f>
        <v>163.33546250000001</v>
      </c>
      <c r="J12" s="96">
        <f t="shared" si="6"/>
        <v>59.984999999999999</v>
      </c>
      <c r="K12" s="97">
        <f>SUM((J12+(J12*Q12+P12))*(1+F12))</f>
        <v>163.33546250000001</v>
      </c>
      <c r="L12" s="97">
        <f t="shared" si="7"/>
        <v>59.984999999999999</v>
      </c>
      <c r="M12" s="97">
        <f>SUM((L12+(P12+(L12*Q12)))*(1+F12))</f>
        <v>163.33546250000001</v>
      </c>
      <c r="N12" s="97">
        <f t="shared" si="8"/>
        <v>79.98</v>
      </c>
      <c r="O12" s="97">
        <f>SUM((N12+(N12*Q12+P12))*(1+F12))</f>
        <v>199.37645000000001</v>
      </c>
      <c r="P12" s="159">
        <v>31.55</v>
      </c>
      <c r="Q12" s="159">
        <v>0.03</v>
      </c>
      <c r="R12" s="159"/>
    </row>
    <row r="13" spans="1:18" ht="121.5" customHeight="1">
      <c r="A13" s="103" t="s">
        <v>339</v>
      </c>
      <c r="B13" s="93" t="s">
        <v>387</v>
      </c>
      <c r="C13" s="92" t="s">
        <v>208</v>
      </c>
      <c r="D13" s="94">
        <v>40.6</v>
      </c>
      <c r="E13" s="94">
        <f>SUM((D13*Q13)+P13)</f>
        <v>31.998000000000001</v>
      </c>
      <c r="F13" s="95">
        <v>0.8</v>
      </c>
      <c r="G13" s="96">
        <f t="shared" si="0"/>
        <v>130.6764</v>
      </c>
      <c r="H13" s="96">
        <f t="shared" si="5"/>
        <v>60.900000000000006</v>
      </c>
      <c r="I13" s="97">
        <f>SUM((H13+(H13*Q13+P13))*(1+F13))</f>
        <v>168.3126</v>
      </c>
      <c r="J13" s="96">
        <f t="shared" si="6"/>
        <v>60.900000000000006</v>
      </c>
      <c r="K13" s="97">
        <f>SUM((J13+(J13*Q13+P13))*(1+F13))</f>
        <v>168.3126</v>
      </c>
      <c r="L13" s="97">
        <f t="shared" si="7"/>
        <v>60.900000000000006</v>
      </c>
      <c r="M13" s="97">
        <f>SUM((L13+(P13+(L13*Q13)))*(1+F13))</f>
        <v>168.3126</v>
      </c>
      <c r="N13" s="97">
        <f t="shared" si="8"/>
        <v>81.2</v>
      </c>
      <c r="O13" s="97">
        <f>SUM((N13+(N13*Q13+P13))*(1+F13))</f>
        <v>205.94880000000001</v>
      </c>
      <c r="P13" s="159">
        <v>30.78</v>
      </c>
      <c r="Q13" s="159">
        <v>0.03</v>
      </c>
      <c r="R13" s="159"/>
    </row>
    <row r="14" spans="1:18" ht="135">
      <c r="A14" s="103" t="s">
        <v>338</v>
      </c>
      <c r="B14" s="93" t="s">
        <v>387</v>
      </c>
      <c r="C14" s="92" t="s">
        <v>208</v>
      </c>
      <c r="D14" s="94">
        <v>37</v>
      </c>
      <c r="E14" s="94">
        <f>SUM((D14*R14)+P14)+Q14</f>
        <v>29.009999999999998</v>
      </c>
      <c r="F14" s="95">
        <v>0.8</v>
      </c>
      <c r="G14" s="96">
        <f t="shared" si="0"/>
        <v>118.81799999999998</v>
      </c>
      <c r="H14" s="96">
        <f t="shared" si="5"/>
        <v>55.5</v>
      </c>
      <c r="I14" s="97">
        <f>SUM((H14+((H14*R14)+(Q14*1.5)+P14))*(1+F14))</f>
        <v>159.732</v>
      </c>
      <c r="J14" s="96">
        <f t="shared" si="6"/>
        <v>55.5</v>
      </c>
      <c r="K14" s="97">
        <f>SUM((J14+((J14*R14)+(Q14*1.5)+P14))*(1+F14))</f>
        <v>159.732</v>
      </c>
      <c r="L14" s="97">
        <f t="shared" si="7"/>
        <v>55.5</v>
      </c>
      <c r="M14" s="97">
        <f>SUM((L14+((L14*R14)+(Q14*1.5)+P14))*(1+F14))</f>
        <v>159.732</v>
      </c>
      <c r="N14" s="97">
        <f t="shared" si="8"/>
        <v>74</v>
      </c>
      <c r="O14" s="97">
        <f>SUM((N14+((N14*R14)+(Q14*2)+P14))*(1+F14))</f>
        <v>200.64600000000002</v>
      </c>
      <c r="P14" s="159">
        <v>20.55</v>
      </c>
      <c r="Q14" s="159">
        <v>7.35</v>
      </c>
      <c r="R14" s="159">
        <v>0.03</v>
      </c>
    </row>
    <row r="15" spans="1:18" ht="255">
      <c r="A15" s="103" t="s">
        <v>336</v>
      </c>
      <c r="B15" s="103" t="s">
        <v>333</v>
      </c>
      <c r="C15" s="104" t="s">
        <v>182</v>
      </c>
      <c r="D15" s="94">
        <v>39.299999999999997</v>
      </c>
      <c r="E15" s="94">
        <f>SUM((D15*Q15)+P15)</f>
        <v>28.073250000000002</v>
      </c>
      <c r="F15" s="95">
        <v>0.9</v>
      </c>
      <c r="G15" s="96">
        <f t="shared" si="0"/>
        <v>128.009175</v>
      </c>
      <c r="H15" s="96">
        <f t="shared" si="5"/>
        <v>58.949999999999996</v>
      </c>
      <c r="I15" s="97">
        <f>SUM((H15+(P15+(H15*Q15)))*(1+F15))</f>
        <v>167.30426249999999</v>
      </c>
      <c r="J15" s="96">
        <f t="shared" si="6"/>
        <v>58.949999999999996</v>
      </c>
      <c r="K15" s="97">
        <f>SUM((J15+(P15+(J15*Q15)))*(1+F15))</f>
        <v>167.30426249999999</v>
      </c>
      <c r="L15" s="97">
        <f t="shared" si="7"/>
        <v>58.949999999999996</v>
      </c>
      <c r="M15" s="97">
        <f>SUM((L15+(P15+(L15*Q15)))*(1+F15))</f>
        <v>167.30426249999999</v>
      </c>
      <c r="N15" s="97">
        <f t="shared" si="8"/>
        <v>78.599999999999994</v>
      </c>
      <c r="O15" s="97">
        <f>SUM((N15+(P15+(N15*Q15)))*(1+F15))</f>
        <v>206.59934999999999</v>
      </c>
      <c r="P15" s="159">
        <v>26.01</v>
      </c>
      <c r="Q15" s="159">
        <v>5.2499999999999998E-2</v>
      </c>
      <c r="R15" s="159"/>
    </row>
    <row r="16" spans="1:18" ht="201" customHeight="1">
      <c r="A16" s="103" t="s">
        <v>337</v>
      </c>
      <c r="B16" s="93" t="s">
        <v>388</v>
      </c>
      <c r="C16" s="92" t="s">
        <v>212</v>
      </c>
      <c r="D16" s="94">
        <v>40</v>
      </c>
      <c r="E16" s="94">
        <f>SUM((D16*Q16)+P16)</f>
        <v>26.52</v>
      </c>
      <c r="F16" s="95">
        <v>0.95</v>
      </c>
      <c r="G16" s="96">
        <f t="shared" si="0"/>
        <v>129.714</v>
      </c>
      <c r="H16" s="96">
        <f t="shared" si="5"/>
        <v>60</v>
      </c>
      <c r="I16" s="97">
        <f>SUM((H16+(R16*(1+Q16)+((P16-R16)*1.5*(1+Q16))))*(1+F16))</f>
        <v>181.86450749999997</v>
      </c>
      <c r="J16" s="96">
        <f t="shared" si="6"/>
        <v>60</v>
      </c>
      <c r="K16" s="97">
        <f>SUM((J16+(R16*(1+Q16)+((P16-R16)*1.5*(1+Q16))))*(1+F16))</f>
        <v>181.86450749999997</v>
      </c>
      <c r="L16" s="97">
        <f t="shared" si="7"/>
        <v>60</v>
      </c>
      <c r="M16" s="97">
        <f>SUM((L16+(R16*(1+Q16)+((P16-R16)*1.5*(1+Q16))))*(1+F16))</f>
        <v>181.86450749999997</v>
      </c>
      <c r="N16" s="97">
        <f t="shared" si="8"/>
        <v>80</v>
      </c>
      <c r="O16" s="97">
        <f>SUM((N16+(R16*(1+Q16)+((P16-R16)*2*(1+Q16))))*(1+F16))</f>
        <v>234.87379500000003</v>
      </c>
      <c r="P16" s="159">
        <v>25.32</v>
      </c>
      <c r="Q16" s="159">
        <v>0.03</v>
      </c>
      <c r="R16" s="159">
        <v>11.37</v>
      </c>
    </row>
    <row r="17" spans="1:18" ht="225">
      <c r="A17" s="103" t="s">
        <v>335</v>
      </c>
      <c r="B17" s="93" t="s">
        <v>388</v>
      </c>
      <c r="C17" s="92" t="s">
        <v>207</v>
      </c>
      <c r="D17" s="94">
        <v>39.99</v>
      </c>
      <c r="E17" s="94">
        <f>SUM((D17*Q17)+P17)</f>
        <v>32.749700000000004</v>
      </c>
      <c r="F17" s="95">
        <v>0.75</v>
      </c>
      <c r="G17" s="96">
        <f t="shared" si="0"/>
        <v>127.29447500000001</v>
      </c>
      <c r="H17" s="96">
        <f t="shared" si="5"/>
        <v>59.984999999999999</v>
      </c>
      <c r="I17" s="97">
        <f>SUM((H17+(H17*Q17+P17))*(1+F17))</f>
        <v>163.33546250000001</v>
      </c>
      <c r="J17" s="96">
        <f t="shared" si="6"/>
        <v>59.984999999999999</v>
      </c>
      <c r="K17" s="97">
        <f>SUM((J17+(J17*Q17+P17))*(1+F17))</f>
        <v>163.33546250000001</v>
      </c>
      <c r="L17" s="97">
        <f t="shared" si="7"/>
        <v>59.984999999999999</v>
      </c>
      <c r="M17" s="97">
        <f>SUM((L17+(P17+(L17*Q17)))*(1+F17))</f>
        <v>163.33546250000001</v>
      </c>
      <c r="N17" s="97">
        <f t="shared" si="8"/>
        <v>79.98</v>
      </c>
      <c r="O17" s="97">
        <f>SUM((N17+(N17*Q17+P17))*(1+F17))</f>
        <v>199.37645000000001</v>
      </c>
      <c r="P17" s="159">
        <v>31.55</v>
      </c>
      <c r="Q17" s="159">
        <v>0.03</v>
      </c>
      <c r="R17" s="159"/>
    </row>
    <row r="18" spans="1:18" ht="105.75" customHeight="1">
      <c r="A18" s="103" t="s">
        <v>334</v>
      </c>
      <c r="B18" s="93" t="s">
        <v>388</v>
      </c>
      <c r="C18" s="92" t="s">
        <v>208</v>
      </c>
      <c r="D18" s="94">
        <v>40.6</v>
      </c>
      <c r="E18" s="94">
        <f>SUM((D18*Q18)+P18)</f>
        <v>31.998000000000001</v>
      </c>
      <c r="F18" s="95">
        <v>0.8</v>
      </c>
      <c r="G18" s="96">
        <f t="shared" si="0"/>
        <v>130.6764</v>
      </c>
      <c r="H18" s="96">
        <f t="shared" si="5"/>
        <v>60.900000000000006</v>
      </c>
      <c r="I18" s="97">
        <f>SUM((H18+(H18*Q18+P18))*(1+F18))</f>
        <v>168.3126</v>
      </c>
      <c r="J18" s="96">
        <f t="shared" si="6"/>
        <v>60.900000000000006</v>
      </c>
      <c r="K18" s="97">
        <f>SUM((J18+(J18*Q18+P18))*(1+F18))</f>
        <v>168.3126</v>
      </c>
      <c r="L18" s="97">
        <f t="shared" si="7"/>
        <v>60.900000000000006</v>
      </c>
      <c r="M18" s="97">
        <f>SUM((L18+(P18+(L18*Q18)))*(1+F18))</f>
        <v>168.3126</v>
      </c>
      <c r="N18" s="97">
        <f t="shared" si="8"/>
        <v>81.2</v>
      </c>
      <c r="O18" s="97">
        <f>SUM((N18+(N18*Q18+P18))*(1+F18))</f>
        <v>205.94880000000001</v>
      </c>
      <c r="P18" s="159">
        <v>30.78</v>
      </c>
      <c r="Q18" s="159">
        <v>0.03</v>
      </c>
      <c r="R18" s="159"/>
    </row>
    <row r="19" spans="1:18" ht="126" customHeight="1">
      <c r="A19" s="103" t="s">
        <v>332</v>
      </c>
      <c r="B19" s="93" t="s">
        <v>388</v>
      </c>
      <c r="C19" s="92" t="s">
        <v>208</v>
      </c>
      <c r="D19" s="94">
        <v>37</v>
      </c>
      <c r="E19" s="94">
        <f>SUM((D19*R19)+P19)+Q19</f>
        <v>29.009999999999998</v>
      </c>
      <c r="F19" s="95">
        <v>0.8</v>
      </c>
      <c r="G19" s="96">
        <f t="shared" si="0"/>
        <v>118.81799999999998</v>
      </c>
      <c r="H19" s="96">
        <f t="shared" si="5"/>
        <v>55.5</v>
      </c>
      <c r="I19" s="97">
        <f>SUM((H19+((H19*R19)+(Q19*1.5)+P19))*(1+F19))</f>
        <v>159.732</v>
      </c>
      <c r="J19" s="96">
        <f t="shared" si="6"/>
        <v>55.5</v>
      </c>
      <c r="K19" s="97">
        <f>SUM((J19+((J19*R19)+(Q19*1.5)+P19))*(1+F19))</f>
        <v>159.732</v>
      </c>
      <c r="L19" s="97">
        <f t="shared" si="7"/>
        <v>55.5</v>
      </c>
      <c r="M19" s="97">
        <f>SUM((L19+((L19*R19)+(Q19*1.5)+P19))*(1+F19))</f>
        <v>159.732</v>
      </c>
      <c r="N19" s="97">
        <f t="shared" si="8"/>
        <v>74</v>
      </c>
      <c r="O19" s="97">
        <f>SUM((N19+((N19*R19)+(Q19*2)+P19))*(1+F19))</f>
        <v>200.64600000000002</v>
      </c>
      <c r="P19" s="159">
        <v>20.55</v>
      </c>
      <c r="Q19" s="159">
        <v>7.35</v>
      </c>
      <c r="R19" s="159">
        <v>0.03</v>
      </c>
    </row>
    <row r="20" spans="1:18" ht="270" customHeight="1">
      <c r="A20" s="105" t="s">
        <v>15875</v>
      </c>
      <c r="B20" s="93" t="s">
        <v>389</v>
      </c>
      <c r="C20" s="104" t="s">
        <v>182</v>
      </c>
      <c r="D20" s="94">
        <v>39.299999999999997</v>
      </c>
      <c r="E20" s="94">
        <f>SUM((D20*Q20)+P20)</f>
        <v>28.073250000000002</v>
      </c>
      <c r="F20" s="95">
        <v>0.9</v>
      </c>
      <c r="G20" s="96">
        <f t="shared" si="0"/>
        <v>128.009175</v>
      </c>
      <c r="H20" s="96">
        <f t="shared" si="5"/>
        <v>58.949999999999996</v>
      </c>
      <c r="I20" s="97">
        <f>SUM((H20+(P20+(H20*Q20)))*(1+F20))</f>
        <v>167.30426249999999</v>
      </c>
      <c r="J20" s="96">
        <f t="shared" si="6"/>
        <v>58.949999999999996</v>
      </c>
      <c r="K20" s="97">
        <f>SUM((J20+(P20+(J20*Q20)))*(1+F20))</f>
        <v>167.30426249999999</v>
      </c>
      <c r="L20" s="97">
        <f t="shared" si="7"/>
        <v>58.949999999999996</v>
      </c>
      <c r="M20" s="97">
        <f>SUM((L20+(P20+(L20*Q20)))*(1+F20))</f>
        <v>167.30426249999999</v>
      </c>
      <c r="N20" s="97">
        <f t="shared" si="8"/>
        <v>78.599999999999994</v>
      </c>
      <c r="O20" s="97">
        <f>SUM((N20+(P20+(N20*Q20)))*(1+F20))</f>
        <v>206.59934999999999</v>
      </c>
      <c r="P20" s="159">
        <v>26.01</v>
      </c>
      <c r="Q20" s="159">
        <v>5.2499999999999998E-2</v>
      </c>
      <c r="R20" s="159"/>
    </row>
    <row r="21" spans="1:18" ht="210">
      <c r="A21" s="105" t="s">
        <v>15876</v>
      </c>
      <c r="B21" s="93" t="s">
        <v>389</v>
      </c>
      <c r="C21" s="92" t="s">
        <v>212</v>
      </c>
      <c r="D21" s="94">
        <v>40</v>
      </c>
      <c r="E21" s="94">
        <f>SUM((D21*Q21)+P21)</f>
        <v>26.52</v>
      </c>
      <c r="F21" s="95">
        <v>0.95</v>
      </c>
      <c r="G21" s="96">
        <f t="shared" si="0"/>
        <v>129.714</v>
      </c>
      <c r="H21" s="96">
        <f t="shared" si="5"/>
        <v>60</v>
      </c>
      <c r="I21" s="97">
        <f>SUM((H21+(R21*(1+Q21)+((P21-R21)*1.5*(1+Q21))))*(1+F21))</f>
        <v>181.86450749999997</v>
      </c>
      <c r="J21" s="96">
        <f t="shared" si="6"/>
        <v>60</v>
      </c>
      <c r="K21" s="97">
        <f>SUM((J21+(R21*(1+Q21)+((P21-R21)*1.5*(1+Q21))))*(1+F21))</f>
        <v>181.86450749999997</v>
      </c>
      <c r="L21" s="97">
        <f t="shared" si="7"/>
        <v>60</v>
      </c>
      <c r="M21" s="97">
        <f>SUM((L21+(R21*(1+Q21)+((P21-R21)*1.5*(1+Q21))))*(1+F21))</f>
        <v>181.86450749999997</v>
      </c>
      <c r="N21" s="97">
        <f t="shared" si="8"/>
        <v>80</v>
      </c>
      <c r="O21" s="97">
        <f>SUM((N21+(R21*(1+Q21)+((P21-R21)*2*(1+Q21))))*(1+F21))</f>
        <v>234.87379500000003</v>
      </c>
      <c r="P21" s="159">
        <v>25.32</v>
      </c>
      <c r="Q21" s="159">
        <v>0.03</v>
      </c>
      <c r="R21" s="159">
        <v>11.37</v>
      </c>
    </row>
    <row r="22" spans="1:18" ht="270">
      <c r="A22" s="105" t="s">
        <v>15877</v>
      </c>
      <c r="B22" s="93" t="s">
        <v>389</v>
      </c>
      <c r="C22" s="92" t="s">
        <v>207</v>
      </c>
      <c r="D22" s="94">
        <v>39.99</v>
      </c>
      <c r="E22" s="94">
        <f>SUM((D22*Q22)+P22)</f>
        <v>32.749700000000004</v>
      </c>
      <c r="F22" s="95">
        <v>0.75</v>
      </c>
      <c r="G22" s="96">
        <f t="shared" si="0"/>
        <v>127.29447500000001</v>
      </c>
      <c r="H22" s="96">
        <f t="shared" si="5"/>
        <v>59.984999999999999</v>
      </c>
      <c r="I22" s="97">
        <f>SUM((H22+(H22*Q22+P22))*(1+F22))</f>
        <v>163.33546250000001</v>
      </c>
      <c r="J22" s="96">
        <f t="shared" si="6"/>
        <v>59.984999999999999</v>
      </c>
      <c r="K22" s="97">
        <f>SUM((J22+(J22*Q22+P22))*(1+F22))</f>
        <v>163.33546250000001</v>
      </c>
      <c r="L22" s="97">
        <f t="shared" si="7"/>
        <v>59.984999999999999</v>
      </c>
      <c r="M22" s="97">
        <f>SUM((L22+(P22+(L22*Q22)))*(1+F22))</f>
        <v>163.33546250000001</v>
      </c>
      <c r="N22" s="97">
        <f t="shared" si="8"/>
        <v>79.98</v>
      </c>
      <c r="O22" s="97">
        <f>SUM((N22+(N22*Q22+P22))*(1+F22))</f>
        <v>199.37645000000001</v>
      </c>
      <c r="P22" s="159">
        <v>31.55</v>
      </c>
      <c r="Q22" s="159">
        <v>0.03</v>
      </c>
      <c r="R22" s="159"/>
    </row>
    <row r="23" spans="1:18" ht="120">
      <c r="A23" s="105" t="s">
        <v>15878</v>
      </c>
      <c r="B23" s="93" t="s">
        <v>389</v>
      </c>
      <c r="C23" s="92" t="s">
        <v>208</v>
      </c>
      <c r="D23" s="94">
        <v>40.6</v>
      </c>
      <c r="E23" s="94">
        <f>SUM((D23*Q23)+P23)</f>
        <v>31.998000000000001</v>
      </c>
      <c r="F23" s="95">
        <v>0.8</v>
      </c>
      <c r="G23" s="96">
        <f t="shared" si="0"/>
        <v>130.6764</v>
      </c>
      <c r="H23" s="96">
        <f t="shared" si="5"/>
        <v>60.900000000000006</v>
      </c>
      <c r="I23" s="97">
        <f>SUM((H23+(H23*Q23+P23))*(1+F23))</f>
        <v>168.3126</v>
      </c>
      <c r="J23" s="96">
        <f t="shared" si="6"/>
        <v>60.900000000000006</v>
      </c>
      <c r="K23" s="97">
        <f>SUM((J23+(J23*Q23+P23))*(1+F23))</f>
        <v>168.3126</v>
      </c>
      <c r="L23" s="97">
        <f t="shared" si="7"/>
        <v>60.900000000000006</v>
      </c>
      <c r="M23" s="97">
        <f>SUM((L23+(P23+(L23*Q23)))*(1+F23))</f>
        <v>168.3126</v>
      </c>
      <c r="N23" s="97">
        <f t="shared" si="8"/>
        <v>81.2</v>
      </c>
      <c r="O23" s="97">
        <f>SUM((N23+(N23*Q23+P23))*(1+F23))</f>
        <v>205.94880000000001</v>
      </c>
      <c r="P23" s="159">
        <v>30.78</v>
      </c>
      <c r="Q23" s="159">
        <v>0.03</v>
      </c>
      <c r="R23" s="159"/>
    </row>
    <row r="24" spans="1:18" ht="156.75" customHeight="1">
      <c r="A24" s="105" t="s">
        <v>15879</v>
      </c>
      <c r="B24" s="93" t="s">
        <v>389</v>
      </c>
      <c r="C24" s="92" t="s">
        <v>208</v>
      </c>
      <c r="D24" s="94">
        <v>37</v>
      </c>
      <c r="E24" s="94">
        <f>SUM((D24*R24)+P24)+Q24</f>
        <v>29.009999999999998</v>
      </c>
      <c r="F24" s="95">
        <v>0.8</v>
      </c>
      <c r="G24" s="96">
        <f t="shared" si="0"/>
        <v>118.81799999999998</v>
      </c>
      <c r="H24" s="96">
        <f t="shared" si="5"/>
        <v>55.5</v>
      </c>
      <c r="I24" s="97">
        <f>SUM((H24+((H24*R24)+(Q24*1.5)+P24))*(1+F24))</f>
        <v>159.732</v>
      </c>
      <c r="J24" s="96">
        <f t="shared" si="6"/>
        <v>55.5</v>
      </c>
      <c r="K24" s="97">
        <f>SUM((J24+((J24*R24)+(Q24*1.5)+P24))*(1+F24))</f>
        <v>159.732</v>
      </c>
      <c r="L24" s="97">
        <f t="shared" si="7"/>
        <v>55.5</v>
      </c>
      <c r="M24" s="97">
        <f>SUM((L24+((L24*R24)+(Q24*1.5)+P24))*(1+F24))</f>
        <v>159.732</v>
      </c>
      <c r="N24" s="97">
        <f t="shared" si="8"/>
        <v>74</v>
      </c>
      <c r="O24" s="97">
        <f>SUM((N24+((N24*R24)+(Q24*2)+P24))*(1+F24))</f>
        <v>200.64600000000002</v>
      </c>
      <c r="P24" s="159">
        <v>20.55</v>
      </c>
      <c r="Q24" s="159">
        <v>7.35</v>
      </c>
      <c r="R24" s="159">
        <v>0.03</v>
      </c>
    </row>
    <row r="25" spans="1:18" ht="255">
      <c r="A25" s="106" t="s">
        <v>15203</v>
      </c>
      <c r="B25" s="93" t="s">
        <v>390</v>
      </c>
      <c r="C25" s="104" t="s">
        <v>182</v>
      </c>
      <c r="D25" s="94">
        <v>39.299999999999997</v>
      </c>
      <c r="E25" s="94">
        <f>SUM((D25*Q25)+P25)</f>
        <v>28.073250000000002</v>
      </c>
      <c r="F25" s="95">
        <v>0.9</v>
      </c>
      <c r="G25" s="96">
        <f t="shared" ref="G25:G39" si="9">SUM(D25:E25)*(1+F25)</f>
        <v>128.009175</v>
      </c>
      <c r="H25" s="96">
        <f t="shared" si="5"/>
        <v>58.949999999999996</v>
      </c>
      <c r="I25" s="97">
        <f>SUM((H25+(P25+(H25*Q25)))*(1+F25))</f>
        <v>167.30426249999999</v>
      </c>
      <c r="J25" s="96">
        <f t="shared" si="6"/>
        <v>58.949999999999996</v>
      </c>
      <c r="K25" s="97">
        <f>SUM((J25+(P25+(J25*Q25)))*(1+F25))</f>
        <v>167.30426249999999</v>
      </c>
      <c r="L25" s="97">
        <f t="shared" si="7"/>
        <v>58.949999999999996</v>
      </c>
      <c r="M25" s="97">
        <f>SUM((L25+(P25+(L25*Q25)))*(1+F25))</f>
        <v>167.30426249999999</v>
      </c>
      <c r="N25" s="97">
        <f t="shared" si="8"/>
        <v>78.599999999999994</v>
      </c>
      <c r="O25" s="97">
        <f>SUM((N25+(P25+(N25*Q25)))*(1+F25))</f>
        <v>206.59934999999999</v>
      </c>
      <c r="P25" s="159">
        <v>26.01</v>
      </c>
      <c r="Q25" s="159">
        <v>5.2499999999999998E-2</v>
      </c>
      <c r="R25" s="159"/>
    </row>
    <row r="26" spans="1:18" ht="165">
      <c r="A26" s="106" t="s">
        <v>15204</v>
      </c>
      <c r="B26" s="93" t="s">
        <v>390</v>
      </c>
      <c r="C26" s="92" t="s">
        <v>212</v>
      </c>
      <c r="D26" s="94">
        <v>40</v>
      </c>
      <c r="E26" s="94">
        <f>SUM((D26*Q26)+P26)</f>
        <v>26.52</v>
      </c>
      <c r="F26" s="95">
        <v>0.95</v>
      </c>
      <c r="G26" s="96">
        <f t="shared" si="9"/>
        <v>129.714</v>
      </c>
      <c r="H26" s="96">
        <f t="shared" si="5"/>
        <v>60</v>
      </c>
      <c r="I26" s="97">
        <f>SUM((H26+(R26*(1+Q26)+((P26-R26)*1.5*(1+Q26))))*(1+F26))</f>
        <v>181.86450749999997</v>
      </c>
      <c r="J26" s="96">
        <f t="shared" si="6"/>
        <v>60</v>
      </c>
      <c r="K26" s="97">
        <f>SUM((J26+(R26*(1+Q26)+((P26-R26)*1.5*(1+Q26))))*(1+F26))</f>
        <v>181.86450749999997</v>
      </c>
      <c r="L26" s="97">
        <f t="shared" si="7"/>
        <v>60</v>
      </c>
      <c r="M26" s="97">
        <f>SUM((L26+(R26*(1+Q26)+((P26-R26)*1.5*(1+Q26))))*(1+F26))</f>
        <v>181.86450749999997</v>
      </c>
      <c r="N26" s="97">
        <f t="shared" si="8"/>
        <v>80</v>
      </c>
      <c r="O26" s="97">
        <f>SUM((N26+(R26*(1+Q26)+((P26-R26)*2*(1+Q26))))*(1+F26))</f>
        <v>234.87379500000003</v>
      </c>
      <c r="P26" s="159">
        <v>25.32</v>
      </c>
      <c r="Q26" s="159">
        <v>0.03</v>
      </c>
      <c r="R26" s="159">
        <v>11.37</v>
      </c>
    </row>
    <row r="27" spans="1:18" ht="225">
      <c r="A27" s="106" t="s">
        <v>15207</v>
      </c>
      <c r="B27" s="93" t="s">
        <v>390</v>
      </c>
      <c r="C27" s="92" t="s">
        <v>207</v>
      </c>
      <c r="D27" s="94">
        <v>39.99</v>
      </c>
      <c r="E27" s="94">
        <f>SUM((D27*Q27)+P27)</f>
        <v>32.749700000000004</v>
      </c>
      <c r="F27" s="95">
        <v>0.75</v>
      </c>
      <c r="G27" s="96">
        <f t="shared" si="9"/>
        <v>127.29447500000001</v>
      </c>
      <c r="H27" s="96">
        <f t="shared" si="5"/>
        <v>59.984999999999999</v>
      </c>
      <c r="I27" s="97">
        <f>SUM((H27+(H27*Q27+P27))*(1+F27))</f>
        <v>163.33546250000001</v>
      </c>
      <c r="J27" s="96">
        <f t="shared" si="6"/>
        <v>59.984999999999999</v>
      </c>
      <c r="K27" s="97">
        <f>SUM((J27+(J27*Q27+P27))*(1+F27))</f>
        <v>163.33546250000001</v>
      </c>
      <c r="L27" s="97">
        <f t="shared" si="7"/>
        <v>59.984999999999999</v>
      </c>
      <c r="M27" s="97">
        <f>SUM((L27+(P27+(L27*Q27)))*(1+F27))</f>
        <v>163.33546250000001</v>
      </c>
      <c r="N27" s="97">
        <f t="shared" si="8"/>
        <v>79.98</v>
      </c>
      <c r="O27" s="97">
        <f>SUM((N27+(N27*Q27+P27))*(1+F27))</f>
        <v>199.37645000000001</v>
      </c>
      <c r="P27" s="159">
        <v>31.55</v>
      </c>
      <c r="Q27" s="159">
        <v>0.03</v>
      </c>
      <c r="R27" s="159"/>
    </row>
    <row r="28" spans="1:18" ht="105">
      <c r="A28" s="106" t="s">
        <v>15205</v>
      </c>
      <c r="B28" s="93" t="s">
        <v>390</v>
      </c>
      <c r="C28" s="92" t="s">
        <v>208</v>
      </c>
      <c r="D28" s="94">
        <v>40.6</v>
      </c>
      <c r="E28" s="94">
        <f>SUM((D28*Q28)+P28)</f>
        <v>31.998000000000001</v>
      </c>
      <c r="F28" s="95">
        <v>0.8</v>
      </c>
      <c r="G28" s="96">
        <f t="shared" si="9"/>
        <v>130.6764</v>
      </c>
      <c r="H28" s="96">
        <f t="shared" ref="H28:H35" si="10">SUM(D28*1.5)</f>
        <v>60.900000000000006</v>
      </c>
      <c r="I28" s="97">
        <f>SUM((H28+(H28*Q28+P28))*(1+F28))</f>
        <v>168.3126</v>
      </c>
      <c r="J28" s="96">
        <f t="shared" ref="J28:J39" si="11">SUM(D28*1.5)</f>
        <v>60.900000000000006</v>
      </c>
      <c r="K28" s="97">
        <f>SUM((J28+(J28*Q28+P28))*(1+F28))</f>
        <v>168.3126</v>
      </c>
      <c r="L28" s="97">
        <f t="shared" ref="L28:L39" si="12">SUM(D28*1.5)</f>
        <v>60.900000000000006</v>
      </c>
      <c r="M28" s="97">
        <f>SUM((L28+(P28+(L28*Q28)))*(1+F28))</f>
        <v>168.3126</v>
      </c>
      <c r="N28" s="97">
        <f t="shared" ref="N28:N34" si="13">SUM(D28*2)</f>
        <v>81.2</v>
      </c>
      <c r="O28" s="97">
        <f>SUM((N28+(N28*Q28+P28))*(1+F28))</f>
        <v>205.94880000000001</v>
      </c>
      <c r="P28" s="159">
        <v>30.78</v>
      </c>
      <c r="Q28" s="159">
        <v>0.03</v>
      </c>
      <c r="R28" s="159"/>
    </row>
    <row r="29" spans="1:18" ht="105">
      <c r="A29" s="106" t="s">
        <v>15206</v>
      </c>
      <c r="B29" s="93" t="s">
        <v>390</v>
      </c>
      <c r="C29" s="92" t="s">
        <v>208</v>
      </c>
      <c r="D29" s="94">
        <v>37</v>
      </c>
      <c r="E29" s="94">
        <f>SUM((D29*R29)+P29)+Q29</f>
        <v>29.009999999999998</v>
      </c>
      <c r="F29" s="95">
        <v>0.8</v>
      </c>
      <c r="G29" s="96">
        <f t="shared" si="9"/>
        <v>118.81799999999998</v>
      </c>
      <c r="H29" s="96">
        <f t="shared" si="10"/>
        <v>55.5</v>
      </c>
      <c r="I29" s="97">
        <f>SUM((H29+((H29*R29)+(Q29*1.5)+P29))*(1+F29))</f>
        <v>159.732</v>
      </c>
      <c r="J29" s="96">
        <f t="shared" si="11"/>
        <v>55.5</v>
      </c>
      <c r="K29" s="97">
        <f>SUM((J29+((J29*R29)+(Q29*1.5)+P29))*(1+F29))</f>
        <v>159.732</v>
      </c>
      <c r="L29" s="97">
        <f t="shared" si="12"/>
        <v>55.5</v>
      </c>
      <c r="M29" s="97">
        <f>SUM((L29+((L29*R29)+(Q29*1.5)+P29))*(1+F29))</f>
        <v>159.732</v>
      </c>
      <c r="N29" s="97">
        <f t="shared" si="13"/>
        <v>74</v>
      </c>
      <c r="O29" s="97">
        <f>SUM((N29+((N29*R29)+(Q29*2)+P29))*(1+F29))</f>
        <v>200.64600000000002</v>
      </c>
      <c r="P29" s="159">
        <v>20.55</v>
      </c>
      <c r="Q29" s="159">
        <v>7.35</v>
      </c>
      <c r="R29" s="159">
        <v>0.03</v>
      </c>
    </row>
    <row r="30" spans="1:18" s="114" customFormat="1" ht="255">
      <c r="A30" s="107" t="s">
        <v>15221</v>
      </c>
      <c r="B30" s="107" t="s">
        <v>427</v>
      </c>
      <c r="C30" s="107" t="s">
        <v>182</v>
      </c>
      <c r="D30" s="108">
        <v>39.299999999999997</v>
      </c>
      <c r="E30" s="108">
        <f>SUM((D30*Q30)+P30)</f>
        <v>28.073250000000002</v>
      </c>
      <c r="F30" s="109">
        <v>0.9</v>
      </c>
      <c r="G30" s="110">
        <f t="shared" ref="G30:G34" si="14">SUM(D30:E30)*(1+F30)</f>
        <v>128.009175</v>
      </c>
      <c r="H30" s="110">
        <f t="shared" si="10"/>
        <v>58.949999999999996</v>
      </c>
      <c r="I30" s="111">
        <f>SUM((H30+(P30+(H30*Q30)))*(1+F30))</f>
        <v>167.30426249999999</v>
      </c>
      <c r="J30" s="110">
        <f t="shared" si="11"/>
        <v>58.949999999999996</v>
      </c>
      <c r="K30" s="111">
        <f>SUM((J30+(P30+(J30*Q30)))*(1+F30))</f>
        <v>167.30426249999999</v>
      </c>
      <c r="L30" s="111">
        <f t="shared" si="12"/>
        <v>58.949999999999996</v>
      </c>
      <c r="M30" s="111">
        <f>SUM((L30+(P30+(L30*Q30)))*(1+F30))</f>
        <v>167.30426249999999</v>
      </c>
      <c r="N30" s="111">
        <f t="shared" si="13"/>
        <v>78.599999999999994</v>
      </c>
      <c r="O30" s="111">
        <f>SUM((N30+(P30+(N30*Q30)))*(1+F30))</f>
        <v>206.59934999999999</v>
      </c>
      <c r="P30" s="162">
        <v>26.01</v>
      </c>
      <c r="Q30" s="162">
        <v>5.2499999999999998E-2</v>
      </c>
      <c r="R30" s="162"/>
    </row>
    <row r="31" spans="1:18" s="114" customFormat="1" ht="180">
      <c r="A31" s="107" t="s">
        <v>15222</v>
      </c>
      <c r="B31" s="107" t="s">
        <v>427</v>
      </c>
      <c r="C31" s="107" t="s">
        <v>212</v>
      </c>
      <c r="D31" s="108">
        <v>40</v>
      </c>
      <c r="E31" s="108">
        <f>SUM((D31*Q31)+P31)</f>
        <v>26.52</v>
      </c>
      <c r="F31" s="109">
        <v>0.95</v>
      </c>
      <c r="G31" s="110">
        <f t="shared" si="14"/>
        <v>129.714</v>
      </c>
      <c r="H31" s="110">
        <f t="shared" si="10"/>
        <v>60</v>
      </c>
      <c r="I31" s="111">
        <f>SUM((H31+(R31*(1+Q31)+((P31-R31)*1.5*(1+Q31))))*(1+F31))</f>
        <v>181.86450749999997</v>
      </c>
      <c r="J31" s="110">
        <f t="shared" si="11"/>
        <v>60</v>
      </c>
      <c r="K31" s="111">
        <f>SUM((J31+(R31*(1+Q31)+((P31-R31)*1.5*(1+Q31))))*(1+F31))</f>
        <v>181.86450749999997</v>
      </c>
      <c r="L31" s="111">
        <f t="shared" si="12"/>
        <v>60</v>
      </c>
      <c r="M31" s="111">
        <f>SUM((L31+(R31*(1+Q31)+((P31-R31)*1.5*(1+Q31))))*(1+F31))</f>
        <v>181.86450749999997</v>
      </c>
      <c r="N31" s="111">
        <f t="shared" si="13"/>
        <v>80</v>
      </c>
      <c r="O31" s="111">
        <f>SUM((N31+(R31*(1+Q31)+((P31-R31)*2*(1+Q31))))*(1+F31))</f>
        <v>234.87379500000003</v>
      </c>
      <c r="P31" s="162">
        <v>25.32</v>
      </c>
      <c r="Q31" s="162">
        <v>0.03</v>
      </c>
      <c r="R31" s="162">
        <v>11.37</v>
      </c>
    </row>
    <row r="32" spans="1:18" s="114" customFormat="1" ht="225">
      <c r="A32" s="107" t="s">
        <v>15223</v>
      </c>
      <c r="B32" s="107" t="s">
        <v>427</v>
      </c>
      <c r="C32" s="107" t="s">
        <v>207</v>
      </c>
      <c r="D32" s="108">
        <v>39.99</v>
      </c>
      <c r="E32" s="108">
        <f>SUM((D32*Q32)+P32)</f>
        <v>32.749700000000004</v>
      </c>
      <c r="F32" s="109">
        <v>0.75</v>
      </c>
      <c r="G32" s="110">
        <f t="shared" si="14"/>
        <v>127.29447500000001</v>
      </c>
      <c r="H32" s="110">
        <f t="shared" si="10"/>
        <v>59.984999999999999</v>
      </c>
      <c r="I32" s="111">
        <f>SUM((H32+(H32*Q32+P32))*(1+F32))</f>
        <v>163.33546250000001</v>
      </c>
      <c r="J32" s="110">
        <f t="shared" si="11"/>
        <v>59.984999999999999</v>
      </c>
      <c r="K32" s="111">
        <f>SUM((J32+(J32*Q32+P32))*(1+F32))</f>
        <v>163.33546250000001</v>
      </c>
      <c r="L32" s="111">
        <f t="shared" si="12"/>
        <v>59.984999999999999</v>
      </c>
      <c r="M32" s="111">
        <f>SUM((L32+(P32+(L32*Q32)))*(1+F32))</f>
        <v>163.33546250000001</v>
      </c>
      <c r="N32" s="111">
        <f t="shared" si="13"/>
        <v>79.98</v>
      </c>
      <c r="O32" s="111">
        <f>SUM((N32+(N32*Q32+P32))*(1+F32))</f>
        <v>199.37645000000001</v>
      </c>
      <c r="P32" s="162">
        <v>31.55</v>
      </c>
      <c r="Q32" s="162">
        <v>0.03</v>
      </c>
      <c r="R32" s="162"/>
    </row>
    <row r="33" spans="1:18" s="114" customFormat="1" ht="75">
      <c r="A33" s="107" t="s">
        <v>15224</v>
      </c>
      <c r="B33" s="107" t="s">
        <v>427</v>
      </c>
      <c r="C33" s="107" t="s">
        <v>208</v>
      </c>
      <c r="D33" s="108">
        <v>40.6</v>
      </c>
      <c r="E33" s="108">
        <f>SUM((D33*Q33)+P33)</f>
        <v>31.998000000000001</v>
      </c>
      <c r="F33" s="109">
        <v>0.8</v>
      </c>
      <c r="G33" s="110">
        <f t="shared" si="14"/>
        <v>130.6764</v>
      </c>
      <c r="H33" s="110">
        <f t="shared" si="10"/>
        <v>60.900000000000006</v>
      </c>
      <c r="I33" s="111">
        <f>SUM((H33+(H33*Q33+P33))*(1+F33))</f>
        <v>168.3126</v>
      </c>
      <c r="J33" s="110">
        <f t="shared" si="11"/>
        <v>60.900000000000006</v>
      </c>
      <c r="K33" s="111">
        <f>SUM((J33+(J33*Q33+P33))*(1+F33))</f>
        <v>168.3126</v>
      </c>
      <c r="L33" s="111">
        <f t="shared" si="12"/>
        <v>60.900000000000006</v>
      </c>
      <c r="M33" s="111">
        <f>SUM((L33+(P33+(L33*Q33)))*(1+F33))</f>
        <v>168.3126</v>
      </c>
      <c r="N33" s="111">
        <f t="shared" si="13"/>
        <v>81.2</v>
      </c>
      <c r="O33" s="111">
        <f>SUM((N33+(N33*Q33+P33))*(1+F33))</f>
        <v>205.94880000000001</v>
      </c>
      <c r="P33" s="162">
        <v>30.78</v>
      </c>
      <c r="Q33" s="162">
        <v>0.03</v>
      </c>
      <c r="R33" s="162"/>
    </row>
    <row r="34" spans="1:18" s="114" customFormat="1" ht="105">
      <c r="A34" s="107" t="s">
        <v>15225</v>
      </c>
      <c r="B34" s="107" t="s">
        <v>427</v>
      </c>
      <c r="C34" s="107" t="s">
        <v>208</v>
      </c>
      <c r="D34" s="108">
        <v>37</v>
      </c>
      <c r="E34" s="108">
        <f>SUM((D34*R34)+P34)+Q34</f>
        <v>29.009999999999998</v>
      </c>
      <c r="F34" s="109">
        <v>0.8</v>
      </c>
      <c r="G34" s="110">
        <f t="shared" si="14"/>
        <v>118.81799999999998</v>
      </c>
      <c r="H34" s="110">
        <f t="shared" si="10"/>
        <v>55.5</v>
      </c>
      <c r="I34" s="111">
        <f>SUM((H34+((H34*R34)+(Q34*1.5)+P34))*(1+F34))</f>
        <v>159.732</v>
      </c>
      <c r="J34" s="110">
        <f t="shared" si="11"/>
        <v>55.5</v>
      </c>
      <c r="K34" s="111">
        <f>SUM((J34+((J34*R34)+(Q34*1.5)+P34))*(1+F34))</f>
        <v>159.732</v>
      </c>
      <c r="L34" s="111">
        <f t="shared" si="12"/>
        <v>55.5</v>
      </c>
      <c r="M34" s="111">
        <f>SUM((L34+((L34*R34)+(Q34*1.5)+P34))*(1+F34))</f>
        <v>159.732</v>
      </c>
      <c r="N34" s="111">
        <f t="shared" si="13"/>
        <v>74</v>
      </c>
      <c r="O34" s="111">
        <f>SUM((N34+((N34*R34)+(Q34*2)+P34))*(1+F34))</f>
        <v>200.64600000000002</v>
      </c>
      <c r="P34" s="162">
        <v>20.55</v>
      </c>
      <c r="Q34" s="162">
        <v>7.35</v>
      </c>
      <c r="R34" s="162">
        <v>0.03</v>
      </c>
    </row>
    <row r="35" spans="1:18" ht="202.5" customHeight="1">
      <c r="A35" s="115" t="s">
        <v>237</v>
      </c>
      <c r="B35" s="93" t="s">
        <v>391</v>
      </c>
      <c r="C35" s="100" t="s">
        <v>162</v>
      </c>
      <c r="D35" s="96">
        <v>59.91</v>
      </c>
      <c r="E35" s="96">
        <f>SUM(P35+(D35*Q35))</f>
        <v>33.593699999999998</v>
      </c>
      <c r="F35" s="101">
        <v>0.65</v>
      </c>
      <c r="G35" s="96">
        <f t="shared" si="9"/>
        <v>154.281105</v>
      </c>
      <c r="H35" s="96">
        <f t="shared" si="10"/>
        <v>89.864999999999995</v>
      </c>
      <c r="I35" s="97">
        <f>SUM((H35+(H35*Q35+P35))*(1+F35))</f>
        <v>207.16665749999999</v>
      </c>
      <c r="J35" s="96">
        <f t="shared" si="11"/>
        <v>89.864999999999995</v>
      </c>
      <c r="K35" s="97">
        <f>SUM((J35+(J35*Q35+P35))*(1+F35))</f>
        <v>207.16665749999999</v>
      </c>
      <c r="L35" s="97">
        <f t="shared" si="12"/>
        <v>89.864999999999995</v>
      </c>
      <c r="M35" s="97">
        <f>SUM((L35+(P35+(L35*Q35)))*(1+F35))</f>
        <v>207.16665749999999</v>
      </c>
      <c r="N35" s="97">
        <f t="shared" ref="N35" si="15">SUM(D35*2)</f>
        <v>119.82</v>
      </c>
      <c r="O35" s="97">
        <f>SUM((N35+(N35*Q35+P35))*(1+F35))</f>
        <v>260.05220999999995</v>
      </c>
      <c r="P35" s="154">
        <v>29.4</v>
      </c>
      <c r="Q35" s="154">
        <v>7.0000000000000007E-2</v>
      </c>
      <c r="R35" s="159"/>
    </row>
    <row r="36" spans="1:18" ht="294.75" customHeight="1">
      <c r="A36" s="116" t="s">
        <v>213</v>
      </c>
      <c r="B36" s="117" t="s">
        <v>393</v>
      </c>
      <c r="C36" s="118" t="s">
        <v>214</v>
      </c>
      <c r="D36" s="119">
        <v>34.65</v>
      </c>
      <c r="E36" s="108">
        <v>25.31</v>
      </c>
      <c r="F36" s="120">
        <v>0.9</v>
      </c>
      <c r="G36" s="96">
        <f t="shared" si="9"/>
        <v>113.92399999999998</v>
      </c>
      <c r="H36" s="96">
        <f t="shared" ref="H36:H39" si="16">SUM(D36*1.5)</f>
        <v>51.974999999999994</v>
      </c>
      <c r="I36" s="96">
        <f>SUM(((H36)+(P36-Q36)+(Q36*1.5))*(1+F36))</f>
        <v>151.21149999999997</v>
      </c>
      <c r="J36" s="96">
        <f t="shared" si="11"/>
        <v>51.974999999999994</v>
      </c>
      <c r="K36" s="96">
        <f>SUM(((J36)+(P36-Q36)+(Q36*1.5))*(1+F36))</f>
        <v>151.21149999999997</v>
      </c>
      <c r="L36" s="96">
        <f t="shared" si="12"/>
        <v>51.974999999999994</v>
      </c>
      <c r="M36" s="96">
        <f>SUM(((L36)+(P36-Q36)+(Q36*1.5))*(1+F36))</f>
        <v>151.21149999999997</v>
      </c>
      <c r="N36" s="96">
        <f>SUM(D36*2)</f>
        <v>69.3</v>
      </c>
      <c r="O36" s="96">
        <f>SUM(((N36)+(P36-Q36)+(Q36*2))*(1+F36))</f>
        <v>187.16900000000001</v>
      </c>
      <c r="P36" s="159">
        <v>26.01</v>
      </c>
      <c r="Q36" s="159">
        <v>3.2</v>
      </c>
      <c r="R36" s="159"/>
    </row>
    <row r="37" spans="1:18" ht="270">
      <c r="A37" s="116" t="s">
        <v>215</v>
      </c>
      <c r="B37" s="117" t="s">
        <v>392</v>
      </c>
      <c r="C37" s="121" t="s">
        <v>203</v>
      </c>
      <c r="D37" s="108">
        <v>34.58</v>
      </c>
      <c r="E37" s="108">
        <f>SUM(P37+Q37)</f>
        <v>26.28</v>
      </c>
      <c r="F37" s="95">
        <v>0.85</v>
      </c>
      <c r="G37" s="96">
        <f t="shared" si="9"/>
        <v>112.59100000000001</v>
      </c>
      <c r="H37" s="96">
        <f t="shared" ref="H37" si="17">SUM(D37*1.5)</f>
        <v>51.87</v>
      </c>
      <c r="I37" s="96">
        <f>SUM(((H37)+(P37-Q37)+(Q37*1.5))*(1+F37))</f>
        <v>141.2475</v>
      </c>
      <c r="J37" s="96">
        <f t="shared" si="11"/>
        <v>51.87</v>
      </c>
      <c r="K37" s="96">
        <f>SUM(((J37)+(P37-Q37)+(Q37*1.5))*(1+F37))</f>
        <v>141.2475</v>
      </c>
      <c r="L37" s="96">
        <f t="shared" si="12"/>
        <v>51.87</v>
      </c>
      <c r="M37" s="96">
        <f>SUM(((L37)+(P37-Q37)+(Q37*1.5))*(1+F37))</f>
        <v>141.2475</v>
      </c>
      <c r="N37" s="96">
        <f>SUM(D37*2)</f>
        <v>69.16</v>
      </c>
      <c r="O37" s="96">
        <f>SUM(((N37)+(P37-Q37)+(Q37*2))*(1+F37))</f>
        <v>176.56399999999999</v>
      </c>
      <c r="P37" s="159">
        <v>22.68</v>
      </c>
      <c r="Q37" s="159">
        <v>3.6</v>
      </c>
      <c r="R37" s="159"/>
    </row>
    <row r="38" spans="1:18" ht="240" customHeight="1">
      <c r="A38" s="92" t="s">
        <v>217</v>
      </c>
      <c r="B38" s="117" t="s">
        <v>394</v>
      </c>
      <c r="C38" s="118" t="s">
        <v>218</v>
      </c>
      <c r="D38" s="108">
        <v>32.56</v>
      </c>
      <c r="E38" s="108">
        <f>P38</f>
        <v>26.01</v>
      </c>
      <c r="F38" s="95">
        <v>0.95</v>
      </c>
      <c r="G38" s="96">
        <f t="shared" si="9"/>
        <v>114.21150000000002</v>
      </c>
      <c r="H38" s="96">
        <f t="shared" ref="H38" si="18">SUM(D38*1.5)</f>
        <v>48.84</v>
      </c>
      <c r="I38" s="96">
        <f>SUM(((H38)+(P38-Q38)+(Q38*1.5))*(1+F38))</f>
        <v>149.07750000000001</v>
      </c>
      <c r="J38" s="96">
        <f t="shared" si="11"/>
        <v>48.84</v>
      </c>
      <c r="K38" s="96">
        <f>SUM(((J38)+(P38-Q38)+(Q38*1.5))*(1+F38))</f>
        <v>149.07750000000001</v>
      </c>
      <c r="L38" s="96">
        <f t="shared" si="12"/>
        <v>48.84</v>
      </c>
      <c r="M38" s="96">
        <f>SUM(((L38)+(P38-Q38)+(Q38*1.5))*(1+F38))</f>
        <v>149.07750000000001</v>
      </c>
      <c r="N38" s="96">
        <f>SUM(D38*2)</f>
        <v>65.12</v>
      </c>
      <c r="O38" s="96">
        <f>SUM(((N38)+(P38-Q38)+(Q38*2))*(1+F38))</f>
        <v>183.94350000000003</v>
      </c>
      <c r="P38" s="159">
        <v>26.01</v>
      </c>
      <c r="Q38" s="159">
        <v>3.2</v>
      </c>
      <c r="R38" s="159"/>
    </row>
    <row r="39" spans="1:18" ht="255" customHeight="1">
      <c r="A39" s="118" t="s">
        <v>52</v>
      </c>
      <c r="B39" s="122" t="s">
        <v>444</v>
      </c>
      <c r="C39" s="121" t="s">
        <v>153</v>
      </c>
      <c r="D39" s="96">
        <v>34.909999999999997</v>
      </c>
      <c r="E39" s="96">
        <v>23.69</v>
      </c>
      <c r="F39" s="95">
        <v>0.95</v>
      </c>
      <c r="G39" s="96">
        <f t="shared" si="9"/>
        <v>114.26999999999998</v>
      </c>
      <c r="H39" s="96">
        <f t="shared" si="16"/>
        <v>52.364999999999995</v>
      </c>
      <c r="I39" s="97">
        <f>SUM((H39+E39)*(1+F39))</f>
        <v>148.30724999999998</v>
      </c>
      <c r="J39" s="96">
        <f t="shared" si="11"/>
        <v>52.364999999999995</v>
      </c>
      <c r="K39" s="96">
        <f>SUM((J39+E39)*(1+F39))</f>
        <v>148.30724999999998</v>
      </c>
      <c r="L39" s="96">
        <f t="shared" si="12"/>
        <v>52.364999999999995</v>
      </c>
      <c r="M39" s="96">
        <f>SUM(E39+L39)*(1+F39)</f>
        <v>148.30724999999998</v>
      </c>
      <c r="N39" s="96">
        <f t="shared" ref="N39" si="19">SUM(D39*2)</f>
        <v>69.819999999999993</v>
      </c>
      <c r="O39" s="96">
        <f>SUM((N39+E39)*(1+F39))</f>
        <v>182.34449999999998</v>
      </c>
      <c r="P39" s="159"/>
      <c r="Q39" s="159"/>
      <c r="R39" s="159"/>
    </row>
    <row r="40" spans="1:18" ht="51.75">
      <c r="A40" s="123" t="s">
        <v>42</v>
      </c>
      <c r="B40" s="124" t="s">
        <v>365</v>
      </c>
      <c r="C40" s="125"/>
      <c r="D40" s="130"/>
      <c r="E40" s="130"/>
      <c r="F40" s="127"/>
      <c r="G40" s="128">
        <v>175</v>
      </c>
      <c r="H40" s="130"/>
      <c r="I40" s="129">
        <f>SUM(G40*1.5)</f>
        <v>262.5</v>
      </c>
      <c r="J40" s="130"/>
      <c r="K40" s="129">
        <f>SUM(G40*1.5)</f>
        <v>262.5</v>
      </c>
      <c r="L40" s="130"/>
      <c r="M40" s="129">
        <f>SUM(G40*1.5)</f>
        <v>262.5</v>
      </c>
      <c r="N40" s="130"/>
      <c r="O40" s="129">
        <f>SUM(G40*2)</f>
        <v>350</v>
      </c>
    </row>
    <row r="41" spans="1:18" ht="115.5">
      <c r="A41" s="131" t="s">
        <v>38</v>
      </c>
      <c r="B41" s="124" t="s">
        <v>363</v>
      </c>
      <c r="C41" s="125"/>
      <c r="D41" s="130"/>
      <c r="E41" s="130"/>
      <c r="F41" s="127"/>
      <c r="G41" s="128">
        <v>175</v>
      </c>
      <c r="H41" s="130"/>
      <c r="I41" s="129">
        <f t="shared" ref="I41:I48" si="20">SUM(G41*1.5)</f>
        <v>262.5</v>
      </c>
      <c r="J41" s="130"/>
      <c r="K41" s="129">
        <f t="shared" ref="K41:K48" si="21">SUM(G41*1.5)</f>
        <v>262.5</v>
      </c>
      <c r="L41" s="130"/>
      <c r="M41" s="129">
        <f t="shared" ref="M41:M48" si="22">SUM(G41*1.5)</f>
        <v>262.5</v>
      </c>
      <c r="N41" s="130"/>
      <c r="O41" s="129">
        <f t="shared" ref="O41:O48" si="23">SUM(G41*2)</f>
        <v>350</v>
      </c>
    </row>
    <row r="42" spans="1:18" ht="51.75">
      <c r="A42" s="123" t="s">
        <v>39</v>
      </c>
      <c r="B42" s="124" t="s">
        <v>362</v>
      </c>
      <c r="C42" s="125"/>
      <c r="D42" s="130"/>
      <c r="E42" s="130"/>
      <c r="F42" s="127"/>
      <c r="G42" s="128">
        <v>150</v>
      </c>
      <c r="H42" s="130"/>
      <c r="I42" s="129">
        <f t="shared" si="20"/>
        <v>225</v>
      </c>
      <c r="J42" s="130"/>
      <c r="K42" s="129">
        <f t="shared" si="21"/>
        <v>225</v>
      </c>
      <c r="L42" s="130"/>
      <c r="M42" s="129">
        <f t="shared" si="22"/>
        <v>225</v>
      </c>
      <c r="N42" s="130"/>
      <c r="O42" s="129">
        <f t="shared" si="23"/>
        <v>300</v>
      </c>
    </row>
    <row r="43" spans="1:18" ht="77.25">
      <c r="A43" s="132" t="s">
        <v>68</v>
      </c>
      <c r="B43" s="133" t="s">
        <v>361</v>
      </c>
      <c r="C43" s="125"/>
      <c r="D43" s="130"/>
      <c r="E43" s="130"/>
      <c r="F43" s="127"/>
      <c r="G43" s="128">
        <v>150</v>
      </c>
      <c r="H43" s="130"/>
      <c r="I43" s="129">
        <f t="shared" si="20"/>
        <v>225</v>
      </c>
      <c r="J43" s="130"/>
      <c r="K43" s="129">
        <f t="shared" si="21"/>
        <v>225</v>
      </c>
      <c r="L43" s="130"/>
      <c r="M43" s="129">
        <f t="shared" si="22"/>
        <v>225</v>
      </c>
      <c r="N43" s="130"/>
      <c r="O43" s="129">
        <f t="shared" si="23"/>
        <v>300</v>
      </c>
    </row>
    <row r="44" spans="1:18" ht="90.75" thickBot="1">
      <c r="A44" s="134" t="s">
        <v>280</v>
      </c>
      <c r="B44" s="135" t="s">
        <v>360</v>
      </c>
      <c r="C44" s="125"/>
      <c r="D44" s="130"/>
      <c r="E44" s="130"/>
      <c r="F44" s="127"/>
      <c r="G44" s="128">
        <v>150</v>
      </c>
      <c r="H44" s="130"/>
      <c r="I44" s="129">
        <f t="shared" si="20"/>
        <v>225</v>
      </c>
      <c r="J44" s="130"/>
      <c r="K44" s="129">
        <f t="shared" si="21"/>
        <v>225</v>
      </c>
      <c r="L44" s="130"/>
      <c r="M44" s="129">
        <f t="shared" si="22"/>
        <v>225</v>
      </c>
      <c r="N44" s="130"/>
      <c r="O44" s="129">
        <f t="shared" si="23"/>
        <v>300</v>
      </c>
    </row>
    <row r="45" spans="1:18" ht="65.25" thickTop="1">
      <c r="A45" s="132" t="s">
        <v>69</v>
      </c>
      <c r="B45" s="136" t="s">
        <v>359</v>
      </c>
      <c r="C45" s="125"/>
      <c r="D45" s="130"/>
      <c r="E45" s="130"/>
      <c r="F45" s="127"/>
      <c r="G45" s="128">
        <v>150</v>
      </c>
      <c r="H45" s="130"/>
      <c r="I45" s="129">
        <f t="shared" si="20"/>
        <v>225</v>
      </c>
      <c r="J45" s="130"/>
      <c r="K45" s="129">
        <f t="shared" si="21"/>
        <v>225</v>
      </c>
      <c r="L45" s="130"/>
      <c r="M45" s="129">
        <f t="shared" si="22"/>
        <v>225</v>
      </c>
      <c r="N45" s="130"/>
      <c r="O45" s="129">
        <f t="shared" si="23"/>
        <v>300</v>
      </c>
    </row>
    <row r="46" spans="1:18">
      <c r="A46" s="123" t="s">
        <v>41</v>
      </c>
      <c r="B46" s="137">
        <v>8</v>
      </c>
      <c r="C46" s="125"/>
      <c r="D46" s="130"/>
      <c r="E46" s="130"/>
      <c r="F46" s="127"/>
      <c r="G46" s="130"/>
      <c r="H46" s="130"/>
      <c r="I46" s="130"/>
      <c r="J46" s="130"/>
      <c r="K46" s="130"/>
      <c r="L46" s="130"/>
      <c r="M46" s="130"/>
      <c r="N46" s="130"/>
      <c r="O46" s="130"/>
    </row>
    <row r="47" spans="1:18" ht="15.75" thickBot="1">
      <c r="A47" s="123" t="s">
        <v>40</v>
      </c>
      <c r="B47" s="138">
        <v>1</v>
      </c>
      <c r="C47" s="125"/>
      <c r="D47" s="130"/>
      <c r="E47" s="130"/>
      <c r="F47" s="127"/>
      <c r="G47" s="130"/>
      <c r="H47" s="130"/>
      <c r="I47" s="130"/>
      <c r="J47" s="130"/>
      <c r="K47" s="130"/>
      <c r="L47" s="130"/>
      <c r="M47" s="130"/>
      <c r="N47" s="130"/>
      <c r="O47" s="130"/>
    </row>
    <row r="48" spans="1:18" ht="64.5">
      <c r="A48" s="132" t="s">
        <v>70</v>
      </c>
      <c r="B48" s="136" t="s">
        <v>358</v>
      </c>
      <c r="C48" s="125"/>
      <c r="D48" s="130"/>
      <c r="E48" s="130"/>
      <c r="F48" s="127"/>
      <c r="G48" s="128">
        <v>175</v>
      </c>
      <c r="H48" s="130"/>
      <c r="I48" s="129">
        <f t="shared" si="20"/>
        <v>262.5</v>
      </c>
      <c r="J48" s="130"/>
      <c r="K48" s="129">
        <f t="shared" si="21"/>
        <v>262.5</v>
      </c>
      <c r="L48" s="130"/>
      <c r="M48" s="129">
        <f t="shared" si="22"/>
        <v>262.5</v>
      </c>
      <c r="N48" s="130"/>
      <c r="O48" s="129">
        <f t="shared" si="23"/>
        <v>350</v>
      </c>
    </row>
    <row r="49" spans="1:15">
      <c r="A49" s="123" t="s">
        <v>41</v>
      </c>
      <c r="B49" s="139">
        <v>8</v>
      </c>
      <c r="C49" s="140"/>
      <c r="D49" s="130"/>
      <c r="E49" s="130"/>
      <c r="F49" s="127"/>
      <c r="G49" s="130"/>
      <c r="H49" s="130"/>
      <c r="I49" s="130"/>
      <c r="J49" s="130"/>
      <c r="K49" s="130"/>
      <c r="L49" s="130"/>
      <c r="M49" s="130"/>
      <c r="N49" s="130"/>
      <c r="O49" s="130"/>
    </row>
    <row r="50" spans="1:15">
      <c r="A50" s="123" t="s">
        <v>40</v>
      </c>
      <c r="B50" s="139">
        <v>1</v>
      </c>
      <c r="C50" s="140"/>
      <c r="D50" s="130"/>
      <c r="E50" s="130"/>
      <c r="F50" s="127"/>
      <c r="G50" s="130"/>
      <c r="H50" s="130"/>
      <c r="I50" s="130"/>
      <c r="J50" s="130"/>
      <c r="K50" s="130"/>
      <c r="L50" s="130"/>
      <c r="M50" s="130"/>
      <c r="N50" s="130"/>
      <c r="O50" s="130"/>
    </row>
  </sheetData>
  <sheetProtection algorithmName="SHA-512" hashValue="75a13HyMmEbzPU28NTw0hcNLrvXU+0i2ffD6TBdSVhLAlySaZlXWINGQ2ATGiLYBTP+nyh+T5I6oI1V8XGZi9g==" saltValue="+BEo9v/4LIfYb1GTn5Oh5A==" spinCount="100000" sheet="1" objects="1" scenarios="1"/>
  <autoFilter ref="A3:R50" xr:uid="{00000000-0009-0000-0000-000014000000}"/>
  <mergeCells count="1">
    <mergeCell ref="A1:C1"/>
  </mergeCells>
  <printOptions horizontalCentered="1"/>
  <pageMargins left="0.75" right="0.75" top="1" bottom="1" header="0.5" footer="0.5"/>
  <pageSetup paperSize="3" scale="47"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2"/>
  <sheetViews>
    <sheetView zoomScale="80" zoomScaleNormal="80" workbookViewId="0">
      <selection activeCell="I1" sqref="I1"/>
    </sheetView>
  </sheetViews>
  <sheetFormatPr defaultRowHeight="12.75"/>
  <cols>
    <col min="1" max="1" width="9.140625" style="382"/>
    <col min="2" max="2" width="24" style="382" customWidth="1"/>
    <col min="3" max="3" width="26.42578125" style="382" customWidth="1"/>
    <col min="4" max="4" width="106.28515625" style="382" customWidth="1"/>
    <col min="5" max="5" width="12.5703125" style="382" customWidth="1"/>
    <col min="6" max="6" width="13.28515625" style="382" customWidth="1"/>
    <col min="7" max="7" width="16.42578125" style="382" customWidth="1"/>
    <col min="8" max="8" width="13.42578125" style="444" customWidth="1"/>
    <col min="9" max="9" width="10.85546875" style="382" customWidth="1"/>
    <col min="10" max="10" width="18.5703125" style="444" customWidth="1"/>
    <col min="11" max="16384" width="9.140625" style="382"/>
  </cols>
  <sheetData>
    <row r="1" spans="1:10" ht="15.75">
      <c r="B1" s="51" t="s">
        <v>15177</v>
      </c>
      <c r="C1" s="51" t="s">
        <v>21</v>
      </c>
      <c r="D1" s="50"/>
      <c r="E1" s="50"/>
      <c r="F1" s="383"/>
      <c r="G1" s="383"/>
      <c r="H1" s="425"/>
      <c r="I1" s="445"/>
      <c r="J1" s="425"/>
    </row>
    <row r="2" spans="1:10" ht="15.75">
      <c r="B2" s="383" t="s">
        <v>15176</v>
      </c>
      <c r="C2" s="51" t="s">
        <v>7801</v>
      </c>
      <c r="D2" s="50"/>
      <c r="E2" s="50"/>
      <c r="F2" s="383"/>
      <c r="G2" s="383"/>
      <c r="H2" s="425"/>
      <c r="I2" s="384"/>
      <c r="J2" s="425"/>
    </row>
    <row r="3" spans="1:10" ht="15.75">
      <c r="B3" s="383"/>
      <c r="C3" s="51"/>
      <c r="D3" s="50"/>
      <c r="E3" s="50"/>
      <c r="F3" s="383"/>
      <c r="G3" s="383"/>
      <c r="H3" s="425"/>
      <c r="I3" s="384"/>
      <c r="J3" s="425"/>
    </row>
    <row r="4" spans="1:10" ht="110.25">
      <c r="A4" s="52" t="s">
        <v>23</v>
      </c>
      <c r="B4" s="47" t="s">
        <v>5</v>
      </c>
      <c r="C4" s="47" t="s">
        <v>275</v>
      </c>
      <c r="D4" s="47" t="s">
        <v>276</v>
      </c>
      <c r="E4" s="49" t="s">
        <v>3</v>
      </c>
      <c r="F4" s="47" t="s">
        <v>53</v>
      </c>
      <c r="G4" s="47" t="s">
        <v>25</v>
      </c>
      <c r="H4" s="67" t="s">
        <v>2</v>
      </c>
      <c r="I4" s="60" t="s">
        <v>7</v>
      </c>
      <c r="J4" s="68" t="s">
        <v>1</v>
      </c>
    </row>
    <row r="5" spans="1:10" ht="124.5">
      <c r="A5" s="36">
        <v>1</v>
      </c>
      <c r="B5" s="36" t="s">
        <v>15226</v>
      </c>
      <c r="C5" s="415" t="s">
        <v>15227</v>
      </c>
      <c r="D5" s="434" t="s">
        <v>15539</v>
      </c>
      <c r="E5" s="36" t="s">
        <v>7802</v>
      </c>
      <c r="F5" s="36"/>
      <c r="G5" s="36" t="s">
        <v>7804</v>
      </c>
      <c r="H5" s="435">
        <v>888.81110999999987</v>
      </c>
      <c r="I5" s="65">
        <v>0.1</v>
      </c>
      <c r="J5" s="427">
        <f>H5*(1-I5)</f>
        <v>799.92999899999995</v>
      </c>
    </row>
    <row r="6" spans="1:10" ht="45.75">
      <c r="A6" s="36">
        <v>2</v>
      </c>
      <c r="B6" s="36" t="s">
        <v>15226</v>
      </c>
      <c r="C6" s="415" t="s">
        <v>15228</v>
      </c>
      <c r="D6" s="434" t="s">
        <v>15540</v>
      </c>
      <c r="E6" s="36" t="s">
        <v>7802</v>
      </c>
      <c r="F6" s="36"/>
      <c r="G6" s="36" t="s">
        <v>7804</v>
      </c>
      <c r="H6" s="435">
        <v>261.29748840000002</v>
      </c>
      <c r="I6" s="65">
        <v>0.1</v>
      </c>
      <c r="J6" s="427">
        <f t="shared" ref="J6:J67" si="0">H6*(1-I6)</f>
        <v>235.16773956000003</v>
      </c>
    </row>
    <row r="7" spans="1:10" ht="34.5">
      <c r="A7" s="36">
        <v>3</v>
      </c>
      <c r="B7" s="36" t="s">
        <v>15226</v>
      </c>
      <c r="C7" s="415" t="s">
        <v>15229</v>
      </c>
      <c r="D7" s="434" t="s">
        <v>15541</v>
      </c>
      <c r="E7" s="36" t="s">
        <v>7802</v>
      </c>
      <c r="F7" s="36"/>
      <c r="G7" s="36" t="s">
        <v>7804</v>
      </c>
      <c r="H7" s="435">
        <v>272.15073517500002</v>
      </c>
      <c r="I7" s="65">
        <v>0.1</v>
      </c>
      <c r="J7" s="427">
        <f t="shared" si="0"/>
        <v>244.93566165750002</v>
      </c>
    </row>
    <row r="8" spans="1:10" ht="15.75">
      <c r="A8" s="36">
        <v>4</v>
      </c>
      <c r="B8" s="36" t="s">
        <v>15226</v>
      </c>
      <c r="C8" s="415" t="s">
        <v>15230</v>
      </c>
      <c r="D8" s="434" t="s">
        <v>15542</v>
      </c>
      <c r="E8" s="36" t="s">
        <v>7802</v>
      </c>
      <c r="F8" s="36"/>
      <c r="G8" s="36" t="s">
        <v>7804</v>
      </c>
      <c r="H8" s="435">
        <v>420.62747999999999</v>
      </c>
      <c r="I8" s="65">
        <v>0.1</v>
      </c>
      <c r="J8" s="427">
        <f t="shared" si="0"/>
        <v>378.56473199999999</v>
      </c>
    </row>
    <row r="9" spans="1:10" ht="15.75">
      <c r="A9" s="36">
        <v>5</v>
      </c>
      <c r="B9" s="36" t="s">
        <v>15226</v>
      </c>
      <c r="C9" s="415" t="s">
        <v>15231</v>
      </c>
      <c r="D9" s="434" t="s">
        <v>15543</v>
      </c>
      <c r="E9" s="36" t="s">
        <v>7802</v>
      </c>
      <c r="F9" s="36"/>
      <c r="G9" s="36" t="s">
        <v>7804</v>
      </c>
      <c r="H9" s="435">
        <v>121.24596</v>
      </c>
      <c r="I9" s="65">
        <v>0.1</v>
      </c>
      <c r="J9" s="427">
        <f t="shared" si="0"/>
        <v>109.121364</v>
      </c>
    </row>
    <row r="10" spans="1:10" ht="45.75">
      <c r="A10" s="36">
        <v>6</v>
      </c>
      <c r="B10" s="36" t="s">
        <v>15226</v>
      </c>
      <c r="C10" s="415" t="s">
        <v>15232</v>
      </c>
      <c r="D10" s="434" t="s">
        <v>15544</v>
      </c>
      <c r="E10" s="36" t="s">
        <v>7802</v>
      </c>
      <c r="F10" s="36"/>
      <c r="G10" s="36" t="s">
        <v>7804</v>
      </c>
      <c r="H10" s="435">
        <v>213.24710999999996</v>
      </c>
      <c r="I10" s="65">
        <v>0.1</v>
      </c>
      <c r="J10" s="427">
        <f t="shared" si="0"/>
        <v>191.92239899999998</v>
      </c>
    </row>
    <row r="11" spans="1:10" ht="45.75">
      <c r="A11" s="36">
        <v>7</v>
      </c>
      <c r="B11" s="36" t="s">
        <v>15226</v>
      </c>
      <c r="C11" s="415" t="s">
        <v>15233</v>
      </c>
      <c r="D11" s="434" t="s">
        <v>15545</v>
      </c>
      <c r="E11" s="36" t="s">
        <v>7802</v>
      </c>
      <c r="F11" s="36"/>
      <c r="G11" s="36" t="s">
        <v>7804</v>
      </c>
      <c r="H11" s="435">
        <v>248.80310999999998</v>
      </c>
      <c r="I11" s="65">
        <v>0.1</v>
      </c>
      <c r="J11" s="427">
        <f t="shared" si="0"/>
        <v>223.92279899999997</v>
      </c>
    </row>
    <row r="12" spans="1:10" ht="45.75">
      <c r="A12" s="36">
        <v>8</v>
      </c>
      <c r="B12" s="36" t="s">
        <v>15226</v>
      </c>
      <c r="C12" s="415" t="s">
        <v>15234</v>
      </c>
      <c r="D12" s="434" t="s">
        <v>15546</v>
      </c>
      <c r="E12" s="36" t="s">
        <v>7802</v>
      </c>
      <c r="F12" s="36"/>
      <c r="G12" s="36" t="s">
        <v>7804</v>
      </c>
      <c r="H12" s="435">
        <v>302.13711000000001</v>
      </c>
      <c r="I12" s="65">
        <v>0.1</v>
      </c>
      <c r="J12" s="427">
        <f t="shared" si="0"/>
        <v>271.92339900000002</v>
      </c>
    </row>
    <row r="13" spans="1:10" ht="45.75">
      <c r="A13" s="36">
        <v>9</v>
      </c>
      <c r="B13" s="36" t="s">
        <v>15226</v>
      </c>
      <c r="C13" s="415" t="s">
        <v>15235</v>
      </c>
      <c r="D13" s="434" t="s">
        <v>15547</v>
      </c>
      <c r="E13" s="36" t="s">
        <v>7802</v>
      </c>
      <c r="F13" s="36"/>
      <c r="G13" s="36" t="s">
        <v>7804</v>
      </c>
      <c r="H13" s="435">
        <v>355.47111000000001</v>
      </c>
      <c r="I13" s="65">
        <v>0.1</v>
      </c>
      <c r="J13" s="427">
        <f t="shared" si="0"/>
        <v>319.92399900000004</v>
      </c>
    </row>
    <row r="14" spans="1:10" ht="45.75">
      <c r="A14" s="36">
        <v>10</v>
      </c>
      <c r="B14" s="36" t="s">
        <v>15226</v>
      </c>
      <c r="C14" s="415" t="s">
        <v>15236</v>
      </c>
      <c r="D14" s="434" t="s">
        <v>15548</v>
      </c>
      <c r="E14" s="36" t="s">
        <v>7802</v>
      </c>
      <c r="F14" s="36"/>
      <c r="G14" s="36" t="s">
        <v>7804</v>
      </c>
      <c r="H14" s="435">
        <v>408.80511000000001</v>
      </c>
      <c r="I14" s="65">
        <v>0.1</v>
      </c>
      <c r="J14" s="427">
        <f t="shared" si="0"/>
        <v>367.924599</v>
      </c>
    </row>
    <row r="15" spans="1:10" ht="15.75">
      <c r="A15" s="36">
        <v>11</v>
      </c>
      <c r="B15" s="36" t="s">
        <v>15226</v>
      </c>
      <c r="C15" s="415" t="s">
        <v>15237</v>
      </c>
      <c r="D15" s="434" t="s">
        <v>15549</v>
      </c>
      <c r="E15" s="36" t="s">
        <v>7802</v>
      </c>
      <c r="F15" s="36"/>
      <c r="G15" s="36" t="s">
        <v>7804</v>
      </c>
      <c r="H15" s="435">
        <v>17.689109999999999</v>
      </c>
      <c r="I15" s="65">
        <v>0.1</v>
      </c>
      <c r="J15" s="427">
        <f t="shared" si="0"/>
        <v>15.920199</v>
      </c>
    </row>
    <row r="16" spans="1:10" ht="23.25">
      <c r="A16" s="36">
        <v>12</v>
      </c>
      <c r="B16" s="36" t="s">
        <v>15226</v>
      </c>
      <c r="C16" s="415" t="s">
        <v>15238</v>
      </c>
      <c r="D16" s="434" t="s">
        <v>15550</v>
      </c>
      <c r="E16" s="36" t="s">
        <v>7802</v>
      </c>
      <c r="F16" s="36"/>
      <c r="G16" s="36" t="s">
        <v>7804</v>
      </c>
      <c r="H16" s="435">
        <v>6.8445299999999998</v>
      </c>
      <c r="I16" s="65">
        <v>0.1</v>
      </c>
      <c r="J16" s="427">
        <f t="shared" si="0"/>
        <v>6.1600770000000002</v>
      </c>
    </row>
    <row r="17" spans="1:10" ht="23.25">
      <c r="A17" s="36">
        <v>13</v>
      </c>
      <c r="B17" s="36" t="s">
        <v>15226</v>
      </c>
      <c r="C17" s="415" t="s">
        <v>15239</v>
      </c>
      <c r="D17" s="434" t="s">
        <v>15551</v>
      </c>
      <c r="E17" s="36" t="s">
        <v>7802</v>
      </c>
      <c r="F17" s="36"/>
      <c r="G17" s="36" t="s">
        <v>7804</v>
      </c>
      <c r="H17" s="435">
        <v>55.37847</v>
      </c>
      <c r="I17" s="65">
        <v>0.1</v>
      </c>
      <c r="J17" s="427">
        <f t="shared" si="0"/>
        <v>49.840623000000001</v>
      </c>
    </row>
    <row r="18" spans="1:10" ht="135.75">
      <c r="A18" s="36">
        <v>14</v>
      </c>
      <c r="B18" s="36" t="s">
        <v>15226</v>
      </c>
      <c r="C18" s="415" t="s">
        <v>15240</v>
      </c>
      <c r="D18" s="434" t="s">
        <v>15552</v>
      </c>
      <c r="E18" s="36" t="s">
        <v>7802</v>
      </c>
      <c r="F18" s="36"/>
      <c r="G18" s="36" t="s">
        <v>7804</v>
      </c>
      <c r="H18" s="435">
        <v>177.69110999999998</v>
      </c>
      <c r="I18" s="65">
        <v>0.1</v>
      </c>
      <c r="J18" s="427">
        <f t="shared" si="0"/>
        <v>159.921999</v>
      </c>
    </row>
    <row r="19" spans="1:10" ht="147">
      <c r="A19" s="36">
        <v>15</v>
      </c>
      <c r="B19" s="36" t="s">
        <v>15226</v>
      </c>
      <c r="C19" s="415" t="s">
        <v>15241</v>
      </c>
      <c r="D19" s="434" t="s">
        <v>15553</v>
      </c>
      <c r="E19" s="36" t="s">
        <v>7802</v>
      </c>
      <c r="F19" s="36"/>
      <c r="G19" s="36" t="s">
        <v>7804</v>
      </c>
      <c r="H19" s="435">
        <v>190.13570999999999</v>
      </c>
      <c r="I19" s="65">
        <v>0.1</v>
      </c>
      <c r="J19" s="427">
        <f t="shared" si="0"/>
        <v>171.122139</v>
      </c>
    </row>
    <row r="20" spans="1:10" ht="90.75">
      <c r="A20" s="36">
        <v>16</v>
      </c>
      <c r="B20" s="36" t="s">
        <v>15226</v>
      </c>
      <c r="C20" s="415" t="s">
        <v>15242</v>
      </c>
      <c r="D20" s="434" t="s">
        <v>15554</v>
      </c>
      <c r="E20" s="36" t="s">
        <v>7802</v>
      </c>
      <c r="F20" s="36"/>
      <c r="G20" s="36" t="s">
        <v>7804</v>
      </c>
      <c r="H20" s="435">
        <v>248.80310999999998</v>
      </c>
      <c r="I20" s="65">
        <v>0.1</v>
      </c>
      <c r="J20" s="427">
        <f t="shared" si="0"/>
        <v>223.92279899999997</v>
      </c>
    </row>
    <row r="21" spans="1:10" ht="45.75">
      <c r="A21" s="36">
        <v>17</v>
      </c>
      <c r="B21" s="36" t="s">
        <v>15226</v>
      </c>
      <c r="C21" s="415" t="s">
        <v>15243</v>
      </c>
      <c r="D21" s="434" t="s">
        <v>15555</v>
      </c>
      <c r="E21" s="36" t="s">
        <v>7802</v>
      </c>
      <c r="F21" s="36"/>
      <c r="G21" s="36" t="s">
        <v>7804</v>
      </c>
      <c r="H21" s="435">
        <v>195.46910999999997</v>
      </c>
      <c r="I21" s="65">
        <v>0.1</v>
      </c>
      <c r="J21" s="427">
        <f t="shared" si="0"/>
        <v>175.92219899999998</v>
      </c>
    </row>
    <row r="22" spans="1:10" ht="90.75">
      <c r="A22" s="36">
        <v>18</v>
      </c>
      <c r="B22" s="36" t="s">
        <v>15226</v>
      </c>
      <c r="C22" s="415" t="s">
        <v>15244</v>
      </c>
      <c r="D22" s="434" t="s">
        <v>15556</v>
      </c>
      <c r="E22" s="36" t="s">
        <v>7802</v>
      </c>
      <c r="F22" s="36"/>
      <c r="G22" s="36" t="s">
        <v>7804</v>
      </c>
      <c r="H22" s="435">
        <v>337.69310999999999</v>
      </c>
      <c r="I22" s="65">
        <v>0.1</v>
      </c>
      <c r="J22" s="427">
        <f t="shared" si="0"/>
        <v>303.92379899999997</v>
      </c>
    </row>
    <row r="23" spans="1:10" ht="124.5">
      <c r="A23" s="36">
        <v>19</v>
      </c>
      <c r="B23" s="36" t="s">
        <v>15226</v>
      </c>
      <c r="C23" s="415" t="s">
        <v>15245</v>
      </c>
      <c r="D23" s="434" t="s">
        <v>15557</v>
      </c>
      <c r="E23" s="36" t="s">
        <v>7802</v>
      </c>
      <c r="F23" s="36"/>
      <c r="G23" s="36" t="s">
        <v>7804</v>
      </c>
      <c r="H23" s="435">
        <v>391.02710999999999</v>
      </c>
      <c r="I23" s="65">
        <v>0.1</v>
      </c>
      <c r="J23" s="427">
        <f t="shared" si="0"/>
        <v>351.92439899999999</v>
      </c>
    </row>
    <row r="24" spans="1:10" ht="169.5">
      <c r="A24" s="36">
        <v>20</v>
      </c>
      <c r="B24" s="36" t="s">
        <v>15226</v>
      </c>
      <c r="C24" s="415" t="s">
        <v>15246</v>
      </c>
      <c r="D24" s="434" t="s">
        <v>15558</v>
      </c>
      <c r="E24" s="36" t="s">
        <v>7802</v>
      </c>
      <c r="F24" s="36"/>
      <c r="G24" s="36" t="s">
        <v>7804</v>
      </c>
      <c r="H24" s="435">
        <v>444.36111</v>
      </c>
      <c r="I24" s="65">
        <v>0.1</v>
      </c>
      <c r="J24" s="427">
        <f t="shared" si="0"/>
        <v>399.92499900000001</v>
      </c>
    </row>
    <row r="25" spans="1:10" ht="102">
      <c r="A25" s="36">
        <v>21</v>
      </c>
      <c r="B25" s="36" t="s">
        <v>15226</v>
      </c>
      <c r="C25" s="415" t="s">
        <v>15247</v>
      </c>
      <c r="D25" s="434" t="s">
        <v>15559</v>
      </c>
      <c r="E25" s="36" t="s">
        <v>7802</v>
      </c>
      <c r="F25" s="36"/>
      <c r="G25" s="36" t="s">
        <v>7804</v>
      </c>
      <c r="H25" s="435">
        <v>337.69310999999999</v>
      </c>
      <c r="I25" s="65">
        <v>0.1</v>
      </c>
      <c r="J25" s="427">
        <f t="shared" si="0"/>
        <v>303.92379899999997</v>
      </c>
    </row>
    <row r="26" spans="1:10" ht="102">
      <c r="A26" s="36">
        <v>22</v>
      </c>
      <c r="B26" s="36" t="s">
        <v>15226</v>
      </c>
      <c r="C26" s="415" t="s">
        <v>15248</v>
      </c>
      <c r="D26" s="434" t="s">
        <v>15560</v>
      </c>
      <c r="E26" s="36" t="s">
        <v>7802</v>
      </c>
      <c r="F26" s="36"/>
      <c r="G26" s="36" t="s">
        <v>7804</v>
      </c>
      <c r="H26" s="435">
        <v>391.02710999999999</v>
      </c>
      <c r="I26" s="65">
        <v>0.1</v>
      </c>
      <c r="J26" s="427">
        <f t="shared" si="0"/>
        <v>351.92439899999999</v>
      </c>
    </row>
    <row r="27" spans="1:10" ht="102">
      <c r="A27" s="36">
        <v>23</v>
      </c>
      <c r="B27" s="36" t="s">
        <v>15226</v>
      </c>
      <c r="C27" s="415" t="s">
        <v>15249</v>
      </c>
      <c r="D27" s="434" t="s">
        <v>15561</v>
      </c>
      <c r="E27" s="36" t="s">
        <v>7802</v>
      </c>
      <c r="F27" s="36"/>
      <c r="G27" s="36" t="s">
        <v>7804</v>
      </c>
      <c r="H27" s="435">
        <v>266.58110999999997</v>
      </c>
      <c r="I27" s="65">
        <v>0.1</v>
      </c>
      <c r="J27" s="427">
        <f t="shared" si="0"/>
        <v>239.92299899999998</v>
      </c>
    </row>
    <row r="28" spans="1:10" ht="124.5">
      <c r="A28" s="36">
        <v>24</v>
      </c>
      <c r="B28" s="36" t="s">
        <v>15226</v>
      </c>
      <c r="C28" s="415" t="s">
        <v>15250</v>
      </c>
      <c r="D28" s="434" t="s">
        <v>15562</v>
      </c>
      <c r="E28" s="36" t="s">
        <v>7802</v>
      </c>
      <c r="F28" s="36"/>
      <c r="G28" s="36" t="s">
        <v>7804</v>
      </c>
      <c r="H28" s="435">
        <v>355.47111000000001</v>
      </c>
      <c r="I28" s="65">
        <v>0.1</v>
      </c>
      <c r="J28" s="427">
        <f t="shared" si="0"/>
        <v>319.92399900000004</v>
      </c>
    </row>
    <row r="29" spans="1:10" ht="124.5">
      <c r="A29" s="36">
        <v>25</v>
      </c>
      <c r="B29" s="36" t="s">
        <v>15226</v>
      </c>
      <c r="C29" s="415" t="s">
        <v>15251</v>
      </c>
      <c r="D29" s="434" t="s">
        <v>15563</v>
      </c>
      <c r="E29" s="36" t="s">
        <v>7802</v>
      </c>
      <c r="F29" s="36"/>
      <c r="G29" s="36" t="s">
        <v>7804</v>
      </c>
      <c r="H29" s="435">
        <v>408.80511000000001</v>
      </c>
      <c r="I29" s="65">
        <v>0.1</v>
      </c>
      <c r="J29" s="427">
        <f t="shared" si="0"/>
        <v>367.924599</v>
      </c>
    </row>
    <row r="30" spans="1:10" ht="124.5">
      <c r="A30" s="36">
        <v>26</v>
      </c>
      <c r="B30" s="36" t="s">
        <v>15226</v>
      </c>
      <c r="C30" s="415" t="s">
        <v>15252</v>
      </c>
      <c r="D30" s="434" t="s">
        <v>15564</v>
      </c>
      <c r="E30" s="36" t="s">
        <v>7802</v>
      </c>
      <c r="F30" s="36"/>
      <c r="G30" s="36" t="s">
        <v>7804</v>
      </c>
      <c r="H30" s="435">
        <v>284.35910999999999</v>
      </c>
      <c r="I30" s="65">
        <v>0.1</v>
      </c>
      <c r="J30" s="427">
        <f t="shared" si="0"/>
        <v>255.92319899999998</v>
      </c>
    </row>
    <row r="31" spans="1:10" ht="90.75">
      <c r="A31" s="36">
        <v>27</v>
      </c>
      <c r="B31" s="36" t="s">
        <v>15226</v>
      </c>
      <c r="C31" s="415" t="s">
        <v>15253</v>
      </c>
      <c r="D31" s="434" t="s">
        <v>15565</v>
      </c>
      <c r="E31" s="36" t="s">
        <v>7802</v>
      </c>
      <c r="F31" s="36"/>
      <c r="G31" s="36" t="s">
        <v>7804</v>
      </c>
      <c r="H31" s="435">
        <v>284.35910999999999</v>
      </c>
      <c r="I31" s="65">
        <v>0.1</v>
      </c>
      <c r="J31" s="427">
        <f t="shared" si="0"/>
        <v>255.92319899999998</v>
      </c>
    </row>
    <row r="32" spans="1:10" ht="135.75">
      <c r="A32" s="36">
        <v>28</v>
      </c>
      <c r="B32" s="36" t="s">
        <v>15226</v>
      </c>
      <c r="C32" s="415" t="s">
        <v>15254</v>
      </c>
      <c r="D32" s="434" t="s">
        <v>15566</v>
      </c>
      <c r="E32" s="36" t="s">
        <v>7802</v>
      </c>
      <c r="F32" s="36"/>
      <c r="G32" s="36" t="s">
        <v>7804</v>
      </c>
      <c r="H32" s="435">
        <v>177.69110999999998</v>
      </c>
      <c r="I32" s="65">
        <v>0.1</v>
      </c>
      <c r="J32" s="427">
        <f t="shared" si="0"/>
        <v>159.921999</v>
      </c>
    </row>
    <row r="33" spans="1:10" ht="147">
      <c r="A33" s="36">
        <v>29</v>
      </c>
      <c r="B33" s="36" t="s">
        <v>15226</v>
      </c>
      <c r="C33" s="415" t="s">
        <v>15255</v>
      </c>
      <c r="D33" s="434" t="s">
        <v>15567</v>
      </c>
      <c r="E33" s="36" t="s">
        <v>7802</v>
      </c>
      <c r="F33" s="36"/>
      <c r="G33" s="36" t="s">
        <v>7804</v>
      </c>
      <c r="H33" s="435">
        <v>190.13570999999999</v>
      </c>
      <c r="I33" s="65">
        <v>0.1</v>
      </c>
      <c r="J33" s="427">
        <f t="shared" si="0"/>
        <v>171.122139</v>
      </c>
    </row>
    <row r="34" spans="1:10" ht="57">
      <c r="A34" s="36">
        <v>30</v>
      </c>
      <c r="B34" s="36" t="s">
        <v>15226</v>
      </c>
      <c r="C34" s="415" t="s">
        <v>15256</v>
      </c>
      <c r="D34" s="434" t="s">
        <v>15568</v>
      </c>
      <c r="E34" s="36" t="s">
        <v>7802</v>
      </c>
      <c r="F34" s="36"/>
      <c r="G34" s="36" t="s">
        <v>7804</v>
      </c>
      <c r="H34" s="435">
        <v>248.80310999999998</v>
      </c>
      <c r="I34" s="65">
        <v>0.1</v>
      </c>
      <c r="J34" s="427">
        <f t="shared" si="0"/>
        <v>223.92279899999997</v>
      </c>
    </row>
    <row r="35" spans="1:10" ht="45.75">
      <c r="A35" s="36">
        <v>31</v>
      </c>
      <c r="B35" s="36" t="s">
        <v>15226</v>
      </c>
      <c r="C35" s="415" t="s">
        <v>15257</v>
      </c>
      <c r="D35" s="434" t="s">
        <v>15569</v>
      </c>
      <c r="E35" s="36" t="s">
        <v>7802</v>
      </c>
      <c r="F35" s="36"/>
      <c r="G35" s="36" t="s">
        <v>7804</v>
      </c>
      <c r="H35" s="435">
        <v>195.46910999999997</v>
      </c>
      <c r="I35" s="65">
        <v>0.1</v>
      </c>
      <c r="J35" s="427">
        <f t="shared" si="0"/>
        <v>175.92219899999998</v>
      </c>
    </row>
    <row r="36" spans="1:10" ht="90.75">
      <c r="A36" s="36">
        <v>32</v>
      </c>
      <c r="B36" s="36" t="s">
        <v>15226</v>
      </c>
      <c r="C36" s="415" t="s">
        <v>15258</v>
      </c>
      <c r="D36" s="434" t="s">
        <v>15570</v>
      </c>
      <c r="E36" s="36" t="s">
        <v>7802</v>
      </c>
      <c r="F36" s="36"/>
      <c r="G36" s="36" t="s">
        <v>7804</v>
      </c>
      <c r="H36" s="435">
        <v>337.69310999999999</v>
      </c>
      <c r="I36" s="65">
        <v>0.1</v>
      </c>
      <c r="J36" s="427">
        <f t="shared" si="0"/>
        <v>303.92379899999997</v>
      </c>
    </row>
    <row r="37" spans="1:10" ht="124.5">
      <c r="A37" s="36">
        <v>33</v>
      </c>
      <c r="B37" s="36" t="s">
        <v>15226</v>
      </c>
      <c r="C37" s="415" t="s">
        <v>15259</v>
      </c>
      <c r="D37" s="434" t="s">
        <v>15571</v>
      </c>
      <c r="E37" s="36" t="s">
        <v>7802</v>
      </c>
      <c r="F37" s="36"/>
      <c r="G37" s="36" t="s">
        <v>7804</v>
      </c>
      <c r="H37" s="435">
        <v>391.02710999999999</v>
      </c>
      <c r="I37" s="65">
        <v>0.1</v>
      </c>
      <c r="J37" s="427">
        <f t="shared" si="0"/>
        <v>351.92439899999999</v>
      </c>
    </row>
    <row r="38" spans="1:10" ht="147">
      <c r="A38" s="36">
        <v>34</v>
      </c>
      <c r="B38" s="36" t="s">
        <v>15226</v>
      </c>
      <c r="C38" s="415" t="s">
        <v>15260</v>
      </c>
      <c r="D38" s="434" t="s">
        <v>15572</v>
      </c>
      <c r="E38" s="36" t="s">
        <v>7802</v>
      </c>
      <c r="F38" s="36"/>
      <c r="G38" s="36" t="s">
        <v>7804</v>
      </c>
      <c r="H38" s="435">
        <v>444.36111</v>
      </c>
      <c r="I38" s="65">
        <v>0.1</v>
      </c>
      <c r="J38" s="427">
        <f t="shared" si="0"/>
        <v>399.92499900000001</v>
      </c>
    </row>
    <row r="39" spans="1:10" ht="102">
      <c r="A39" s="36">
        <v>35</v>
      </c>
      <c r="B39" s="36" t="s">
        <v>15226</v>
      </c>
      <c r="C39" s="415" t="s">
        <v>15261</v>
      </c>
      <c r="D39" s="434" t="s">
        <v>15573</v>
      </c>
      <c r="E39" s="36" t="s">
        <v>7802</v>
      </c>
      <c r="F39" s="36"/>
      <c r="G39" s="36" t="s">
        <v>7804</v>
      </c>
      <c r="H39" s="435">
        <v>337.69310999999999</v>
      </c>
      <c r="I39" s="65">
        <v>0.1</v>
      </c>
      <c r="J39" s="427">
        <f t="shared" si="0"/>
        <v>303.92379899999997</v>
      </c>
    </row>
    <row r="40" spans="1:10" ht="102">
      <c r="A40" s="36">
        <v>36</v>
      </c>
      <c r="B40" s="36" t="s">
        <v>15226</v>
      </c>
      <c r="C40" s="415" t="s">
        <v>15262</v>
      </c>
      <c r="D40" s="434" t="s">
        <v>15574</v>
      </c>
      <c r="E40" s="36" t="s">
        <v>7802</v>
      </c>
      <c r="F40" s="36"/>
      <c r="G40" s="36" t="s">
        <v>7804</v>
      </c>
      <c r="H40" s="435">
        <v>391.02710999999999</v>
      </c>
      <c r="I40" s="65">
        <v>0.1</v>
      </c>
      <c r="J40" s="427">
        <f t="shared" si="0"/>
        <v>351.92439899999999</v>
      </c>
    </row>
    <row r="41" spans="1:10" ht="102">
      <c r="A41" s="36">
        <v>37</v>
      </c>
      <c r="B41" s="36" t="s">
        <v>15226</v>
      </c>
      <c r="C41" s="415" t="s">
        <v>15263</v>
      </c>
      <c r="D41" s="434" t="s">
        <v>15575</v>
      </c>
      <c r="E41" s="36" t="s">
        <v>7802</v>
      </c>
      <c r="F41" s="36"/>
      <c r="G41" s="36" t="s">
        <v>7804</v>
      </c>
      <c r="H41" s="435">
        <v>266.58111000000002</v>
      </c>
      <c r="I41" s="65">
        <v>0.1</v>
      </c>
      <c r="J41" s="427">
        <f t="shared" si="0"/>
        <v>239.92299900000003</v>
      </c>
    </row>
    <row r="42" spans="1:10" ht="124.5">
      <c r="A42" s="36">
        <v>38</v>
      </c>
      <c r="B42" s="36" t="s">
        <v>15226</v>
      </c>
      <c r="C42" s="415" t="s">
        <v>15264</v>
      </c>
      <c r="D42" s="434" t="s">
        <v>15576</v>
      </c>
      <c r="E42" s="36" t="s">
        <v>7802</v>
      </c>
      <c r="F42" s="36"/>
      <c r="G42" s="36" t="s">
        <v>7804</v>
      </c>
      <c r="H42" s="435">
        <v>355.47111000000001</v>
      </c>
      <c r="I42" s="65">
        <v>0.1</v>
      </c>
      <c r="J42" s="427">
        <f t="shared" si="0"/>
        <v>319.92399900000004</v>
      </c>
    </row>
    <row r="43" spans="1:10" ht="124.5">
      <c r="A43" s="36">
        <v>39</v>
      </c>
      <c r="B43" s="36" t="s">
        <v>15226</v>
      </c>
      <c r="C43" s="415" t="s">
        <v>15265</v>
      </c>
      <c r="D43" s="434" t="s">
        <v>15577</v>
      </c>
      <c r="E43" s="36" t="s">
        <v>7802</v>
      </c>
      <c r="F43" s="36"/>
      <c r="G43" s="36" t="s">
        <v>7804</v>
      </c>
      <c r="H43" s="435">
        <v>408.80511000000001</v>
      </c>
      <c r="I43" s="65">
        <v>0.1</v>
      </c>
      <c r="J43" s="427">
        <f t="shared" si="0"/>
        <v>367.924599</v>
      </c>
    </row>
    <row r="44" spans="1:10" ht="124.5">
      <c r="A44" s="36">
        <v>40</v>
      </c>
      <c r="B44" s="36" t="s">
        <v>15226</v>
      </c>
      <c r="C44" s="415" t="s">
        <v>15266</v>
      </c>
      <c r="D44" s="434" t="s">
        <v>15578</v>
      </c>
      <c r="E44" s="36" t="s">
        <v>7802</v>
      </c>
      <c r="F44" s="36"/>
      <c r="G44" s="36" t="s">
        <v>7804</v>
      </c>
      <c r="H44" s="435">
        <v>284.35910999999999</v>
      </c>
      <c r="I44" s="65">
        <v>0.1</v>
      </c>
      <c r="J44" s="427">
        <f t="shared" si="0"/>
        <v>255.92319899999998</v>
      </c>
    </row>
    <row r="45" spans="1:10" ht="124.5">
      <c r="A45" s="36">
        <v>41</v>
      </c>
      <c r="B45" s="36" t="s">
        <v>15226</v>
      </c>
      <c r="C45" s="415" t="s">
        <v>15227</v>
      </c>
      <c r="D45" s="434" t="s">
        <v>15579</v>
      </c>
      <c r="E45" s="36" t="s">
        <v>7802</v>
      </c>
      <c r="F45" s="36"/>
      <c r="G45" s="36" t="s">
        <v>7804</v>
      </c>
      <c r="H45" s="435">
        <v>888.81110999999987</v>
      </c>
      <c r="I45" s="65">
        <v>0.1</v>
      </c>
      <c r="J45" s="427">
        <f t="shared" si="0"/>
        <v>799.92999899999995</v>
      </c>
    </row>
    <row r="46" spans="1:10" ht="135.75">
      <c r="A46" s="36">
        <v>42</v>
      </c>
      <c r="B46" s="36" t="s">
        <v>15226</v>
      </c>
      <c r="C46" s="415" t="s">
        <v>15267</v>
      </c>
      <c r="D46" s="434" t="s">
        <v>15580</v>
      </c>
      <c r="E46" s="36" t="s">
        <v>7802</v>
      </c>
      <c r="F46" s="36"/>
      <c r="G46" s="36" t="s">
        <v>7804</v>
      </c>
      <c r="H46" s="435">
        <v>888.81110999999987</v>
      </c>
      <c r="I46" s="65">
        <v>0.1</v>
      </c>
      <c r="J46" s="427">
        <f t="shared" si="0"/>
        <v>799.92999899999995</v>
      </c>
    </row>
    <row r="47" spans="1:10" ht="124.5">
      <c r="A47" s="36">
        <v>43</v>
      </c>
      <c r="B47" s="36" t="s">
        <v>15226</v>
      </c>
      <c r="C47" s="415" t="s">
        <v>15268</v>
      </c>
      <c r="D47" s="434" t="s">
        <v>15581</v>
      </c>
      <c r="E47" s="36" t="s">
        <v>7802</v>
      </c>
      <c r="F47" s="36"/>
      <c r="G47" s="36" t="s">
        <v>7804</v>
      </c>
      <c r="H47" s="435">
        <v>888.81110999999987</v>
      </c>
      <c r="I47" s="65">
        <v>0.1</v>
      </c>
      <c r="J47" s="427">
        <f t="shared" si="0"/>
        <v>799.92999899999995</v>
      </c>
    </row>
    <row r="48" spans="1:10" ht="90.75">
      <c r="A48" s="36">
        <v>44</v>
      </c>
      <c r="B48" s="36" t="s">
        <v>15226</v>
      </c>
      <c r="C48" s="415" t="s">
        <v>15269</v>
      </c>
      <c r="D48" s="434" t="s">
        <v>15582</v>
      </c>
      <c r="E48" s="36" t="s">
        <v>7802</v>
      </c>
      <c r="F48" s="36"/>
      <c r="G48" s="36" t="s">
        <v>7804</v>
      </c>
      <c r="H48" s="435">
        <v>284.35910999999999</v>
      </c>
      <c r="I48" s="65">
        <v>0.1</v>
      </c>
      <c r="J48" s="427">
        <f t="shared" si="0"/>
        <v>255.92319899999998</v>
      </c>
    </row>
    <row r="49" spans="1:10" ht="34.5">
      <c r="A49" s="36">
        <v>45</v>
      </c>
      <c r="B49" s="36" t="s">
        <v>15226</v>
      </c>
      <c r="C49" s="415" t="s">
        <v>15270</v>
      </c>
      <c r="D49" s="434" t="s">
        <v>15583</v>
      </c>
      <c r="E49" s="36" t="s">
        <v>7802</v>
      </c>
      <c r="F49" s="36"/>
      <c r="G49" s="36" t="s">
        <v>7804</v>
      </c>
      <c r="H49" s="435">
        <v>284.35910999999999</v>
      </c>
      <c r="I49" s="65">
        <v>0.1</v>
      </c>
      <c r="J49" s="427">
        <f t="shared" si="0"/>
        <v>255.92319899999998</v>
      </c>
    </row>
    <row r="50" spans="1:10" ht="34.5">
      <c r="A50" s="36">
        <v>46</v>
      </c>
      <c r="B50" s="36" t="s">
        <v>15226</v>
      </c>
      <c r="C50" s="415" t="s">
        <v>15271</v>
      </c>
      <c r="D50" s="434" t="s">
        <v>15584</v>
      </c>
      <c r="E50" s="36" t="s">
        <v>7802</v>
      </c>
      <c r="F50" s="36"/>
      <c r="G50" s="36" t="s">
        <v>7804</v>
      </c>
      <c r="H50" s="435">
        <v>284.35910999999999</v>
      </c>
      <c r="I50" s="65">
        <v>0.1</v>
      </c>
      <c r="J50" s="427">
        <f t="shared" si="0"/>
        <v>255.92319899999998</v>
      </c>
    </row>
    <row r="51" spans="1:10" ht="34.5">
      <c r="A51" s="36">
        <v>47</v>
      </c>
      <c r="B51" s="36" t="s">
        <v>15226</v>
      </c>
      <c r="C51" s="415" t="s">
        <v>15272</v>
      </c>
      <c r="D51" s="434" t="s">
        <v>15585</v>
      </c>
      <c r="E51" s="36" t="s">
        <v>7802</v>
      </c>
      <c r="F51" s="36"/>
      <c r="G51" s="36" t="s">
        <v>7804</v>
      </c>
      <c r="H51" s="435">
        <v>284.35910999999999</v>
      </c>
      <c r="I51" s="65">
        <v>0.1</v>
      </c>
      <c r="J51" s="427">
        <f t="shared" si="0"/>
        <v>255.92319899999998</v>
      </c>
    </row>
    <row r="52" spans="1:10" ht="34.5">
      <c r="A52" s="36">
        <v>48</v>
      </c>
      <c r="B52" s="36" t="s">
        <v>15226</v>
      </c>
      <c r="C52" s="415" t="s">
        <v>15273</v>
      </c>
      <c r="D52" s="434" t="s">
        <v>15586</v>
      </c>
      <c r="E52" s="36" t="s">
        <v>7802</v>
      </c>
      <c r="F52" s="36"/>
      <c r="G52" s="36" t="s">
        <v>7804</v>
      </c>
      <c r="H52" s="435">
        <v>284.35910999999999</v>
      </c>
      <c r="I52" s="65">
        <v>0.1</v>
      </c>
      <c r="J52" s="427">
        <f t="shared" si="0"/>
        <v>255.92319899999998</v>
      </c>
    </row>
    <row r="53" spans="1:10" ht="23.25">
      <c r="A53" s="36">
        <v>49</v>
      </c>
      <c r="B53" s="36" t="s">
        <v>15226</v>
      </c>
      <c r="C53" s="415" t="s">
        <v>15274</v>
      </c>
      <c r="D53" s="434" t="s">
        <v>15587</v>
      </c>
      <c r="E53" s="36" t="s">
        <v>7802</v>
      </c>
      <c r="F53" s="36"/>
      <c r="G53" s="36" t="s">
        <v>7804</v>
      </c>
      <c r="H53" s="435">
        <v>38.044919999999998</v>
      </c>
      <c r="I53" s="65">
        <v>0.1</v>
      </c>
      <c r="J53" s="427">
        <f t="shared" si="0"/>
        <v>34.240428000000001</v>
      </c>
    </row>
    <row r="54" spans="1:10" ht="23.25">
      <c r="A54" s="36">
        <v>50</v>
      </c>
      <c r="B54" s="36" t="s">
        <v>15226</v>
      </c>
      <c r="C54" s="415" t="s">
        <v>15275</v>
      </c>
      <c r="D54" s="434" t="s">
        <v>15588</v>
      </c>
      <c r="E54" s="36" t="s">
        <v>7802</v>
      </c>
      <c r="F54" s="36"/>
      <c r="G54" s="36" t="s">
        <v>7804</v>
      </c>
      <c r="H54" s="435">
        <v>62.13411</v>
      </c>
      <c r="I54" s="65">
        <v>0.1</v>
      </c>
      <c r="J54" s="427">
        <f t="shared" si="0"/>
        <v>55.920698999999999</v>
      </c>
    </row>
    <row r="55" spans="1:10" ht="15.75">
      <c r="A55" s="36">
        <v>51</v>
      </c>
      <c r="B55" s="36" t="s">
        <v>15226</v>
      </c>
      <c r="C55" s="415" t="s">
        <v>15276</v>
      </c>
      <c r="D55" s="434" t="s">
        <v>15589</v>
      </c>
      <c r="E55" s="36" t="s">
        <v>7802</v>
      </c>
      <c r="F55" s="36"/>
      <c r="G55" s="36" t="s">
        <v>7804</v>
      </c>
      <c r="H55" s="435">
        <v>62.13411</v>
      </c>
      <c r="I55" s="65">
        <v>0.1</v>
      </c>
      <c r="J55" s="427">
        <f t="shared" si="0"/>
        <v>55.920698999999999</v>
      </c>
    </row>
    <row r="56" spans="1:10" ht="34.5">
      <c r="A56" s="36">
        <v>53</v>
      </c>
      <c r="B56" s="36" t="s">
        <v>15226</v>
      </c>
      <c r="C56" s="415" t="s">
        <v>15277</v>
      </c>
      <c r="D56" s="434" t="s">
        <v>15590</v>
      </c>
      <c r="E56" s="36" t="s">
        <v>7802</v>
      </c>
      <c r="F56" s="36"/>
      <c r="G56" s="36" t="s">
        <v>7804</v>
      </c>
      <c r="H56" s="435">
        <v>294.58145999999999</v>
      </c>
      <c r="I56" s="65">
        <v>0.1</v>
      </c>
      <c r="J56" s="427">
        <f t="shared" si="0"/>
        <v>265.12331399999999</v>
      </c>
    </row>
    <row r="57" spans="1:10" ht="45.75">
      <c r="A57" s="36">
        <v>54</v>
      </c>
      <c r="B57" s="36" t="s">
        <v>15226</v>
      </c>
      <c r="C57" s="415" t="s">
        <v>15278</v>
      </c>
      <c r="D57" s="434" t="s">
        <v>15591</v>
      </c>
      <c r="E57" s="36" t="s">
        <v>7802</v>
      </c>
      <c r="F57" s="36"/>
      <c r="G57" s="36" t="s">
        <v>7804</v>
      </c>
      <c r="H57" s="435">
        <v>294.58145999999999</v>
      </c>
      <c r="I57" s="65">
        <v>0.1</v>
      </c>
      <c r="J57" s="427">
        <f t="shared" si="0"/>
        <v>265.12331399999999</v>
      </c>
    </row>
    <row r="58" spans="1:10" ht="34.5">
      <c r="A58" s="36">
        <v>55</v>
      </c>
      <c r="B58" s="36" t="s">
        <v>15226</v>
      </c>
      <c r="C58" s="415" t="s">
        <v>15279</v>
      </c>
      <c r="D58" s="434" t="s">
        <v>15592</v>
      </c>
      <c r="E58" s="36" t="s">
        <v>7802</v>
      </c>
      <c r="F58" s="36"/>
      <c r="G58" s="36" t="s">
        <v>7804</v>
      </c>
      <c r="H58" s="435">
        <v>346.58211</v>
      </c>
      <c r="I58" s="65">
        <v>0.1</v>
      </c>
      <c r="J58" s="427">
        <f t="shared" si="0"/>
        <v>311.92389900000001</v>
      </c>
    </row>
    <row r="59" spans="1:10" ht="23.25">
      <c r="A59" s="36">
        <v>56</v>
      </c>
      <c r="B59" s="36" t="s">
        <v>15226</v>
      </c>
      <c r="C59" s="415" t="s">
        <v>15280</v>
      </c>
      <c r="D59" s="434" t="s">
        <v>15593</v>
      </c>
      <c r="E59" s="36" t="s">
        <v>7802</v>
      </c>
      <c r="F59" s="36"/>
      <c r="G59" s="36" t="s">
        <v>7804</v>
      </c>
      <c r="H59" s="435">
        <v>329.24855999999994</v>
      </c>
      <c r="I59" s="65">
        <v>0.1</v>
      </c>
      <c r="J59" s="427">
        <f t="shared" si="0"/>
        <v>296.32370399999996</v>
      </c>
    </row>
    <row r="60" spans="1:10" ht="15.75">
      <c r="A60" s="36">
        <v>58</v>
      </c>
      <c r="B60" s="36" t="s">
        <v>15226</v>
      </c>
      <c r="C60" s="415" t="s">
        <v>15281</v>
      </c>
      <c r="D60" s="434" t="s">
        <v>15594</v>
      </c>
      <c r="E60" s="36" t="s">
        <v>7802</v>
      </c>
      <c r="F60" s="36"/>
      <c r="G60" s="36" t="s">
        <v>7804</v>
      </c>
      <c r="H60" s="435">
        <v>642.51417230617551</v>
      </c>
      <c r="I60" s="65">
        <v>0.1</v>
      </c>
      <c r="J60" s="427">
        <f t="shared" si="0"/>
        <v>578.26275507555795</v>
      </c>
    </row>
    <row r="61" spans="1:10" ht="15.75">
      <c r="A61" s="36">
        <v>59</v>
      </c>
      <c r="B61" s="36" t="s">
        <v>15226</v>
      </c>
      <c r="C61" s="415" t="s">
        <v>15282</v>
      </c>
      <c r="D61" s="434" t="s">
        <v>15595</v>
      </c>
      <c r="E61" s="36" t="s">
        <v>7802</v>
      </c>
      <c r="F61" s="36"/>
      <c r="G61" s="36" t="s">
        <v>7804</v>
      </c>
      <c r="H61" s="435">
        <v>82.253898100320399</v>
      </c>
      <c r="I61" s="65">
        <v>0.1</v>
      </c>
      <c r="J61" s="427">
        <f t="shared" si="0"/>
        <v>74.028508290288357</v>
      </c>
    </row>
    <row r="62" spans="1:10" ht="15.75">
      <c r="A62" s="36">
        <v>60</v>
      </c>
      <c r="B62" s="36" t="s">
        <v>15226</v>
      </c>
      <c r="C62" s="415" t="s">
        <v>15283</v>
      </c>
      <c r="D62" s="434" t="s">
        <v>15596</v>
      </c>
      <c r="E62" s="36" t="s">
        <v>7802</v>
      </c>
      <c r="F62" s="36"/>
      <c r="G62" s="36" t="s">
        <v>7804</v>
      </c>
      <c r="H62" s="435">
        <v>329.42754848525664</v>
      </c>
      <c r="I62" s="65">
        <v>0.1</v>
      </c>
      <c r="J62" s="427">
        <f t="shared" si="0"/>
        <v>296.48479363673096</v>
      </c>
    </row>
    <row r="63" spans="1:10" ht="15.75">
      <c r="A63" s="36">
        <v>61</v>
      </c>
      <c r="B63" s="36" t="s">
        <v>15226</v>
      </c>
      <c r="C63" s="415" t="s">
        <v>15284</v>
      </c>
      <c r="D63" s="434" t="s">
        <v>15597</v>
      </c>
      <c r="E63" s="36" t="s">
        <v>7802</v>
      </c>
      <c r="F63" s="36"/>
      <c r="G63" s="36" t="s">
        <v>7804</v>
      </c>
      <c r="H63" s="435">
        <v>192.10885382695866</v>
      </c>
      <c r="I63" s="65">
        <v>0.1</v>
      </c>
      <c r="J63" s="427">
        <f t="shared" si="0"/>
        <v>172.8979684442628</v>
      </c>
    </row>
    <row r="64" spans="1:10" ht="15.75">
      <c r="A64" s="36">
        <v>62</v>
      </c>
      <c r="B64" s="36" t="s">
        <v>15226</v>
      </c>
      <c r="C64" s="415" t="s">
        <v>15285</v>
      </c>
      <c r="D64" s="434" t="s">
        <v>15598</v>
      </c>
      <c r="E64" s="36" t="s">
        <v>7802</v>
      </c>
      <c r="F64" s="36"/>
      <c r="G64" s="36" t="s">
        <v>7804</v>
      </c>
      <c r="H64" s="435">
        <v>428.29700863923097</v>
      </c>
      <c r="I64" s="65">
        <v>0.1</v>
      </c>
      <c r="J64" s="427">
        <f t="shared" si="0"/>
        <v>385.46730777530786</v>
      </c>
    </row>
    <row r="65" spans="1:10" ht="15.75">
      <c r="A65" s="36">
        <v>63</v>
      </c>
      <c r="B65" s="36" t="s">
        <v>15226</v>
      </c>
      <c r="C65" s="415" t="s">
        <v>15286</v>
      </c>
      <c r="D65" s="434" t="s">
        <v>15599</v>
      </c>
      <c r="E65" s="36" t="s">
        <v>7802</v>
      </c>
      <c r="F65" s="36"/>
      <c r="G65" s="36" t="s">
        <v>7804</v>
      </c>
      <c r="H65" s="435">
        <v>224.79070315563354</v>
      </c>
      <c r="I65" s="65">
        <v>0.1</v>
      </c>
      <c r="J65" s="427">
        <f t="shared" si="0"/>
        <v>202.31163284007019</v>
      </c>
    </row>
    <row r="66" spans="1:10" ht="15.75">
      <c r="A66" s="36">
        <v>64</v>
      </c>
      <c r="B66" s="36" t="s">
        <v>15226</v>
      </c>
      <c r="C66" s="415" t="s">
        <v>15287</v>
      </c>
      <c r="D66" s="434" t="s">
        <v>15600</v>
      </c>
      <c r="E66" s="36" t="s">
        <v>7802</v>
      </c>
      <c r="F66" s="36"/>
      <c r="G66" s="36" t="s">
        <v>7804</v>
      </c>
      <c r="H66" s="435">
        <v>27.326420237001269</v>
      </c>
      <c r="I66" s="65">
        <v>0.1</v>
      </c>
      <c r="J66" s="427">
        <f t="shared" si="0"/>
        <v>24.593778213301142</v>
      </c>
    </row>
    <row r="67" spans="1:10" ht="15.75">
      <c r="A67" s="36">
        <v>65</v>
      </c>
      <c r="B67" s="36" t="s">
        <v>15226</v>
      </c>
      <c r="C67" s="415" t="s">
        <v>15288</v>
      </c>
      <c r="D67" s="434" t="s">
        <v>15601</v>
      </c>
      <c r="E67" s="36" t="s">
        <v>7802</v>
      </c>
      <c r="F67" s="36"/>
      <c r="G67" s="36" t="s">
        <v>7804</v>
      </c>
      <c r="H67" s="435">
        <v>19.087298557503402</v>
      </c>
      <c r="I67" s="65">
        <v>0.1</v>
      </c>
      <c r="J67" s="427">
        <f t="shared" si="0"/>
        <v>17.178568701753061</v>
      </c>
    </row>
    <row r="68" spans="1:10" ht="15.75">
      <c r="A68" s="36">
        <v>67</v>
      </c>
      <c r="B68" s="36" t="s">
        <v>15226</v>
      </c>
      <c r="C68" s="415" t="s">
        <v>15289</v>
      </c>
      <c r="D68" s="434" t="s">
        <v>15602</v>
      </c>
      <c r="E68" s="36" t="s">
        <v>7802</v>
      </c>
      <c r="F68" s="36"/>
      <c r="G68" s="36" t="s">
        <v>7804</v>
      </c>
      <c r="H68" s="435">
        <v>178.36972913791067</v>
      </c>
      <c r="I68" s="65">
        <v>0.1</v>
      </c>
      <c r="J68" s="427">
        <f t="shared" ref="J68:J130" si="1">H68*(1-I68)</f>
        <v>160.53275622411959</v>
      </c>
    </row>
    <row r="69" spans="1:10" ht="23.25">
      <c r="A69" s="36">
        <v>68</v>
      </c>
      <c r="B69" s="36" t="s">
        <v>15226</v>
      </c>
      <c r="C69" s="415" t="s">
        <v>15290</v>
      </c>
      <c r="D69" s="434" t="s">
        <v>15603</v>
      </c>
      <c r="E69" s="36" t="s">
        <v>7802</v>
      </c>
      <c r="F69" s="36"/>
      <c r="G69" s="36" t="s">
        <v>7804</v>
      </c>
      <c r="H69" s="435">
        <v>220.04415574047727</v>
      </c>
      <c r="I69" s="65">
        <v>0.1</v>
      </c>
      <c r="J69" s="427">
        <f t="shared" si="1"/>
        <v>198.03974016642954</v>
      </c>
    </row>
    <row r="70" spans="1:10" ht="15.75">
      <c r="A70" s="36">
        <v>69</v>
      </c>
      <c r="B70" s="36" t="s">
        <v>15226</v>
      </c>
      <c r="C70" s="415" t="s">
        <v>15291</v>
      </c>
      <c r="D70" s="434" t="s">
        <v>15604</v>
      </c>
      <c r="E70" s="36" t="s">
        <v>7802</v>
      </c>
      <c r="F70" s="36"/>
      <c r="G70" s="36" t="s">
        <v>7804</v>
      </c>
      <c r="H70" s="435">
        <v>174.89918145898994</v>
      </c>
      <c r="I70" s="65">
        <v>0.1</v>
      </c>
      <c r="J70" s="427">
        <f t="shared" si="1"/>
        <v>157.40926331309095</v>
      </c>
    </row>
    <row r="71" spans="1:10" ht="15.75">
      <c r="A71" s="36">
        <v>70</v>
      </c>
      <c r="B71" s="36" t="s">
        <v>15226</v>
      </c>
      <c r="C71" s="415" t="s">
        <v>15292</v>
      </c>
      <c r="D71" s="434" t="s">
        <v>15605</v>
      </c>
      <c r="E71" s="36" t="s">
        <v>7802</v>
      </c>
      <c r="F71" s="36"/>
      <c r="G71" s="36" t="s">
        <v>7804</v>
      </c>
      <c r="H71" s="435">
        <v>191.61528354402262</v>
      </c>
      <c r="I71" s="65">
        <v>0.1</v>
      </c>
      <c r="J71" s="427">
        <f t="shared" si="1"/>
        <v>172.45375518962035</v>
      </c>
    </row>
    <row r="72" spans="1:10" ht="15.75">
      <c r="A72" s="36">
        <v>71</v>
      </c>
      <c r="B72" s="36" t="s">
        <v>15226</v>
      </c>
      <c r="C72" s="415" t="s">
        <v>15293</v>
      </c>
      <c r="D72" s="434" t="s">
        <v>15606</v>
      </c>
      <c r="E72" s="36" t="s">
        <v>7802</v>
      </c>
      <c r="F72" s="36"/>
      <c r="G72" s="36" t="s">
        <v>7804</v>
      </c>
      <c r="H72" s="435">
        <v>285.76830850686417</v>
      </c>
      <c r="I72" s="65">
        <v>0.1</v>
      </c>
      <c r="J72" s="427">
        <f t="shared" si="1"/>
        <v>257.19147765617777</v>
      </c>
    </row>
    <row r="73" spans="1:10" ht="15.75">
      <c r="A73" s="36">
        <v>72</v>
      </c>
      <c r="B73" s="36" t="s">
        <v>15226</v>
      </c>
      <c r="C73" s="415" t="s">
        <v>15294</v>
      </c>
      <c r="D73" s="434" t="s">
        <v>15607</v>
      </c>
      <c r="E73" s="36" t="s">
        <v>7802</v>
      </c>
      <c r="F73" s="36"/>
      <c r="G73" s="36" t="s">
        <v>7804</v>
      </c>
      <c r="H73" s="435">
        <v>199.47434660770995</v>
      </c>
      <c r="I73" s="65">
        <v>0.1</v>
      </c>
      <c r="J73" s="427">
        <f t="shared" si="1"/>
        <v>179.52691194693895</v>
      </c>
    </row>
    <row r="74" spans="1:10" ht="15.75">
      <c r="A74" s="36">
        <v>73</v>
      </c>
      <c r="B74" s="36" t="s">
        <v>15226</v>
      </c>
      <c r="C74" s="415" t="s">
        <v>15295</v>
      </c>
      <c r="D74" s="434" t="s">
        <v>15608</v>
      </c>
      <c r="E74" s="36" t="s">
        <v>7802</v>
      </c>
      <c r="F74" s="36"/>
      <c r="G74" s="36" t="s">
        <v>7804</v>
      </c>
      <c r="H74" s="435">
        <v>65.312815305674505</v>
      </c>
      <c r="I74" s="65">
        <v>0.1</v>
      </c>
      <c r="J74" s="427">
        <f t="shared" si="1"/>
        <v>58.781533775107057</v>
      </c>
    </row>
    <row r="75" spans="1:10" ht="15.75">
      <c r="A75" s="36">
        <v>74</v>
      </c>
      <c r="B75" s="36" t="s">
        <v>15226</v>
      </c>
      <c r="C75" s="415" t="s">
        <v>15296</v>
      </c>
      <c r="D75" s="434" t="s">
        <v>15609</v>
      </c>
      <c r="E75" s="36" t="s">
        <v>7802</v>
      </c>
      <c r="F75" s="36"/>
      <c r="G75" s="36" t="s">
        <v>7804</v>
      </c>
      <c r="H75" s="435">
        <v>116.26000436036347</v>
      </c>
      <c r="I75" s="65">
        <v>0.1</v>
      </c>
      <c r="J75" s="427">
        <f t="shared" si="1"/>
        <v>104.63400392432712</v>
      </c>
    </row>
    <row r="76" spans="1:10" ht="15.75">
      <c r="A76" s="36">
        <v>75</v>
      </c>
      <c r="B76" s="36" t="s">
        <v>15226</v>
      </c>
      <c r="C76" s="415" t="s">
        <v>15297</v>
      </c>
      <c r="D76" s="434" t="s">
        <v>15610</v>
      </c>
      <c r="E76" s="36" t="s">
        <v>7802</v>
      </c>
      <c r="F76" s="36"/>
      <c r="G76" s="36" t="s">
        <v>7804</v>
      </c>
      <c r="H76" s="435">
        <v>207.10742891716802</v>
      </c>
      <c r="I76" s="65">
        <v>0.1</v>
      </c>
      <c r="J76" s="427">
        <f t="shared" si="1"/>
        <v>186.39668602545123</v>
      </c>
    </row>
    <row r="77" spans="1:10" ht="15.75">
      <c r="A77" s="36">
        <v>76</v>
      </c>
      <c r="B77" s="36" t="s">
        <v>15226</v>
      </c>
      <c r="C77" s="415" t="s">
        <v>15298</v>
      </c>
      <c r="D77" s="434" t="s">
        <v>15611</v>
      </c>
      <c r="E77" s="36" t="s">
        <v>7802</v>
      </c>
      <c r="F77" s="36"/>
      <c r="G77" s="36" t="s">
        <v>7804</v>
      </c>
      <c r="H77" s="435">
        <v>194.60444233643372</v>
      </c>
      <c r="I77" s="65">
        <v>0.1</v>
      </c>
      <c r="J77" s="427">
        <f t="shared" si="1"/>
        <v>175.14399810279036</v>
      </c>
    </row>
    <row r="78" spans="1:10" ht="23.25">
      <c r="A78" s="36">
        <v>77</v>
      </c>
      <c r="B78" s="36" t="s">
        <v>15226</v>
      </c>
      <c r="C78" s="415" t="s">
        <v>15299</v>
      </c>
      <c r="D78" s="434" t="s">
        <v>15612</v>
      </c>
      <c r="E78" s="36" t="s">
        <v>7802</v>
      </c>
      <c r="F78" s="36"/>
      <c r="G78" s="36" t="s">
        <v>7804</v>
      </c>
      <c r="H78" s="435">
        <v>241.28486491200002</v>
      </c>
      <c r="I78" s="65">
        <v>0.1</v>
      </c>
      <c r="J78" s="427">
        <f t="shared" si="1"/>
        <v>217.15637842080002</v>
      </c>
    </row>
    <row r="79" spans="1:10" ht="15.75">
      <c r="A79" s="36">
        <v>78</v>
      </c>
      <c r="B79" s="36" t="s">
        <v>15226</v>
      </c>
      <c r="C79" s="415" t="s">
        <v>15300</v>
      </c>
      <c r="D79" s="434" t="s">
        <v>15613</v>
      </c>
      <c r="E79" s="36" t="s">
        <v>7802</v>
      </c>
      <c r="F79" s="36"/>
      <c r="G79" s="36" t="s">
        <v>7804</v>
      </c>
      <c r="H79" s="435">
        <v>117.50837694188094</v>
      </c>
      <c r="I79" s="65">
        <v>0.1</v>
      </c>
      <c r="J79" s="427">
        <f t="shared" si="1"/>
        <v>105.75753924769285</v>
      </c>
    </row>
    <row r="80" spans="1:10" ht="15.75">
      <c r="A80" s="36">
        <v>79</v>
      </c>
      <c r="B80" s="36" t="s">
        <v>15226</v>
      </c>
      <c r="C80" s="415" t="s">
        <v>15301</v>
      </c>
      <c r="D80" s="434" t="s">
        <v>15614</v>
      </c>
      <c r="E80" s="36" t="s">
        <v>7802</v>
      </c>
      <c r="F80" s="36"/>
      <c r="G80" s="36" t="s">
        <v>7804</v>
      </c>
      <c r="H80" s="435">
        <v>93.920929015590971</v>
      </c>
      <c r="I80" s="65">
        <v>0.1</v>
      </c>
      <c r="J80" s="427">
        <f t="shared" si="1"/>
        <v>84.528836114031876</v>
      </c>
    </row>
    <row r="81" spans="1:10" ht="15.75">
      <c r="A81" s="36">
        <v>80</v>
      </c>
      <c r="B81" s="36" t="s">
        <v>15226</v>
      </c>
      <c r="C81" s="415" t="s">
        <v>15302</v>
      </c>
      <c r="D81" s="434" t="s">
        <v>15615</v>
      </c>
      <c r="E81" s="36" t="s">
        <v>7802</v>
      </c>
      <c r="F81" s="36"/>
      <c r="G81" s="36" t="s">
        <v>7804</v>
      </c>
      <c r="H81" s="435">
        <v>115.14096819876957</v>
      </c>
      <c r="I81" s="65">
        <v>0.1</v>
      </c>
      <c r="J81" s="427">
        <f t="shared" si="1"/>
        <v>103.62687137889262</v>
      </c>
    </row>
    <row r="82" spans="1:10" ht="15.75">
      <c r="A82" s="36">
        <v>81</v>
      </c>
      <c r="B82" s="36" t="s">
        <v>15226</v>
      </c>
      <c r="C82" s="415" t="s">
        <v>15303</v>
      </c>
      <c r="D82" s="434" t="s">
        <v>15616</v>
      </c>
      <c r="E82" s="36" t="s">
        <v>7802</v>
      </c>
      <c r="F82" s="36"/>
      <c r="G82" s="36" t="s">
        <v>7804</v>
      </c>
      <c r="H82" s="435">
        <v>192.85360964306898</v>
      </c>
      <c r="I82" s="65">
        <v>0.1</v>
      </c>
      <c r="J82" s="427">
        <f t="shared" si="1"/>
        <v>173.56824867876207</v>
      </c>
    </row>
    <row r="83" spans="1:10" ht="15.75">
      <c r="A83" s="36">
        <v>82</v>
      </c>
      <c r="B83" s="36" t="s">
        <v>15226</v>
      </c>
      <c r="C83" s="415" t="s">
        <v>15304</v>
      </c>
      <c r="D83" s="434" t="s">
        <v>15617</v>
      </c>
      <c r="E83" s="36" t="s">
        <v>7802</v>
      </c>
      <c r="F83" s="36"/>
      <c r="G83" s="36" t="s">
        <v>7804</v>
      </c>
      <c r="H83" s="435">
        <v>19.819619156116108</v>
      </c>
      <c r="I83" s="65">
        <v>0.1</v>
      </c>
      <c r="J83" s="427">
        <f t="shared" si="1"/>
        <v>17.837657240504498</v>
      </c>
    </row>
    <row r="84" spans="1:10" ht="15.75">
      <c r="A84" s="36">
        <v>83</v>
      </c>
      <c r="B84" s="36" t="s">
        <v>15226</v>
      </c>
      <c r="C84" s="415" t="s">
        <v>15305</v>
      </c>
      <c r="D84" s="434" t="s">
        <v>15618</v>
      </c>
      <c r="E84" s="36" t="s">
        <v>7802</v>
      </c>
      <c r="F84" s="36"/>
      <c r="G84" s="36" t="s">
        <v>7804</v>
      </c>
      <c r="H84" s="435">
        <v>83.507916450711548</v>
      </c>
      <c r="I84" s="65">
        <v>0.1</v>
      </c>
      <c r="J84" s="427">
        <f t="shared" si="1"/>
        <v>75.157124805640393</v>
      </c>
    </row>
    <row r="85" spans="1:10" ht="15.75">
      <c r="A85" s="36">
        <v>84</v>
      </c>
      <c r="B85" s="36" t="s">
        <v>15226</v>
      </c>
      <c r="C85" s="415" t="s">
        <v>15306</v>
      </c>
      <c r="D85" s="434" t="s">
        <v>15619</v>
      </c>
      <c r="E85" s="36" t="s">
        <v>7802</v>
      </c>
      <c r="F85" s="36"/>
      <c r="G85" s="36" t="s">
        <v>7804</v>
      </c>
      <c r="H85" s="435">
        <v>150.03117192839701</v>
      </c>
      <c r="I85" s="65">
        <v>0.1</v>
      </c>
      <c r="J85" s="427">
        <f t="shared" si="1"/>
        <v>135.0280547355573</v>
      </c>
    </row>
    <row r="86" spans="1:10" ht="15.75">
      <c r="A86" s="36">
        <v>85</v>
      </c>
      <c r="B86" s="36" t="s">
        <v>15226</v>
      </c>
      <c r="C86" s="415" t="s">
        <v>15307</v>
      </c>
      <c r="D86" s="434" t="s">
        <v>15620</v>
      </c>
      <c r="E86" s="36" t="s">
        <v>7802</v>
      </c>
      <c r="F86" s="36"/>
      <c r="G86" s="36" t="s">
        <v>7804</v>
      </c>
      <c r="H86" s="435">
        <v>157.58326576620001</v>
      </c>
      <c r="I86" s="65">
        <v>0.1</v>
      </c>
      <c r="J86" s="427">
        <f t="shared" si="1"/>
        <v>141.82493918958002</v>
      </c>
    </row>
    <row r="87" spans="1:10" ht="15.75">
      <c r="A87" s="36">
        <v>86</v>
      </c>
      <c r="B87" s="36" t="s">
        <v>15226</v>
      </c>
      <c r="C87" s="415" t="s">
        <v>15308</v>
      </c>
      <c r="D87" s="434" t="s">
        <v>15621</v>
      </c>
      <c r="E87" s="36" t="s">
        <v>7802</v>
      </c>
      <c r="F87" s="36"/>
      <c r="G87" s="36" t="s">
        <v>7804</v>
      </c>
      <c r="H87" s="435">
        <v>291.6479815436287</v>
      </c>
      <c r="I87" s="65">
        <v>0.1</v>
      </c>
      <c r="J87" s="427">
        <f t="shared" si="1"/>
        <v>262.48318338926583</v>
      </c>
    </row>
    <row r="88" spans="1:10" ht="23.25">
      <c r="A88" s="36">
        <v>87</v>
      </c>
      <c r="B88" s="36" t="s">
        <v>15226</v>
      </c>
      <c r="C88" s="415" t="s">
        <v>15309</v>
      </c>
      <c r="D88" s="434" t="s">
        <v>15622</v>
      </c>
      <c r="E88" s="36" t="s">
        <v>7802</v>
      </c>
      <c r="F88" s="36"/>
      <c r="G88" s="36" t="s">
        <v>7804</v>
      </c>
      <c r="H88" s="435">
        <v>294.10458292800001</v>
      </c>
      <c r="I88" s="65">
        <v>0.1</v>
      </c>
      <c r="J88" s="427">
        <f t="shared" si="1"/>
        <v>264.69412463520001</v>
      </c>
    </row>
    <row r="89" spans="1:10" ht="135.75">
      <c r="A89" s="36">
        <v>88</v>
      </c>
      <c r="B89" s="36" t="s">
        <v>15226</v>
      </c>
      <c r="C89" s="415" t="s">
        <v>15310</v>
      </c>
      <c r="D89" s="434" t="s">
        <v>15623</v>
      </c>
      <c r="E89" s="36" t="s">
        <v>7802</v>
      </c>
      <c r="F89" s="36"/>
      <c r="G89" s="36" t="s">
        <v>7804</v>
      </c>
      <c r="H89" s="435">
        <v>519.91760999999997</v>
      </c>
      <c r="I89" s="65">
        <v>0.1</v>
      </c>
      <c r="J89" s="427">
        <f t="shared" si="1"/>
        <v>467.92584899999997</v>
      </c>
    </row>
    <row r="90" spans="1:10" ht="34.5">
      <c r="A90" s="36">
        <v>89</v>
      </c>
      <c r="B90" s="36" t="s">
        <v>15226</v>
      </c>
      <c r="C90" s="415" t="s">
        <v>15311</v>
      </c>
      <c r="D90" s="434" t="s">
        <v>15624</v>
      </c>
      <c r="E90" s="36" t="s">
        <v>7802</v>
      </c>
      <c r="F90" s="36"/>
      <c r="G90" s="36" t="s">
        <v>7804</v>
      </c>
      <c r="H90" s="435">
        <v>330.87944260799998</v>
      </c>
      <c r="I90" s="65">
        <v>0.1</v>
      </c>
      <c r="J90" s="427">
        <f t="shared" si="1"/>
        <v>297.79149834719999</v>
      </c>
    </row>
    <row r="91" spans="1:10" ht="15.75">
      <c r="A91" s="36">
        <v>90</v>
      </c>
      <c r="B91" s="36" t="s">
        <v>15226</v>
      </c>
      <c r="C91" s="415" t="s">
        <v>15312</v>
      </c>
      <c r="D91" s="434" t="s">
        <v>15625</v>
      </c>
      <c r="E91" s="36" t="s">
        <v>7802</v>
      </c>
      <c r="F91" s="36"/>
      <c r="G91" s="36" t="s">
        <v>7804</v>
      </c>
      <c r="H91" s="435">
        <v>232.86755080799998</v>
      </c>
      <c r="I91" s="65">
        <v>0.1</v>
      </c>
      <c r="J91" s="427">
        <f t="shared" si="1"/>
        <v>209.58079572719998</v>
      </c>
    </row>
    <row r="92" spans="1:10" ht="15.75">
      <c r="A92" s="36">
        <v>91</v>
      </c>
      <c r="B92" s="36" t="s">
        <v>15226</v>
      </c>
      <c r="C92" s="415" t="s">
        <v>15313</v>
      </c>
      <c r="D92" s="434" t="s">
        <v>15626</v>
      </c>
      <c r="E92" s="36" t="s">
        <v>7802</v>
      </c>
      <c r="F92" s="36"/>
      <c r="G92" s="36" t="s">
        <v>7804</v>
      </c>
      <c r="H92" s="435">
        <v>256.48661937599996</v>
      </c>
      <c r="I92" s="65">
        <v>0.1</v>
      </c>
      <c r="J92" s="427">
        <f t="shared" si="1"/>
        <v>230.83795743839997</v>
      </c>
    </row>
    <row r="93" spans="1:10" ht="15.75">
      <c r="A93" s="36">
        <v>92</v>
      </c>
      <c r="B93" s="36" t="s">
        <v>15226</v>
      </c>
      <c r="C93" s="415" t="s">
        <v>15314</v>
      </c>
      <c r="D93" s="434" t="s">
        <v>15627</v>
      </c>
      <c r="E93" s="36" t="s">
        <v>7802</v>
      </c>
      <c r="F93" s="36"/>
      <c r="G93" s="36" t="s">
        <v>7804</v>
      </c>
      <c r="H93" s="435">
        <v>161.08762006647123</v>
      </c>
      <c r="I93" s="65">
        <v>0.1</v>
      </c>
      <c r="J93" s="427">
        <f t="shared" si="1"/>
        <v>144.97885805982412</v>
      </c>
    </row>
    <row r="94" spans="1:10" ht="15.75">
      <c r="A94" s="36">
        <v>93</v>
      </c>
      <c r="B94" s="36" t="s">
        <v>15226</v>
      </c>
      <c r="C94" s="415" t="s">
        <v>15315</v>
      </c>
      <c r="D94" s="434" t="s">
        <v>15627</v>
      </c>
      <c r="E94" s="36" t="s">
        <v>7802</v>
      </c>
      <c r="F94" s="36"/>
      <c r="G94" s="36" t="s">
        <v>7804</v>
      </c>
      <c r="H94" s="435">
        <v>155.30418758995737</v>
      </c>
      <c r="I94" s="65">
        <v>0.1</v>
      </c>
      <c r="J94" s="427">
        <f t="shared" si="1"/>
        <v>139.77376883096164</v>
      </c>
    </row>
    <row r="95" spans="1:10" ht="15.75">
      <c r="A95" s="36">
        <v>94</v>
      </c>
      <c r="B95" s="36" t="s">
        <v>15226</v>
      </c>
      <c r="C95" s="415" t="s">
        <v>15316</v>
      </c>
      <c r="D95" s="434" t="s">
        <v>15628</v>
      </c>
      <c r="E95" s="36" t="s">
        <v>7802</v>
      </c>
      <c r="F95" s="36"/>
      <c r="G95" s="36" t="s">
        <v>7804</v>
      </c>
      <c r="H95" s="435">
        <v>214.25228640849735</v>
      </c>
      <c r="I95" s="65">
        <v>0.1</v>
      </c>
      <c r="J95" s="427">
        <f t="shared" si="1"/>
        <v>192.82705776764763</v>
      </c>
    </row>
    <row r="96" spans="1:10" ht="15.75">
      <c r="A96" s="36">
        <v>95</v>
      </c>
      <c r="B96" s="36" t="s">
        <v>15226</v>
      </c>
      <c r="C96" s="415" t="s">
        <v>15317</v>
      </c>
      <c r="D96" s="434" t="s">
        <v>15629</v>
      </c>
      <c r="E96" s="36" t="s">
        <v>7802</v>
      </c>
      <c r="F96" s="36"/>
      <c r="G96" s="36" t="s">
        <v>7804</v>
      </c>
      <c r="H96" s="435">
        <v>123.77571684092752</v>
      </c>
      <c r="I96" s="65">
        <v>0.1</v>
      </c>
      <c r="J96" s="427">
        <f t="shared" si="1"/>
        <v>111.39814515683477</v>
      </c>
    </row>
    <row r="97" spans="1:10" ht="15.75">
      <c r="A97" s="36">
        <v>96</v>
      </c>
      <c r="B97" s="36" t="s">
        <v>15226</v>
      </c>
      <c r="C97" s="415" t="s">
        <v>15318</v>
      </c>
      <c r="D97" s="434" t="s">
        <v>15630</v>
      </c>
      <c r="E97" s="36" t="s">
        <v>7802</v>
      </c>
      <c r="F97" s="36"/>
      <c r="G97" s="36" t="s">
        <v>7804</v>
      </c>
      <c r="H97" s="435">
        <v>451.01897100000002</v>
      </c>
      <c r="I97" s="65">
        <v>0.1</v>
      </c>
      <c r="J97" s="427">
        <f t="shared" si="1"/>
        <v>405.91707390000005</v>
      </c>
    </row>
    <row r="98" spans="1:10" ht="15.75">
      <c r="A98" s="36">
        <v>97</v>
      </c>
      <c r="B98" s="36" t="s">
        <v>15226</v>
      </c>
      <c r="C98" s="415" t="s">
        <v>15318</v>
      </c>
      <c r="D98" s="434" t="s">
        <v>15631</v>
      </c>
      <c r="E98" s="36" t="s">
        <v>7802</v>
      </c>
      <c r="F98" s="36"/>
      <c r="G98" s="36" t="s">
        <v>7804</v>
      </c>
      <c r="H98" s="435">
        <v>451.02785999999998</v>
      </c>
      <c r="I98" s="65">
        <v>0.1</v>
      </c>
      <c r="J98" s="427">
        <f t="shared" si="1"/>
        <v>405.925074</v>
      </c>
    </row>
    <row r="99" spans="1:10" ht="15.75">
      <c r="A99" s="36">
        <v>98</v>
      </c>
      <c r="B99" s="36" t="s">
        <v>15226</v>
      </c>
      <c r="C99" s="415" t="s">
        <v>15319</v>
      </c>
      <c r="D99" s="434" t="s">
        <v>15632</v>
      </c>
      <c r="E99" s="36" t="s">
        <v>7802</v>
      </c>
      <c r="F99" s="36"/>
      <c r="G99" s="36" t="s">
        <v>7804</v>
      </c>
      <c r="H99" s="435">
        <v>145.84162222171727</v>
      </c>
      <c r="I99" s="65">
        <v>0.1</v>
      </c>
      <c r="J99" s="427">
        <f t="shared" si="1"/>
        <v>131.25745999954555</v>
      </c>
    </row>
    <row r="100" spans="1:10" ht="15.75">
      <c r="A100" s="36">
        <v>99</v>
      </c>
      <c r="B100" s="36" t="s">
        <v>15226</v>
      </c>
      <c r="C100" s="415" t="s">
        <v>15320</v>
      </c>
      <c r="D100" s="434" t="s">
        <v>15633</v>
      </c>
      <c r="E100" s="36" t="s">
        <v>7802</v>
      </c>
      <c r="F100" s="36"/>
      <c r="G100" s="36" t="s">
        <v>7804</v>
      </c>
      <c r="H100" s="435">
        <v>195.63830148063857</v>
      </c>
      <c r="I100" s="65">
        <v>0.1</v>
      </c>
      <c r="J100" s="427">
        <f t="shared" si="1"/>
        <v>176.07447133257472</v>
      </c>
    </row>
    <row r="101" spans="1:10" ht="15.75">
      <c r="A101" s="36">
        <v>100</v>
      </c>
      <c r="B101" s="36" t="s">
        <v>15226</v>
      </c>
      <c r="C101" s="415" t="s">
        <v>15321</v>
      </c>
      <c r="D101" s="434" t="s">
        <v>15634</v>
      </c>
      <c r="E101" s="36" t="s">
        <v>7802</v>
      </c>
      <c r="F101" s="36"/>
      <c r="G101" s="36" t="s">
        <v>7804</v>
      </c>
      <c r="H101" s="435">
        <v>256.18617117599996</v>
      </c>
      <c r="I101" s="65">
        <v>0.1</v>
      </c>
      <c r="J101" s="427">
        <f t="shared" si="1"/>
        <v>230.56755405839996</v>
      </c>
    </row>
    <row r="102" spans="1:10" ht="15.75">
      <c r="A102" s="36">
        <v>101</v>
      </c>
      <c r="B102" s="36" t="s">
        <v>15226</v>
      </c>
      <c r="C102" s="415" t="s">
        <v>15322</v>
      </c>
      <c r="D102" s="434" t="s">
        <v>15635</v>
      </c>
      <c r="E102" s="36" t="s">
        <v>7802</v>
      </c>
      <c r="F102" s="36"/>
      <c r="G102" s="36" t="s">
        <v>7804</v>
      </c>
      <c r="H102" s="435">
        <v>117.55357247147397</v>
      </c>
      <c r="I102" s="65">
        <v>0.1</v>
      </c>
      <c r="J102" s="427">
        <f t="shared" si="1"/>
        <v>105.79821522432657</v>
      </c>
    </row>
    <row r="103" spans="1:10" ht="15.75">
      <c r="A103" s="36">
        <v>102</v>
      </c>
      <c r="B103" s="36" t="s">
        <v>15226</v>
      </c>
      <c r="C103" s="415" t="s">
        <v>15323</v>
      </c>
      <c r="D103" s="434" t="s">
        <v>15636</v>
      </c>
      <c r="E103" s="36" t="s">
        <v>7802</v>
      </c>
      <c r="F103" s="36"/>
      <c r="G103" s="36" t="s">
        <v>7804</v>
      </c>
      <c r="H103" s="435">
        <v>93.957052449827756</v>
      </c>
      <c r="I103" s="65">
        <v>0.1</v>
      </c>
      <c r="J103" s="427">
        <f t="shared" si="1"/>
        <v>84.561347204844978</v>
      </c>
    </row>
    <row r="104" spans="1:10" ht="15.75">
      <c r="A104" s="36">
        <v>103</v>
      </c>
      <c r="B104" s="36" t="s">
        <v>15226</v>
      </c>
      <c r="C104" s="415" t="s">
        <v>15324</v>
      </c>
      <c r="D104" s="434" t="s">
        <v>15637</v>
      </c>
      <c r="E104" s="36" t="s">
        <v>7802</v>
      </c>
      <c r="F104" s="36"/>
      <c r="G104" s="36" t="s">
        <v>7804</v>
      </c>
      <c r="H104" s="435">
        <v>83.819301901883705</v>
      </c>
      <c r="I104" s="65">
        <v>0.1</v>
      </c>
      <c r="J104" s="427">
        <f t="shared" si="1"/>
        <v>75.437371711695334</v>
      </c>
    </row>
    <row r="105" spans="1:10" ht="15.75">
      <c r="A105" s="36">
        <v>104</v>
      </c>
      <c r="B105" s="36" t="s">
        <v>15226</v>
      </c>
      <c r="C105" s="415" t="s">
        <v>15325</v>
      </c>
      <c r="D105" s="434" t="s">
        <v>15638</v>
      </c>
      <c r="E105" s="36" t="s">
        <v>7802</v>
      </c>
      <c r="F105" s="36"/>
      <c r="G105" s="36" t="s">
        <v>7804</v>
      </c>
      <c r="H105" s="435">
        <v>146.4552158917551</v>
      </c>
      <c r="I105" s="65">
        <v>0.1</v>
      </c>
      <c r="J105" s="427">
        <f t="shared" si="1"/>
        <v>131.8096943025796</v>
      </c>
    </row>
    <row r="106" spans="1:10" ht="15.75">
      <c r="A106" s="36">
        <v>105</v>
      </c>
      <c r="B106" s="36" t="s">
        <v>15226</v>
      </c>
      <c r="C106" s="415" t="s">
        <v>15326</v>
      </c>
      <c r="D106" s="434" t="s">
        <v>15639</v>
      </c>
      <c r="E106" s="36" t="s">
        <v>7802</v>
      </c>
      <c r="F106" s="36"/>
      <c r="G106" s="36" t="s">
        <v>7804</v>
      </c>
      <c r="H106" s="435">
        <v>117.66123889063815</v>
      </c>
      <c r="I106" s="65">
        <v>0.1</v>
      </c>
      <c r="J106" s="427">
        <f t="shared" si="1"/>
        <v>105.89511500157434</v>
      </c>
    </row>
    <row r="107" spans="1:10" ht="15.75">
      <c r="A107" s="36">
        <v>106</v>
      </c>
      <c r="B107" s="36" t="s">
        <v>15226</v>
      </c>
      <c r="C107" s="415" t="s">
        <v>15327</v>
      </c>
      <c r="D107" s="434" t="s">
        <v>15640</v>
      </c>
      <c r="E107" s="36" t="s">
        <v>7802</v>
      </c>
      <c r="F107" s="36"/>
      <c r="G107" s="36" t="s">
        <v>7804</v>
      </c>
      <c r="H107" s="435">
        <v>176.5640431450926</v>
      </c>
      <c r="I107" s="65">
        <v>0.1</v>
      </c>
      <c r="J107" s="427">
        <f t="shared" si="1"/>
        <v>158.90763883058335</v>
      </c>
    </row>
    <row r="108" spans="1:10" ht="23.25">
      <c r="A108" s="36">
        <v>107</v>
      </c>
      <c r="B108" s="36" t="s">
        <v>15226</v>
      </c>
      <c r="C108" s="415" t="s">
        <v>15328</v>
      </c>
      <c r="D108" s="434" t="s">
        <v>15641</v>
      </c>
      <c r="E108" s="36" t="s">
        <v>7802</v>
      </c>
      <c r="F108" s="36"/>
      <c r="G108" s="36" t="s">
        <v>7804</v>
      </c>
      <c r="H108" s="435">
        <v>43.333874999999999</v>
      </c>
      <c r="I108" s="65">
        <v>0.1</v>
      </c>
      <c r="J108" s="427">
        <f t="shared" si="1"/>
        <v>39.000487499999998</v>
      </c>
    </row>
    <row r="109" spans="1:10" ht="15.75">
      <c r="A109" s="36">
        <v>108</v>
      </c>
      <c r="B109" s="36" t="s">
        <v>15226</v>
      </c>
      <c r="C109" s="415" t="s">
        <v>15329</v>
      </c>
      <c r="D109" s="434" t="s">
        <v>15642</v>
      </c>
      <c r="E109" s="36" t="s">
        <v>7802</v>
      </c>
      <c r="F109" s="36"/>
      <c r="G109" s="36" t="s">
        <v>7804</v>
      </c>
      <c r="H109" s="435">
        <v>93.436016944811058</v>
      </c>
      <c r="I109" s="65">
        <v>0.1</v>
      </c>
      <c r="J109" s="427">
        <f t="shared" si="1"/>
        <v>84.09241525032995</v>
      </c>
    </row>
    <row r="110" spans="1:10" ht="15.75">
      <c r="A110" s="36">
        <v>109</v>
      </c>
      <c r="B110" s="36" t="s">
        <v>15226</v>
      </c>
      <c r="C110" s="415" t="s">
        <v>15330</v>
      </c>
      <c r="D110" s="434" t="s">
        <v>15643</v>
      </c>
      <c r="E110" s="36" t="s">
        <v>7802</v>
      </c>
      <c r="F110" s="36"/>
      <c r="G110" s="36" t="s">
        <v>7804</v>
      </c>
      <c r="H110" s="435">
        <v>604.75832418455991</v>
      </c>
      <c r="I110" s="65">
        <v>0.1</v>
      </c>
      <c r="J110" s="427">
        <f t="shared" si="1"/>
        <v>544.28249176610393</v>
      </c>
    </row>
    <row r="111" spans="1:10" ht="15.75">
      <c r="A111" s="36">
        <v>110</v>
      </c>
      <c r="B111" s="36" t="s">
        <v>15226</v>
      </c>
      <c r="C111" s="415" t="s">
        <v>15331</v>
      </c>
      <c r="D111" s="434" t="s">
        <v>15644</v>
      </c>
      <c r="E111" s="36" t="s">
        <v>7802</v>
      </c>
      <c r="F111" s="36"/>
      <c r="G111" s="36" t="s">
        <v>7804</v>
      </c>
      <c r="H111" s="435">
        <v>50.760357783985725</v>
      </c>
      <c r="I111" s="65">
        <v>0.1</v>
      </c>
      <c r="J111" s="427">
        <f t="shared" si="1"/>
        <v>45.684322005587156</v>
      </c>
    </row>
    <row r="112" spans="1:10" ht="15.75">
      <c r="A112" s="36">
        <v>111</v>
      </c>
      <c r="B112" s="36" t="s">
        <v>15226</v>
      </c>
      <c r="C112" s="415" t="s">
        <v>15332</v>
      </c>
      <c r="D112" s="434" t="s">
        <v>15645</v>
      </c>
      <c r="E112" s="36" t="s">
        <v>7802</v>
      </c>
      <c r="F112" s="36"/>
      <c r="G112" s="36" t="s">
        <v>7804</v>
      </c>
      <c r="H112" s="435">
        <v>81.077977620837274</v>
      </c>
      <c r="I112" s="65">
        <v>0.1</v>
      </c>
      <c r="J112" s="427">
        <f t="shared" si="1"/>
        <v>72.970179858753554</v>
      </c>
    </row>
    <row r="113" spans="1:10" ht="15.75">
      <c r="A113" s="36">
        <v>112</v>
      </c>
      <c r="B113" s="36" t="s">
        <v>15226</v>
      </c>
      <c r="C113" s="415" t="s">
        <v>15333</v>
      </c>
      <c r="D113" s="434" t="s">
        <v>15646</v>
      </c>
      <c r="E113" s="36" t="s">
        <v>7802</v>
      </c>
      <c r="F113" s="36"/>
      <c r="G113" s="36" t="s">
        <v>7804</v>
      </c>
      <c r="H113" s="435">
        <v>97.420618409083005</v>
      </c>
      <c r="I113" s="65">
        <v>0.1</v>
      </c>
      <c r="J113" s="427">
        <f t="shared" si="1"/>
        <v>87.678556568174713</v>
      </c>
    </row>
    <row r="114" spans="1:10" ht="15.75">
      <c r="A114" s="36">
        <v>113</v>
      </c>
      <c r="B114" s="36" t="s">
        <v>15226</v>
      </c>
      <c r="C114" s="415" t="s">
        <v>15334</v>
      </c>
      <c r="D114" s="434" t="s">
        <v>15647</v>
      </c>
      <c r="E114" s="36" t="s">
        <v>7802</v>
      </c>
      <c r="F114" s="36"/>
      <c r="G114" s="36" t="s">
        <v>7804</v>
      </c>
      <c r="H114" s="435">
        <v>291.64935180684785</v>
      </c>
      <c r="I114" s="65">
        <v>0.1</v>
      </c>
      <c r="J114" s="427">
        <f t="shared" si="1"/>
        <v>262.48441662616307</v>
      </c>
    </row>
    <row r="115" spans="1:10" ht="15.75">
      <c r="A115" s="36">
        <v>114</v>
      </c>
      <c r="B115" s="36" t="s">
        <v>15226</v>
      </c>
      <c r="C115" s="415" t="s">
        <v>15335</v>
      </c>
      <c r="D115" s="434" t="s">
        <v>15648</v>
      </c>
      <c r="E115" s="36" t="s">
        <v>7802</v>
      </c>
      <c r="F115" s="36"/>
      <c r="G115" s="36" t="s">
        <v>7804</v>
      </c>
      <c r="H115" s="435">
        <v>285.76830850686417</v>
      </c>
      <c r="I115" s="65">
        <v>0.1</v>
      </c>
      <c r="J115" s="427">
        <f t="shared" si="1"/>
        <v>257.19147765617777</v>
      </c>
    </row>
    <row r="116" spans="1:10" ht="15.75">
      <c r="A116" s="36">
        <v>115</v>
      </c>
      <c r="B116" s="36" t="s">
        <v>15226</v>
      </c>
      <c r="C116" s="415" t="s">
        <v>15336</v>
      </c>
      <c r="D116" s="434" t="s">
        <v>15649</v>
      </c>
      <c r="E116" s="36" t="s">
        <v>7802</v>
      </c>
      <c r="F116" s="36"/>
      <c r="G116" s="36" t="s">
        <v>7804</v>
      </c>
      <c r="H116" s="435">
        <v>180.62447999999998</v>
      </c>
      <c r="I116" s="65">
        <v>0.1</v>
      </c>
      <c r="J116" s="427">
        <f t="shared" si="1"/>
        <v>162.56203199999999</v>
      </c>
    </row>
    <row r="117" spans="1:10" ht="15.75">
      <c r="A117" s="36">
        <v>116</v>
      </c>
      <c r="B117" s="36" t="s">
        <v>15226</v>
      </c>
      <c r="C117" s="415" t="s">
        <v>15337</v>
      </c>
      <c r="D117" s="434" t="s">
        <v>15650</v>
      </c>
      <c r="E117" s="36" t="s">
        <v>7802</v>
      </c>
      <c r="F117" s="36"/>
      <c r="G117" s="36" t="s">
        <v>7804</v>
      </c>
      <c r="H117" s="435">
        <v>232.17409882698377</v>
      </c>
      <c r="I117" s="65">
        <v>0.1</v>
      </c>
      <c r="J117" s="427">
        <f t="shared" si="1"/>
        <v>208.95668894428539</v>
      </c>
    </row>
    <row r="118" spans="1:10" ht="15.75">
      <c r="A118" s="36">
        <v>117</v>
      </c>
      <c r="B118" s="36" t="s">
        <v>15226</v>
      </c>
      <c r="C118" s="415" t="s">
        <v>15338</v>
      </c>
      <c r="D118" s="434" t="s">
        <v>15651</v>
      </c>
      <c r="E118" s="36" t="s">
        <v>7802</v>
      </c>
      <c r="F118" s="36"/>
      <c r="G118" s="36" t="s">
        <v>7804</v>
      </c>
      <c r="H118" s="435">
        <v>367.42178815505321</v>
      </c>
      <c r="I118" s="65">
        <v>0.1</v>
      </c>
      <c r="J118" s="427">
        <f t="shared" si="1"/>
        <v>330.67960933954788</v>
      </c>
    </row>
    <row r="119" spans="1:10" ht="15.75">
      <c r="A119" s="36">
        <v>118</v>
      </c>
      <c r="B119" s="36" t="s">
        <v>15226</v>
      </c>
      <c r="C119" s="415" t="s">
        <v>15339</v>
      </c>
      <c r="D119" s="434" t="s">
        <v>15652</v>
      </c>
      <c r="E119" s="36" t="s">
        <v>7802</v>
      </c>
      <c r="F119" s="36"/>
      <c r="G119" s="36" t="s">
        <v>7804</v>
      </c>
      <c r="H119" s="435">
        <v>187.15008411285791</v>
      </c>
      <c r="I119" s="65">
        <v>0.1</v>
      </c>
      <c r="J119" s="427">
        <f t="shared" si="1"/>
        <v>168.43507570157212</v>
      </c>
    </row>
    <row r="120" spans="1:10" ht="15.75">
      <c r="A120" s="36">
        <v>119</v>
      </c>
      <c r="B120" s="36" t="s">
        <v>15226</v>
      </c>
      <c r="C120" s="415" t="s">
        <v>15340</v>
      </c>
      <c r="D120" s="434" t="s">
        <v>15653</v>
      </c>
      <c r="E120" s="36" t="s">
        <v>7802</v>
      </c>
      <c r="F120" s="36"/>
      <c r="G120" s="36" t="s">
        <v>7804</v>
      </c>
      <c r="H120" s="435">
        <v>24.599450642599432</v>
      </c>
      <c r="I120" s="65">
        <v>0.1</v>
      </c>
      <c r="J120" s="427">
        <f t="shared" si="1"/>
        <v>22.139505578339488</v>
      </c>
    </row>
    <row r="121" spans="1:10" ht="15.75">
      <c r="A121" s="36">
        <v>120</v>
      </c>
      <c r="B121" s="36" t="s">
        <v>15226</v>
      </c>
      <c r="C121" s="415" t="s">
        <v>15341</v>
      </c>
      <c r="D121" s="434" t="s">
        <v>15654</v>
      </c>
      <c r="E121" s="36" t="s">
        <v>7802</v>
      </c>
      <c r="F121" s="36"/>
      <c r="G121" s="36" t="s">
        <v>7804</v>
      </c>
      <c r="H121" s="435">
        <v>204.41039481036884</v>
      </c>
      <c r="I121" s="65">
        <v>0.1</v>
      </c>
      <c r="J121" s="427">
        <f t="shared" si="1"/>
        <v>183.96935532933196</v>
      </c>
    </row>
    <row r="122" spans="1:10" ht="15.75">
      <c r="A122" s="36">
        <v>121</v>
      </c>
      <c r="B122" s="36" t="s">
        <v>15226</v>
      </c>
      <c r="C122" s="415" t="s">
        <v>15342</v>
      </c>
      <c r="D122" s="434" t="s">
        <v>15655</v>
      </c>
      <c r="E122" s="36" t="s">
        <v>7802</v>
      </c>
      <c r="F122" s="36"/>
      <c r="G122" s="36" t="s">
        <v>7804</v>
      </c>
      <c r="H122" s="435">
        <v>218.0547391253665</v>
      </c>
      <c r="I122" s="65">
        <v>0.1</v>
      </c>
      <c r="J122" s="427">
        <f t="shared" si="1"/>
        <v>196.24926521282984</v>
      </c>
    </row>
    <row r="123" spans="1:10" ht="15.75">
      <c r="A123" s="36">
        <v>122</v>
      </c>
      <c r="B123" s="36" t="s">
        <v>15226</v>
      </c>
      <c r="C123" s="415" t="s">
        <v>15343</v>
      </c>
      <c r="D123" s="434" t="s">
        <v>15656</v>
      </c>
      <c r="E123" s="36" t="s">
        <v>7802</v>
      </c>
      <c r="F123" s="36"/>
      <c r="G123" s="36" t="s">
        <v>7804</v>
      </c>
      <c r="H123" s="435">
        <v>303.1345376830397</v>
      </c>
      <c r="I123" s="65">
        <v>0.1</v>
      </c>
      <c r="J123" s="427">
        <f t="shared" si="1"/>
        <v>272.82108391473571</v>
      </c>
    </row>
    <row r="124" spans="1:10" ht="15.75">
      <c r="A124" s="36">
        <v>123</v>
      </c>
      <c r="B124" s="36" t="s">
        <v>15226</v>
      </c>
      <c r="C124" s="415" t="s">
        <v>15344</v>
      </c>
      <c r="D124" s="434" t="s">
        <v>15657</v>
      </c>
      <c r="E124" s="36" t="s">
        <v>7802</v>
      </c>
      <c r="F124" s="36"/>
      <c r="G124" s="36" t="s">
        <v>7804</v>
      </c>
      <c r="H124" s="435">
        <v>139.02002617106709</v>
      </c>
      <c r="I124" s="65">
        <v>0.1</v>
      </c>
      <c r="J124" s="427">
        <f t="shared" si="1"/>
        <v>125.11802355396038</v>
      </c>
    </row>
    <row r="125" spans="1:10" ht="15.75">
      <c r="A125" s="36">
        <v>124</v>
      </c>
      <c r="B125" s="36" t="s">
        <v>15226</v>
      </c>
      <c r="C125" s="415" t="s">
        <v>15345</v>
      </c>
      <c r="D125" s="434" t="s">
        <v>15658</v>
      </c>
      <c r="E125" s="36" t="s">
        <v>7802</v>
      </c>
      <c r="F125" s="36"/>
      <c r="G125" s="36" t="s">
        <v>7804</v>
      </c>
      <c r="H125" s="435">
        <v>336.73401830074278</v>
      </c>
      <c r="I125" s="65">
        <v>0.1</v>
      </c>
      <c r="J125" s="427">
        <f t="shared" si="1"/>
        <v>303.06061647066849</v>
      </c>
    </row>
    <row r="126" spans="1:10" ht="15.75">
      <c r="A126" s="36">
        <v>125</v>
      </c>
      <c r="B126" s="36" t="s">
        <v>15226</v>
      </c>
      <c r="C126" s="415" t="s">
        <v>15346</v>
      </c>
      <c r="D126" s="434" t="s">
        <v>15659</v>
      </c>
      <c r="E126" s="36" t="s">
        <v>7802</v>
      </c>
      <c r="F126" s="36"/>
      <c r="G126" s="36" t="s">
        <v>7804</v>
      </c>
      <c r="H126" s="435">
        <v>70.276932159237873</v>
      </c>
      <c r="I126" s="65">
        <v>0.1</v>
      </c>
      <c r="J126" s="427">
        <f t="shared" si="1"/>
        <v>63.24923894331409</v>
      </c>
    </row>
    <row r="127" spans="1:10" ht="15.75">
      <c r="A127" s="36">
        <v>126</v>
      </c>
      <c r="B127" s="36" t="s">
        <v>15226</v>
      </c>
      <c r="C127" s="415" t="s">
        <v>15347</v>
      </c>
      <c r="D127" s="434" t="s">
        <v>15660</v>
      </c>
      <c r="E127" s="36" t="s">
        <v>7802</v>
      </c>
      <c r="F127" s="36"/>
      <c r="G127" s="36" t="s">
        <v>7804</v>
      </c>
      <c r="H127" s="435">
        <v>59.451408803883169</v>
      </c>
      <c r="I127" s="65">
        <v>0.1</v>
      </c>
      <c r="J127" s="427">
        <f t="shared" si="1"/>
        <v>53.506267923494853</v>
      </c>
    </row>
    <row r="128" spans="1:10" ht="15.75">
      <c r="A128" s="36">
        <v>127</v>
      </c>
      <c r="B128" s="36" t="s">
        <v>15226</v>
      </c>
      <c r="C128" s="415" t="s">
        <v>15348</v>
      </c>
      <c r="D128" s="434" t="s">
        <v>15661</v>
      </c>
      <c r="E128" s="36" t="s">
        <v>7802</v>
      </c>
      <c r="F128" s="36"/>
      <c r="G128" s="36" t="s">
        <v>7804</v>
      </c>
      <c r="H128" s="435">
        <v>74.321479485767497</v>
      </c>
      <c r="I128" s="65">
        <v>0.1</v>
      </c>
      <c r="J128" s="427">
        <f t="shared" si="1"/>
        <v>66.889331537190756</v>
      </c>
    </row>
    <row r="129" spans="1:10" ht="15.75">
      <c r="A129" s="36">
        <v>128</v>
      </c>
      <c r="B129" s="36" t="s">
        <v>15226</v>
      </c>
      <c r="C129" s="415" t="s">
        <v>15349</v>
      </c>
      <c r="D129" s="434" t="s">
        <v>15662</v>
      </c>
      <c r="E129" s="36" t="s">
        <v>7802</v>
      </c>
      <c r="F129" s="36"/>
      <c r="G129" s="36" t="s">
        <v>7804</v>
      </c>
      <c r="H129" s="435">
        <v>534.64881966257258</v>
      </c>
      <c r="I129" s="65">
        <v>0.1</v>
      </c>
      <c r="J129" s="427">
        <f t="shared" si="1"/>
        <v>481.18393769631535</v>
      </c>
    </row>
    <row r="130" spans="1:10" ht="15.75">
      <c r="A130" s="36">
        <v>129</v>
      </c>
      <c r="B130" s="36" t="s">
        <v>15226</v>
      </c>
      <c r="C130" s="415" t="s">
        <v>15350</v>
      </c>
      <c r="D130" s="434" t="s">
        <v>15662</v>
      </c>
      <c r="E130" s="36" t="s">
        <v>7802</v>
      </c>
      <c r="F130" s="36"/>
      <c r="G130" s="36" t="s">
        <v>7804</v>
      </c>
      <c r="H130" s="435">
        <v>431.13872249999997</v>
      </c>
      <c r="I130" s="65">
        <v>0.1</v>
      </c>
      <c r="J130" s="427">
        <f t="shared" si="1"/>
        <v>388.02485024999999</v>
      </c>
    </row>
    <row r="131" spans="1:10" ht="23.25">
      <c r="A131" s="36">
        <v>131</v>
      </c>
      <c r="B131" s="36" t="s">
        <v>15226</v>
      </c>
      <c r="C131" s="415" t="s">
        <v>15351</v>
      </c>
      <c r="D131" s="436" t="s">
        <v>15663</v>
      </c>
      <c r="E131" s="36" t="s">
        <v>7802</v>
      </c>
      <c r="F131" s="36"/>
      <c r="G131" s="36" t="s">
        <v>7804</v>
      </c>
      <c r="H131" s="435">
        <v>148.97963999999999</v>
      </c>
      <c r="I131" s="65">
        <v>0.1</v>
      </c>
      <c r="J131" s="427">
        <f t="shared" ref="J131:J190" si="2">H131*(1-I131)</f>
        <v>134.08167599999999</v>
      </c>
    </row>
    <row r="132" spans="1:10" ht="23.25">
      <c r="A132" s="36">
        <v>132</v>
      </c>
      <c r="B132" s="36" t="s">
        <v>15226</v>
      </c>
      <c r="C132" s="415" t="s">
        <v>15352</v>
      </c>
      <c r="D132" s="436" t="s">
        <v>15664</v>
      </c>
      <c r="E132" s="36" t="s">
        <v>7802</v>
      </c>
      <c r="F132" s="36"/>
      <c r="G132" s="36" t="s">
        <v>7804</v>
      </c>
      <c r="H132" s="435">
        <v>29.378145</v>
      </c>
      <c r="I132" s="65">
        <v>0.1</v>
      </c>
      <c r="J132" s="427">
        <f t="shared" si="2"/>
        <v>26.440330500000002</v>
      </c>
    </row>
    <row r="133" spans="1:10" ht="15.75">
      <c r="A133" s="36">
        <v>133</v>
      </c>
      <c r="B133" s="36" t="s">
        <v>15226</v>
      </c>
      <c r="C133" s="415" t="s">
        <v>15353</v>
      </c>
      <c r="D133" s="434" t="s">
        <v>15665</v>
      </c>
      <c r="E133" s="36" t="s">
        <v>7802</v>
      </c>
      <c r="F133" s="36"/>
      <c r="G133" s="36" t="s">
        <v>7804</v>
      </c>
      <c r="H133" s="435">
        <v>66.057780233643641</v>
      </c>
      <c r="I133" s="65">
        <v>0.1</v>
      </c>
      <c r="J133" s="427">
        <f t="shared" si="2"/>
        <v>59.452002210279275</v>
      </c>
    </row>
    <row r="134" spans="1:10" ht="15.75">
      <c r="A134" s="36">
        <v>134</v>
      </c>
      <c r="B134" s="36" t="s">
        <v>15226</v>
      </c>
      <c r="C134" s="415" t="s">
        <v>15354</v>
      </c>
      <c r="D134" s="434" t="s">
        <v>15666</v>
      </c>
      <c r="E134" s="36" t="s">
        <v>7802</v>
      </c>
      <c r="F134" s="36"/>
      <c r="G134" s="36" t="s">
        <v>7804</v>
      </c>
      <c r="H134" s="435">
        <v>111.19779810092707</v>
      </c>
      <c r="I134" s="65">
        <v>0.1</v>
      </c>
      <c r="J134" s="427">
        <f t="shared" si="2"/>
        <v>100.07801829083436</v>
      </c>
    </row>
    <row r="135" spans="1:10" ht="15.75">
      <c r="A135" s="36">
        <v>135</v>
      </c>
      <c r="B135" s="36" t="s">
        <v>15226</v>
      </c>
      <c r="C135" s="415" t="s">
        <v>15355</v>
      </c>
      <c r="D135" s="434" t="s">
        <v>15667</v>
      </c>
      <c r="E135" s="36" t="s">
        <v>7802</v>
      </c>
      <c r="F135" s="36"/>
      <c r="G135" s="36" t="s">
        <v>7804</v>
      </c>
      <c r="H135" s="435">
        <v>359.29207192188835</v>
      </c>
      <c r="I135" s="65">
        <v>0.1</v>
      </c>
      <c r="J135" s="427">
        <f t="shared" si="2"/>
        <v>323.36286472969954</v>
      </c>
    </row>
    <row r="136" spans="1:10" ht="15.75">
      <c r="A136" s="36">
        <v>136</v>
      </c>
      <c r="B136" s="36" t="s">
        <v>15226</v>
      </c>
      <c r="C136" s="415" t="s">
        <v>15356</v>
      </c>
      <c r="D136" s="434" t="s">
        <v>15668</v>
      </c>
      <c r="E136" s="36" t="s">
        <v>7802</v>
      </c>
      <c r="F136" s="36"/>
      <c r="G136" s="36" t="s">
        <v>7804</v>
      </c>
      <c r="H136" s="435">
        <v>209.97968510402998</v>
      </c>
      <c r="I136" s="65">
        <v>0.1</v>
      </c>
      <c r="J136" s="427">
        <f t="shared" si="2"/>
        <v>188.981716593627</v>
      </c>
    </row>
    <row r="137" spans="1:10" ht="15.75">
      <c r="A137" s="36">
        <v>137</v>
      </c>
      <c r="B137" s="36" t="s">
        <v>15226</v>
      </c>
      <c r="C137" s="415" t="s">
        <v>15357</v>
      </c>
      <c r="D137" s="434" t="s">
        <v>15669</v>
      </c>
      <c r="E137" s="36" t="s">
        <v>7802</v>
      </c>
      <c r="F137" s="36"/>
      <c r="G137" s="36" t="s">
        <v>7804</v>
      </c>
      <c r="H137" s="435">
        <v>19.442228184749801</v>
      </c>
      <c r="I137" s="65">
        <v>0.1</v>
      </c>
      <c r="J137" s="427">
        <f t="shared" si="2"/>
        <v>17.498005366274821</v>
      </c>
    </row>
    <row r="138" spans="1:10" ht="15.75">
      <c r="A138" s="36">
        <v>138</v>
      </c>
      <c r="B138" s="36" t="s">
        <v>15226</v>
      </c>
      <c r="C138" s="415" t="s">
        <v>15358</v>
      </c>
      <c r="D138" s="434" t="s">
        <v>15669</v>
      </c>
      <c r="E138" s="36" t="s">
        <v>7802</v>
      </c>
      <c r="F138" s="36"/>
      <c r="G138" s="36" t="s">
        <v>7804</v>
      </c>
      <c r="H138" s="435">
        <v>22.136584216652132</v>
      </c>
      <c r="I138" s="65">
        <v>0.1</v>
      </c>
      <c r="J138" s="427">
        <f t="shared" si="2"/>
        <v>19.92292579498692</v>
      </c>
    </row>
    <row r="139" spans="1:10" ht="15.75">
      <c r="A139" s="36">
        <v>139</v>
      </c>
      <c r="B139" s="36" t="s">
        <v>15226</v>
      </c>
      <c r="C139" s="415" t="s">
        <v>15359</v>
      </c>
      <c r="D139" s="434" t="s">
        <v>15670</v>
      </c>
      <c r="E139" s="36" t="s">
        <v>7802</v>
      </c>
      <c r="F139" s="36"/>
      <c r="G139" s="36" t="s">
        <v>7804</v>
      </c>
      <c r="H139" s="435">
        <v>437.32465103755828</v>
      </c>
      <c r="I139" s="65">
        <v>0.1</v>
      </c>
      <c r="J139" s="427">
        <f t="shared" si="2"/>
        <v>393.59218593380245</v>
      </c>
    </row>
    <row r="140" spans="1:10" ht="15.75">
      <c r="A140" s="36">
        <v>140</v>
      </c>
      <c r="B140" s="36" t="s">
        <v>15226</v>
      </c>
      <c r="C140" s="415" t="s">
        <v>15360</v>
      </c>
      <c r="D140" s="434" t="s">
        <v>15671</v>
      </c>
      <c r="E140" s="36" t="s">
        <v>7802</v>
      </c>
      <c r="F140" s="36"/>
      <c r="G140" s="36" t="s">
        <v>7804</v>
      </c>
      <c r="H140" s="435">
        <v>10.856595293958268</v>
      </c>
      <c r="I140" s="65">
        <v>0.1</v>
      </c>
      <c r="J140" s="427">
        <f t="shared" si="2"/>
        <v>9.7709357645624415</v>
      </c>
    </row>
    <row r="141" spans="1:10" ht="15.75">
      <c r="A141" s="36">
        <v>141</v>
      </c>
      <c r="B141" s="36" t="s">
        <v>15226</v>
      </c>
      <c r="C141" s="415" t="s">
        <v>15361</v>
      </c>
      <c r="D141" s="434" t="s">
        <v>15672</v>
      </c>
      <c r="E141" s="36" t="s">
        <v>7802</v>
      </c>
      <c r="F141" s="36"/>
      <c r="G141" s="36" t="s">
        <v>7804</v>
      </c>
      <c r="H141" s="435">
        <v>5.8614065017912989</v>
      </c>
      <c r="I141" s="65">
        <v>0.1</v>
      </c>
      <c r="J141" s="427">
        <f t="shared" si="2"/>
        <v>5.2752658516121693</v>
      </c>
    </row>
    <row r="142" spans="1:10" ht="15.75">
      <c r="A142" s="36">
        <v>142</v>
      </c>
      <c r="B142" s="36" t="s">
        <v>15226</v>
      </c>
      <c r="C142" s="415" t="s">
        <v>15362</v>
      </c>
      <c r="D142" s="434" t="s">
        <v>15673</v>
      </c>
      <c r="E142" s="36" t="s">
        <v>7802</v>
      </c>
      <c r="F142" s="36"/>
      <c r="G142" s="36" t="s">
        <v>7804</v>
      </c>
      <c r="H142" s="435">
        <v>181.92193021394291</v>
      </c>
      <c r="I142" s="65">
        <v>0.1</v>
      </c>
      <c r="J142" s="427">
        <f t="shared" si="2"/>
        <v>163.72973719254864</v>
      </c>
    </row>
    <row r="143" spans="1:10" ht="15.75">
      <c r="A143" s="36">
        <v>143</v>
      </c>
      <c r="B143" s="36" t="s">
        <v>15226</v>
      </c>
      <c r="C143" s="415" t="s">
        <v>15363</v>
      </c>
      <c r="D143" s="434" t="s">
        <v>15674</v>
      </c>
      <c r="E143" s="36" t="s">
        <v>7802</v>
      </c>
      <c r="F143" s="36"/>
      <c r="G143" s="36" t="s">
        <v>7804</v>
      </c>
      <c r="H143" s="435">
        <v>29.537058103742169</v>
      </c>
      <c r="I143" s="65">
        <v>0.1</v>
      </c>
      <c r="J143" s="427">
        <f t="shared" si="2"/>
        <v>26.583352293367952</v>
      </c>
    </row>
    <row r="144" spans="1:10" ht="15.75">
      <c r="A144" s="36">
        <v>145</v>
      </c>
      <c r="B144" s="36" t="s">
        <v>15226</v>
      </c>
      <c r="C144" s="415" t="s">
        <v>15364</v>
      </c>
      <c r="D144" s="434" t="s">
        <v>15675</v>
      </c>
      <c r="E144" s="36" t="s">
        <v>7802</v>
      </c>
      <c r="F144" s="36"/>
      <c r="G144" s="36" t="s">
        <v>7804</v>
      </c>
      <c r="H144" s="435">
        <v>29.095526136977256</v>
      </c>
      <c r="I144" s="65">
        <v>0.1</v>
      </c>
      <c r="J144" s="427">
        <f t="shared" si="2"/>
        <v>26.185973523279532</v>
      </c>
    </row>
    <row r="145" spans="1:10" ht="15.75">
      <c r="A145" s="36">
        <v>146</v>
      </c>
      <c r="B145" s="36" t="s">
        <v>15226</v>
      </c>
      <c r="C145" s="415" t="s">
        <v>15365</v>
      </c>
      <c r="D145" s="434" t="s">
        <v>15676</v>
      </c>
      <c r="E145" s="36" t="s">
        <v>7802</v>
      </c>
      <c r="F145" s="36"/>
      <c r="G145" s="36" t="s">
        <v>7804</v>
      </c>
      <c r="H145" s="435">
        <v>44.175845067805803</v>
      </c>
      <c r="I145" s="65">
        <v>0.1</v>
      </c>
      <c r="J145" s="427">
        <f t="shared" si="2"/>
        <v>39.758260561025224</v>
      </c>
    </row>
    <row r="146" spans="1:10" ht="15.75">
      <c r="A146" s="36">
        <v>147</v>
      </c>
      <c r="B146" s="36" t="s">
        <v>15226</v>
      </c>
      <c r="C146" s="415" t="s">
        <v>15366</v>
      </c>
      <c r="D146" s="434" t="s">
        <v>15677</v>
      </c>
      <c r="E146" s="36" t="s">
        <v>7802</v>
      </c>
      <c r="F146" s="36"/>
      <c r="G146" s="36" t="s">
        <v>7804</v>
      </c>
      <c r="H146" s="435">
        <v>44.175845067805803</v>
      </c>
      <c r="I146" s="65">
        <v>0.1</v>
      </c>
      <c r="J146" s="427">
        <f t="shared" si="2"/>
        <v>39.758260561025224</v>
      </c>
    </row>
    <row r="147" spans="1:10" ht="15.75">
      <c r="A147" s="36">
        <v>148</v>
      </c>
      <c r="B147" s="36" t="s">
        <v>15226</v>
      </c>
      <c r="C147" s="415" t="s">
        <v>15367</v>
      </c>
      <c r="D147" s="434" t="s">
        <v>15678</v>
      </c>
      <c r="E147" s="36" t="s">
        <v>7802</v>
      </c>
      <c r="F147" s="36"/>
      <c r="G147" s="36" t="s">
        <v>7804</v>
      </c>
      <c r="H147" s="435">
        <v>44.175845067805803</v>
      </c>
      <c r="I147" s="65">
        <v>0.1</v>
      </c>
      <c r="J147" s="427">
        <f t="shared" si="2"/>
        <v>39.758260561025224</v>
      </c>
    </row>
    <row r="148" spans="1:10" ht="15.75">
      <c r="A148" s="36">
        <v>149</v>
      </c>
      <c r="B148" s="36" t="s">
        <v>15226</v>
      </c>
      <c r="C148" s="415" t="s">
        <v>15368</v>
      </c>
      <c r="D148" s="434" t="s">
        <v>15676</v>
      </c>
      <c r="E148" s="36" t="s">
        <v>7802</v>
      </c>
      <c r="F148" s="36"/>
      <c r="G148" s="36" t="s">
        <v>7804</v>
      </c>
      <c r="H148" s="435">
        <v>44.175845067805803</v>
      </c>
      <c r="I148" s="65">
        <v>0.1</v>
      </c>
      <c r="J148" s="427">
        <f t="shared" si="2"/>
        <v>39.758260561025224</v>
      </c>
    </row>
    <row r="149" spans="1:10" ht="15.75">
      <c r="A149" s="36">
        <v>150</v>
      </c>
      <c r="B149" s="36" t="s">
        <v>15226</v>
      </c>
      <c r="C149" s="415" t="s">
        <v>15369</v>
      </c>
      <c r="D149" s="434" t="s">
        <v>15676</v>
      </c>
      <c r="E149" s="36" t="s">
        <v>7802</v>
      </c>
      <c r="F149" s="36"/>
      <c r="G149" s="36" t="s">
        <v>7804</v>
      </c>
      <c r="H149" s="435">
        <v>44.175845067805803</v>
      </c>
      <c r="I149" s="65">
        <v>0.1</v>
      </c>
      <c r="J149" s="427">
        <f t="shared" si="2"/>
        <v>39.758260561025224</v>
      </c>
    </row>
    <row r="150" spans="1:10" ht="15.75">
      <c r="A150" s="36">
        <v>151</v>
      </c>
      <c r="B150" s="36" t="s">
        <v>15226</v>
      </c>
      <c r="C150" s="415" t="s">
        <v>15370</v>
      </c>
      <c r="D150" s="434" t="s">
        <v>15679</v>
      </c>
      <c r="E150" s="36" t="s">
        <v>7802</v>
      </c>
      <c r="F150" s="36"/>
      <c r="G150" s="36" t="s">
        <v>7804</v>
      </c>
      <c r="H150" s="435">
        <v>44.175845067805803</v>
      </c>
      <c r="I150" s="65">
        <v>0.1</v>
      </c>
      <c r="J150" s="427">
        <f t="shared" si="2"/>
        <v>39.758260561025224</v>
      </c>
    </row>
    <row r="151" spans="1:10" ht="15.75">
      <c r="A151" s="36">
        <v>152</v>
      </c>
      <c r="B151" s="36" t="s">
        <v>15226</v>
      </c>
      <c r="C151" s="415" t="s">
        <v>15371</v>
      </c>
      <c r="D151" s="434" t="s">
        <v>15680</v>
      </c>
      <c r="E151" s="36" t="s">
        <v>7802</v>
      </c>
      <c r="F151" s="36"/>
      <c r="G151" s="36" t="s">
        <v>7804</v>
      </c>
      <c r="H151" s="435">
        <v>44.175845067805803</v>
      </c>
      <c r="I151" s="65">
        <v>0.1</v>
      </c>
      <c r="J151" s="427">
        <f t="shared" si="2"/>
        <v>39.758260561025224</v>
      </c>
    </row>
    <row r="152" spans="1:10" ht="15.75">
      <c r="A152" s="36">
        <v>153</v>
      </c>
      <c r="B152" s="36" t="s">
        <v>15226</v>
      </c>
      <c r="C152" s="415" t="s">
        <v>15372</v>
      </c>
      <c r="D152" s="434" t="s">
        <v>15681</v>
      </c>
      <c r="E152" s="36" t="s">
        <v>7802</v>
      </c>
      <c r="F152" s="36"/>
      <c r="G152" s="36" t="s">
        <v>7804</v>
      </c>
      <c r="H152" s="435">
        <v>44.175845067805803</v>
      </c>
      <c r="I152" s="65">
        <v>0.1</v>
      </c>
      <c r="J152" s="427">
        <f t="shared" si="2"/>
        <v>39.758260561025224</v>
      </c>
    </row>
    <row r="153" spans="1:10" ht="15.75">
      <c r="A153" s="36">
        <v>154</v>
      </c>
      <c r="B153" s="36" t="s">
        <v>15226</v>
      </c>
      <c r="C153" s="415" t="s">
        <v>15373</v>
      </c>
      <c r="D153" s="434" t="s">
        <v>15682</v>
      </c>
      <c r="E153" s="36" t="s">
        <v>7802</v>
      </c>
      <c r="F153" s="36"/>
      <c r="G153" s="36" t="s">
        <v>7804</v>
      </c>
      <c r="H153" s="435">
        <v>306.76320079757056</v>
      </c>
      <c r="I153" s="65">
        <v>0.1</v>
      </c>
      <c r="J153" s="427">
        <f t="shared" si="2"/>
        <v>276.08688071781353</v>
      </c>
    </row>
    <row r="154" spans="1:10" ht="15.75">
      <c r="A154" s="36">
        <v>155</v>
      </c>
      <c r="B154" s="36" t="s">
        <v>15226</v>
      </c>
      <c r="C154" s="415" t="s">
        <v>15374</v>
      </c>
      <c r="D154" s="434" t="s">
        <v>15683</v>
      </c>
      <c r="E154" s="36" t="s">
        <v>7802</v>
      </c>
      <c r="F154" s="36"/>
      <c r="G154" s="36" t="s">
        <v>7804</v>
      </c>
      <c r="H154" s="435">
        <v>12.076532666724585</v>
      </c>
      <c r="I154" s="65">
        <v>0.1</v>
      </c>
      <c r="J154" s="427">
        <f t="shared" si="2"/>
        <v>10.868879400052126</v>
      </c>
    </row>
    <row r="155" spans="1:10" ht="15.75">
      <c r="A155" s="36">
        <v>156</v>
      </c>
      <c r="B155" s="36" t="s">
        <v>15226</v>
      </c>
      <c r="C155" s="415" t="s">
        <v>15375</v>
      </c>
      <c r="D155" s="434" t="s">
        <v>15684</v>
      </c>
      <c r="E155" s="36" t="s">
        <v>7802</v>
      </c>
      <c r="F155" s="36"/>
      <c r="G155" s="36" t="s">
        <v>7804</v>
      </c>
      <c r="H155" s="435">
        <v>5.7836986999274069</v>
      </c>
      <c r="I155" s="65">
        <v>0.1</v>
      </c>
      <c r="J155" s="427">
        <f t="shared" si="2"/>
        <v>5.2053288299346665</v>
      </c>
    </row>
    <row r="156" spans="1:10" ht="15.75">
      <c r="A156" s="36">
        <v>157</v>
      </c>
      <c r="B156" s="36" t="s">
        <v>15226</v>
      </c>
      <c r="C156" s="415" t="s">
        <v>15376</v>
      </c>
      <c r="D156" s="434" t="s">
        <v>15685</v>
      </c>
      <c r="E156" s="36" t="s">
        <v>7802</v>
      </c>
      <c r="F156" s="36"/>
      <c r="G156" s="36" t="s">
        <v>7804</v>
      </c>
      <c r="H156" s="435">
        <v>13.176324722646571</v>
      </c>
      <c r="I156" s="65">
        <v>0.1</v>
      </c>
      <c r="J156" s="427">
        <f t="shared" si="2"/>
        <v>11.858692250381914</v>
      </c>
    </row>
    <row r="157" spans="1:10" ht="15.75">
      <c r="A157" s="36">
        <v>158</v>
      </c>
      <c r="B157" s="36" t="s">
        <v>15226</v>
      </c>
      <c r="C157" s="415" t="s">
        <v>15377</v>
      </c>
      <c r="D157" s="434" t="s">
        <v>15686</v>
      </c>
      <c r="E157" s="36" t="s">
        <v>7802</v>
      </c>
      <c r="F157" s="36"/>
      <c r="G157" s="36" t="s">
        <v>7804</v>
      </c>
      <c r="H157" s="435">
        <v>7.3065930596578417</v>
      </c>
      <c r="I157" s="65">
        <v>0.1</v>
      </c>
      <c r="J157" s="427">
        <f t="shared" si="2"/>
        <v>6.5759337536920572</v>
      </c>
    </row>
    <row r="158" spans="1:10" ht="15.75">
      <c r="A158" s="36">
        <v>159</v>
      </c>
      <c r="B158" s="36" t="s">
        <v>15226</v>
      </c>
      <c r="C158" s="415" t="s">
        <v>15378</v>
      </c>
      <c r="D158" s="434" t="s">
        <v>15687</v>
      </c>
      <c r="E158" s="36" t="s">
        <v>7802</v>
      </c>
      <c r="F158" s="36"/>
      <c r="G158" s="36" t="s">
        <v>7804</v>
      </c>
      <c r="H158" s="435">
        <v>36.128864973235842</v>
      </c>
      <c r="I158" s="65">
        <v>0.1</v>
      </c>
      <c r="J158" s="427">
        <f t="shared" si="2"/>
        <v>32.515978475912256</v>
      </c>
    </row>
    <row r="159" spans="1:10" ht="15.75">
      <c r="A159" s="36">
        <v>160</v>
      </c>
      <c r="B159" s="36" t="s">
        <v>15226</v>
      </c>
      <c r="C159" s="415" t="s">
        <v>15379</v>
      </c>
      <c r="D159" s="434" t="s">
        <v>15688</v>
      </c>
      <c r="E159" s="36" t="s">
        <v>7802</v>
      </c>
      <c r="F159" s="36"/>
      <c r="G159" s="36" t="s">
        <v>7804</v>
      </c>
      <c r="H159" s="435">
        <v>226.01404253105977</v>
      </c>
      <c r="I159" s="65">
        <v>0.1</v>
      </c>
      <c r="J159" s="427">
        <f t="shared" si="2"/>
        <v>203.41263827795379</v>
      </c>
    </row>
    <row r="160" spans="1:10" ht="15.75">
      <c r="A160" s="36">
        <v>161</v>
      </c>
      <c r="B160" s="36" t="s">
        <v>15226</v>
      </c>
      <c r="C160" s="415" t="s">
        <v>15380</v>
      </c>
      <c r="D160" s="434" t="s">
        <v>15689</v>
      </c>
      <c r="E160" s="36" t="s">
        <v>7802</v>
      </c>
      <c r="F160" s="36"/>
      <c r="G160" s="36" t="s">
        <v>7804</v>
      </c>
      <c r="H160" s="435">
        <v>36.40503072841998</v>
      </c>
      <c r="I160" s="65">
        <v>0.1</v>
      </c>
      <c r="J160" s="427">
        <f t="shared" si="2"/>
        <v>32.764527655577986</v>
      </c>
    </row>
    <row r="161" spans="1:10" ht="15.75">
      <c r="A161" s="36">
        <v>162</v>
      </c>
      <c r="B161" s="36" t="s">
        <v>15226</v>
      </c>
      <c r="C161" s="415" t="s">
        <v>15381</v>
      </c>
      <c r="D161" s="434" t="s">
        <v>15690</v>
      </c>
      <c r="E161" s="36" t="s">
        <v>7802</v>
      </c>
      <c r="F161" s="36"/>
      <c r="G161" s="36" t="s">
        <v>7804</v>
      </c>
      <c r="H161" s="435">
        <v>114.11750864750745</v>
      </c>
      <c r="I161" s="65">
        <v>0.1</v>
      </c>
      <c r="J161" s="427">
        <f t="shared" si="2"/>
        <v>102.70575778275671</v>
      </c>
    </row>
    <row r="162" spans="1:10" ht="15.75">
      <c r="A162" s="36">
        <v>163</v>
      </c>
      <c r="B162" s="36" t="s">
        <v>15226</v>
      </c>
      <c r="C162" s="415" t="s">
        <v>15382</v>
      </c>
      <c r="D162" s="434" t="s">
        <v>15691</v>
      </c>
      <c r="E162" s="36" t="s">
        <v>7802</v>
      </c>
      <c r="F162" s="36"/>
      <c r="G162" s="36" t="s">
        <v>7804</v>
      </c>
      <c r="H162" s="435">
        <v>74.876924045851197</v>
      </c>
      <c r="I162" s="65">
        <v>0.1</v>
      </c>
      <c r="J162" s="427">
        <f t="shared" si="2"/>
        <v>67.389231641266079</v>
      </c>
    </row>
    <row r="163" spans="1:10" ht="15.75">
      <c r="A163" s="36">
        <v>164</v>
      </c>
      <c r="B163" s="36" t="s">
        <v>15226</v>
      </c>
      <c r="C163" s="415" t="s">
        <v>15383</v>
      </c>
      <c r="D163" s="434" t="s">
        <v>15692</v>
      </c>
      <c r="E163" s="36" t="s">
        <v>7802</v>
      </c>
      <c r="F163" s="36"/>
      <c r="G163" s="36" t="s">
        <v>7804</v>
      </c>
      <c r="H163" s="435">
        <v>43.737209864865726</v>
      </c>
      <c r="I163" s="65">
        <v>0.1</v>
      </c>
      <c r="J163" s="427">
        <f t="shared" si="2"/>
        <v>39.363488878379151</v>
      </c>
    </row>
    <row r="164" spans="1:10" ht="15.75">
      <c r="A164" s="36">
        <v>165</v>
      </c>
      <c r="B164" s="36" t="s">
        <v>15226</v>
      </c>
      <c r="C164" s="415" t="s">
        <v>15384</v>
      </c>
      <c r="D164" s="434" t="s">
        <v>15693</v>
      </c>
      <c r="E164" s="36" t="s">
        <v>7802</v>
      </c>
      <c r="F164" s="36"/>
      <c r="G164" s="36" t="s">
        <v>7804</v>
      </c>
      <c r="H164" s="435">
        <v>305.83934635737603</v>
      </c>
      <c r="I164" s="65">
        <v>0.1</v>
      </c>
      <c r="J164" s="427">
        <f t="shared" si="2"/>
        <v>275.25541172163844</v>
      </c>
    </row>
    <row r="165" spans="1:10" ht="15.75">
      <c r="A165" s="36">
        <v>166</v>
      </c>
      <c r="B165" s="36" t="s">
        <v>15226</v>
      </c>
      <c r="C165" s="415" t="s">
        <v>15385</v>
      </c>
      <c r="D165" s="434" t="s">
        <v>15694</v>
      </c>
      <c r="E165" s="36" t="s">
        <v>7802</v>
      </c>
      <c r="F165" s="36"/>
      <c r="G165" s="36" t="s">
        <v>7804</v>
      </c>
      <c r="H165" s="435">
        <v>25.214561795877461</v>
      </c>
      <c r="I165" s="65">
        <v>0.1</v>
      </c>
      <c r="J165" s="427">
        <f t="shared" si="2"/>
        <v>22.693105616289717</v>
      </c>
    </row>
    <row r="166" spans="1:10" ht="15.75">
      <c r="A166" s="36">
        <v>167</v>
      </c>
      <c r="B166" s="36" t="s">
        <v>15226</v>
      </c>
      <c r="C166" s="415" t="s">
        <v>15386</v>
      </c>
      <c r="D166" s="434" t="s">
        <v>15695</v>
      </c>
      <c r="E166" s="36" t="s">
        <v>7802</v>
      </c>
      <c r="F166" s="36"/>
      <c r="G166" s="36" t="s">
        <v>7804</v>
      </c>
      <c r="H166" s="435">
        <v>29.537058103742169</v>
      </c>
      <c r="I166" s="65">
        <v>0.1</v>
      </c>
      <c r="J166" s="427">
        <f t="shared" si="2"/>
        <v>26.583352293367952</v>
      </c>
    </row>
    <row r="167" spans="1:10" ht="15.75">
      <c r="A167" s="36">
        <v>168</v>
      </c>
      <c r="B167" s="36" t="s">
        <v>15226</v>
      </c>
      <c r="C167" s="415" t="s">
        <v>15363</v>
      </c>
      <c r="D167" s="434" t="s">
        <v>15696</v>
      </c>
      <c r="E167" s="36" t="s">
        <v>7802</v>
      </c>
      <c r="F167" s="36"/>
      <c r="G167" s="36" t="s">
        <v>7804</v>
      </c>
      <c r="H167" s="435">
        <v>29.537058103742169</v>
      </c>
      <c r="I167" s="65">
        <v>0.1</v>
      </c>
      <c r="J167" s="427">
        <f t="shared" si="2"/>
        <v>26.583352293367952</v>
      </c>
    </row>
    <row r="168" spans="1:10" ht="15.75">
      <c r="A168" s="36">
        <v>170</v>
      </c>
      <c r="B168" s="36" t="s">
        <v>15226</v>
      </c>
      <c r="C168" s="415" t="s">
        <v>15387</v>
      </c>
      <c r="D168" s="434" t="s">
        <v>15697</v>
      </c>
      <c r="E168" s="36" t="s">
        <v>7802</v>
      </c>
      <c r="F168" s="36"/>
      <c r="G168" s="36" t="s">
        <v>7804</v>
      </c>
      <c r="H168" s="435">
        <v>36.760149736128</v>
      </c>
      <c r="I168" s="65">
        <v>0.1</v>
      </c>
      <c r="J168" s="427">
        <f t="shared" si="2"/>
        <v>33.084134762515198</v>
      </c>
    </row>
    <row r="169" spans="1:10" ht="15.75">
      <c r="A169" s="36">
        <v>171</v>
      </c>
      <c r="B169" s="36" t="s">
        <v>15226</v>
      </c>
      <c r="C169" s="415" t="s">
        <v>15388</v>
      </c>
      <c r="D169" s="434" t="s">
        <v>15698</v>
      </c>
      <c r="E169" s="36" t="s">
        <v>7802</v>
      </c>
      <c r="F169" s="36"/>
      <c r="G169" s="36" t="s">
        <v>7804</v>
      </c>
      <c r="H169" s="435">
        <v>34.790856000264007</v>
      </c>
      <c r="I169" s="65">
        <v>0.1</v>
      </c>
      <c r="J169" s="427">
        <f t="shared" si="2"/>
        <v>31.311770400237606</v>
      </c>
    </row>
    <row r="170" spans="1:10" ht="15.75">
      <c r="A170" s="36">
        <v>172</v>
      </c>
      <c r="B170" s="36" t="s">
        <v>15226</v>
      </c>
      <c r="C170" s="415" t="s">
        <v>15389</v>
      </c>
      <c r="D170" s="434" t="s">
        <v>15699</v>
      </c>
      <c r="E170" s="36" t="s">
        <v>7802</v>
      </c>
      <c r="F170" s="36"/>
      <c r="G170" s="36" t="s">
        <v>7804</v>
      </c>
      <c r="H170" s="435">
        <v>38.808215221426565</v>
      </c>
      <c r="I170" s="65">
        <v>0.1</v>
      </c>
      <c r="J170" s="427">
        <f t="shared" si="2"/>
        <v>34.927393699283911</v>
      </c>
    </row>
    <row r="171" spans="1:10" ht="15.75">
      <c r="A171" s="36">
        <v>173</v>
      </c>
      <c r="B171" s="36" t="s">
        <v>15226</v>
      </c>
      <c r="C171" s="415" t="s">
        <v>15390</v>
      </c>
      <c r="D171" s="434" t="s">
        <v>15700</v>
      </c>
      <c r="E171" s="36" t="s">
        <v>7802</v>
      </c>
      <c r="F171" s="36"/>
      <c r="G171" s="36" t="s">
        <v>7804</v>
      </c>
      <c r="H171" s="435">
        <v>44.952411677322253</v>
      </c>
      <c r="I171" s="65">
        <v>0.1</v>
      </c>
      <c r="J171" s="427">
        <f t="shared" si="2"/>
        <v>40.457170509590028</v>
      </c>
    </row>
    <row r="172" spans="1:10" ht="15.75">
      <c r="A172" s="36">
        <v>174</v>
      </c>
      <c r="B172" s="36" t="s">
        <v>15226</v>
      </c>
      <c r="C172" s="415" t="s">
        <v>15391</v>
      </c>
      <c r="D172" s="434" t="s">
        <v>15701</v>
      </c>
      <c r="E172" s="36" t="s">
        <v>7802</v>
      </c>
      <c r="F172" s="36"/>
      <c r="G172" s="36" t="s">
        <v>7804</v>
      </c>
      <c r="H172" s="435">
        <v>44.952411677322253</v>
      </c>
      <c r="I172" s="65">
        <v>0.1</v>
      </c>
      <c r="J172" s="427">
        <f t="shared" si="2"/>
        <v>40.457170509590028</v>
      </c>
    </row>
    <row r="173" spans="1:10" ht="15.75">
      <c r="A173" s="36">
        <v>175</v>
      </c>
      <c r="B173" s="36" t="s">
        <v>15226</v>
      </c>
      <c r="C173" s="415" t="s">
        <v>15392</v>
      </c>
      <c r="D173" s="434" t="s">
        <v>15702</v>
      </c>
      <c r="E173" s="36" t="s">
        <v>7802</v>
      </c>
      <c r="F173" s="36"/>
      <c r="G173" s="36" t="s">
        <v>7804</v>
      </c>
      <c r="H173" s="435">
        <v>39.654006750421956</v>
      </c>
      <c r="I173" s="65">
        <v>0.1</v>
      </c>
      <c r="J173" s="427">
        <f t="shared" si="2"/>
        <v>35.688606075379759</v>
      </c>
    </row>
    <row r="174" spans="1:10" ht="15.75">
      <c r="A174" s="36">
        <v>176</v>
      </c>
      <c r="B174" s="36" t="s">
        <v>15226</v>
      </c>
      <c r="C174" s="415" t="s">
        <v>15393</v>
      </c>
      <c r="D174" s="434" t="s">
        <v>15703</v>
      </c>
      <c r="E174" s="36" t="s">
        <v>7802</v>
      </c>
      <c r="F174" s="36"/>
      <c r="G174" s="36" t="s">
        <v>7804</v>
      </c>
      <c r="H174" s="435">
        <v>30.322742947795373</v>
      </c>
      <c r="I174" s="65">
        <v>0.1</v>
      </c>
      <c r="J174" s="427">
        <f t="shared" si="2"/>
        <v>27.290468653015836</v>
      </c>
    </row>
    <row r="175" spans="1:10" ht="15.75">
      <c r="A175" s="36">
        <v>177</v>
      </c>
      <c r="B175" s="36" t="s">
        <v>15226</v>
      </c>
      <c r="C175" s="415" t="s">
        <v>15394</v>
      </c>
      <c r="D175" s="434" t="s">
        <v>15704</v>
      </c>
      <c r="E175" s="36" t="s">
        <v>7802</v>
      </c>
      <c r="F175" s="36"/>
      <c r="G175" s="36" t="s">
        <v>7804</v>
      </c>
      <c r="H175" s="435">
        <v>9.0375381037471776</v>
      </c>
      <c r="I175" s="65">
        <v>0.1</v>
      </c>
      <c r="J175" s="427">
        <f t="shared" si="2"/>
        <v>8.1337842933724609</v>
      </c>
    </row>
    <row r="176" spans="1:10" ht="15.75">
      <c r="A176" s="36">
        <v>178</v>
      </c>
      <c r="B176" s="36" t="s">
        <v>15226</v>
      </c>
      <c r="C176" s="415" t="s">
        <v>15395</v>
      </c>
      <c r="D176" s="434" t="s">
        <v>15705</v>
      </c>
      <c r="E176" s="36" t="s">
        <v>7802</v>
      </c>
      <c r="F176" s="36"/>
      <c r="G176" s="36" t="s">
        <v>7804</v>
      </c>
      <c r="H176" s="435">
        <v>9.0375381037471776</v>
      </c>
      <c r="I176" s="65">
        <v>0.1</v>
      </c>
      <c r="J176" s="427">
        <f t="shared" si="2"/>
        <v>8.1337842933724609</v>
      </c>
    </row>
    <row r="177" spans="1:10" ht="15.75">
      <c r="A177" s="36">
        <v>179</v>
      </c>
      <c r="B177" s="36" t="s">
        <v>15226</v>
      </c>
      <c r="C177" s="415" t="s">
        <v>15396</v>
      </c>
      <c r="D177" s="434" t="s">
        <v>15706</v>
      </c>
      <c r="E177" s="36" t="s">
        <v>7802</v>
      </c>
      <c r="F177" s="36"/>
      <c r="G177" s="36" t="s">
        <v>7804</v>
      </c>
      <c r="H177" s="435">
        <v>9.0375381037471776</v>
      </c>
      <c r="I177" s="65">
        <v>0.1</v>
      </c>
      <c r="J177" s="427">
        <f t="shared" si="2"/>
        <v>8.1337842933724609</v>
      </c>
    </row>
    <row r="178" spans="1:10" ht="15.75">
      <c r="A178" s="36">
        <v>180</v>
      </c>
      <c r="B178" s="36" t="s">
        <v>15226</v>
      </c>
      <c r="C178" s="415" t="s">
        <v>15397</v>
      </c>
      <c r="D178" s="434" t="s">
        <v>15707</v>
      </c>
      <c r="E178" s="36" t="s">
        <v>7802</v>
      </c>
      <c r="F178" s="36"/>
      <c r="G178" s="36" t="s">
        <v>7804</v>
      </c>
      <c r="H178" s="435">
        <v>166.14055670594652</v>
      </c>
      <c r="I178" s="65">
        <v>0.1</v>
      </c>
      <c r="J178" s="427">
        <f t="shared" si="2"/>
        <v>149.52650103535188</v>
      </c>
    </row>
    <row r="179" spans="1:10" ht="15.75">
      <c r="A179" s="36">
        <v>181</v>
      </c>
      <c r="B179" s="36" t="s">
        <v>15226</v>
      </c>
      <c r="C179" s="415" t="s">
        <v>15398</v>
      </c>
      <c r="D179" s="434" t="s">
        <v>15708</v>
      </c>
      <c r="E179" s="36" t="s">
        <v>7802</v>
      </c>
      <c r="F179" s="36"/>
      <c r="G179" s="36" t="s">
        <v>7804</v>
      </c>
      <c r="H179" s="435">
        <v>291.91536814339923</v>
      </c>
      <c r="I179" s="65">
        <v>0.1</v>
      </c>
      <c r="J179" s="427">
        <f t="shared" si="2"/>
        <v>262.72383132905929</v>
      </c>
    </row>
    <row r="180" spans="1:10" ht="15.75">
      <c r="A180" s="36">
        <v>182</v>
      </c>
      <c r="B180" s="36" t="s">
        <v>15226</v>
      </c>
      <c r="C180" s="415" t="s">
        <v>15399</v>
      </c>
      <c r="D180" s="434" t="s">
        <v>15709</v>
      </c>
      <c r="E180" s="36" t="s">
        <v>7802</v>
      </c>
      <c r="F180" s="36"/>
      <c r="G180" s="36" t="s">
        <v>7804</v>
      </c>
      <c r="H180" s="435">
        <v>19.423820732449055</v>
      </c>
      <c r="I180" s="65">
        <v>0.1</v>
      </c>
      <c r="J180" s="427">
        <f t="shared" si="2"/>
        <v>17.481438659204152</v>
      </c>
    </row>
    <row r="181" spans="1:10" ht="15.75">
      <c r="A181" s="36">
        <v>183</v>
      </c>
      <c r="B181" s="36" t="s">
        <v>15226</v>
      </c>
      <c r="C181" s="415" t="s">
        <v>15400</v>
      </c>
      <c r="D181" s="434" t="s">
        <v>15710</v>
      </c>
      <c r="E181" s="36" t="s">
        <v>7802</v>
      </c>
      <c r="F181" s="36"/>
      <c r="G181" s="36" t="s">
        <v>7804</v>
      </c>
      <c r="H181" s="435">
        <v>21.578275053072996</v>
      </c>
      <c r="I181" s="65">
        <v>0.1</v>
      </c>
      <c r="J181" s="427">
        <f t="shared" si="2"/>
        <v>19.420447547765697</v>
      </c>
    </row>
    <row r="182" spans="1:10" ht="15.75">
      <c r="A182" s="36">
        <v>184</v>
      </c>
      <c r="B182" s="36" t="s">
        <v>15226</v>
      </c>
      <c r="C182" s="415" t="s">
        <v>15401</v>
      </c>
      <c r="D182" s="434" t="s">
        <v>15711</v>
      </c>
      <c r="E182" s="36" t="s">
        <v>7802</v>
      </c>
      <c r="F182" s="36"/>
      <c r="G182" s="36" t="s">
        <v>7804</v>
      </c>
      <c r="H182" s="435">
        <v>41.808396241294965</v>
      </c>
      <c r="I182" s="65">
        <v>0.1</v>
      </c>
      <c r="J182" s="427">
        <f t="shared" si="2"/>
        <v>37.627556617165467</v>
      </c>
    </row>
    <row r="183" spans="1:10" ht="15.75">
      <c r="A183" s="36">
        <v>185</v>
      </c>
      <c r="B183" s="36" t="s">
        <v>15226</v>
      </c>
      <c r="C183" s="415" t="s">
        <v>15402</v>
      </c>
      <c r="D183" s="434" t="s">
        <v>15712</v>
      </c>
      <c r="E183" s="36" t="s">
        <v>7802</v>
      </c>
      <c r="F183" s="36"/>
      <c r="G183" s="36" t="s">
        <v>7804</v>
      </c>
      <c r="H183" s="435">
        <v>35.50191639248154</v>
      </c>
      <c r="I183" s="65">
        <v>0.1</v>
      </c>
      <c r="J183" s="427">
        <f t="shared" si="2"/>
        <v>31.951724753233385</v>
      </c>
    </row>
    <row r="184" spans="1:10" ht="15.75">
      <c r="A184" s="36">
        <v>186</v>
      </c>
      <c r="B184" s="36" t="s">
        <v>15226</v>
      </c>
      <c r="C184" s="415" t="s">
        <v>15403</v>
      </c>
      <c r="D184" s="434" t="s">
        <v>15713</v>
      </c>
      <c r="E184" s="36" t="s">
        <v>7802</v>
      </c>
      <c r="F184" s="36"/>
      <c r="G184" s="36" t="s">
        <v>7804</v>
      </c>
      <c r="H184" s="435">
        <v>29.14856057075578</v>
      </c>
      <c r="I184" s="65">
        <v>0.1</v>
      </c>
      <c r="J184" s="427">
        <f t="shared" si="2"/>
        <v>26.233704513680202</v>
      </c>
    </row>
    <row r="185" spans="1:10" ht="15.75">
      <c r="A185" s="36">
        <v>187</v>
      </c>
      <c r="B185" s="36" t="s">
        <v>15226</v>
      </c>
      <c r="C185" s="415" t="s">
        <v>15404</v>
      </c>
      <c r="D185" s="434" t="s">
        <v>15714</v>
      </c>
      <c r="E185" s="36" t="s">
        <v>7802</v>
      </c>
      <c r="F185" s="36"/>
      <c r="G185" s="36" t="s">
        <v>7804</v>
      </c>
      <c r="H185" s="435">
        <v>103.34013983073113</v>
      </c>
      <c r="I185" s="65">
        <v>0.1</v>
      </c>
      <c r="J185" s="427">
        <f t="shared" si="2"/>
        <v>93.006125847658026</v>
      </c>
    </row>
    <row r="186" spans="1:10" ht="15.75">
      <c r="A186" s="36">
        <v>188</v>
      </c>
      <c r="B186" s="36" t="s">
        <v>15226</v>
      </c>
      <c r="C186" s="415" t="s">
        <v>15405</v>
      </c>
      <c r="D186" s="434" t="s">
        <v>15715</v>
      </c>
      <c r="E186" s="36" t="s">
        <v>7802</v>
      </c>
      <c r="F186" s="36"/>
      <c r="G186" s="36" t="s">
        <v>7804</v>
      </c>
      <c r="H186" s="435">
        <v>11.751686927236747</v>
      </c>
      <c r="I186" s="65">
        <v>0.1</v>
      </c>
      <c r="J186" s="427">
        <f t="shared" si="2"/>
        <v>10.576518234513072</v>
      </c>
    </row>
    <row r="187" spans="1:10" ht="15.75">
      <c r="A187" s="36">
        <v>189</v>
      </c>
      <c r="B187" s="36" t="s">
        <v>15226</v>
      </c>
      <c r="C187" s="415" t="s">
        <v>15406</v>
      </c>
      <c r="D187" s="434" t="s">
        <v>15716</v>
      </c>
      <c r="E187" s="36" t="s">
        <v>7802</v>
      </c>
      <c r="F187" s="36"/>
      <c r="G187" s="36" t="s">
        <v>7804</v>
      </c>
      <c r="H187" s="435">
        <v>19.720889855780577</v>
      </c>
      <c r="I187" s="65">
        <v>0.1</v>
      </c>
      <c r="J187" s="427">
        <f t="shared" si="2"/>
        <v>17.748800870202519</v>
      </c>
    </row>
    <row r="188" spans="1:10" ht="124.5">
      <c r="A188" s="36">
        <v>191</v>
      </c>
      <c r="B188" s="36" t="s">
        <v>15226</v>
      </c>
      <c r="C188" s="415" t="s">
        <v>15407</v>
      </c>
      <c r="D188" s="434" t="s">
        <v>15717</v>
      </c>
      <c r="E188" s="36" t="s">
        <v>7802</v>
      </c>
      <c r="F188" s="36"/>
      <c r="G188" s="36" t="s">
        <v>7804</v>
      </c>
      <c r="H188" s="435">
        <v>129.912735</v>
      </c>
      <c r="I188" s="65">
        <v>0.1</v>
      </c>
      <c r="J188" s="427">
        <f t="shared" si="2"/>
        <v>116.92146150000001</v>
      </c>
    </row>
    <row r="189" spans="1:10" ht="113.25">
      <c r="A189" s="36">
        <v>192</v>
      </c>
      <c r="B189" s="36" t="s">
        <v>15226</v>
      </c>
      <c r="C189" s="415" t="s">
        <v>15408</v>
      </c>
      <c r="D189" s="434" t="s">
        <v>15718</v>
      </c>
      <c r="E189" s="36" t="s">
        <v>7802</v>
      </c>
      <c r="F189" s="36"/>
      <c r="G189" s="36" t="s">
        <v>7804</v>
      </c>
      <c r="H189" s="435">
        <v>190.58016000000001</v>
      </c>
      <c r="I189" s="65">
        <v>0.1</v>
      </c>
      <c r="J189" s="427">
        <f t="shared" si="2"/>
        <v>171.522144</v>
      </c>
    </row>
    <row r="190" spans="1:10" ht="124.5">
      <c r="A190" s="36">
        <v>193</v>
      </c>
      <c r="B190" s="36" t="s">
        <v>15226</v>
      </c>
      <c r="C190" s="415" t="s">
        <v>15409</v>
      </c>
      <c r="D190" s="434" t="s">
        <v>15719</v>
      </c>
      <c r="E190" s="36" t="s">
        <v>7802</v>
      </c>
      <c r="F190" s="36"/>
      <c r="G190" s="36" t="s">
        <v>7804</v>
      </c>
      <c r="H190" s="435">
        <v>173.24660999999998</v>
      </c>
      <c r="I190" s="65">
        <v>0.1</v>
      </c>
      <c r="J190" s="427">
        <f t="shared" si="2"/>
        <v>155.92194899999998</v>
      </c>
    </row>
    <row r="191" spans="1:10" ht="15.75">
      <c r="A191" s="36">
        <v>194</v>
      </c>
      <c r="B191" s="36" t="s">
        <v>15226</v>
      </c>
      <c r="C191" s="415" t="s">
        <v>15410</v>
      </c>
      <c r="D191" s="434" t="s">
        <v>15720</v>
      </c>
      <c r="E191" s="36" t="s">
        <v>7802</v>
      </c>
      <c r="F191" s="36"/>
      <c r="G191" s="36" t="s">
        <v>7804</v>
      </c>
      <c r="H191" s="435">
        <v>20.720258999999999</v>
      </c>
      <c r="I191" s="65">
        <v>0.1</v>
      </c>
      <c r="J191" s="427">
        <f t="shared" ref="J191:J249" si="3">H191*(1-I191)</f>
        <v>18.648233099999999</v>
      </c>
    </row>
    <row r="192" spans="1:10" ht="15.75">
      <c r="A192" s="36">
        <v>195</v>
      </c>
      <c r="B192" s="36" t="s">
        <v>15226</v>
      </c>
      <c r="C192" s="415" t="s">
        <v>15411</v>
      </c>
      <c r="D192" s="434" t="s">
        <v>15721</v>
      </c>
      <c r="E192" s="36" t="s">
        <v>7802</v>
      </c>
      <c r="F192" s="36"/>
      <c r="G192" s="36" t="s">
        <v>7804</v>
      </c>
      <c r="H192" s="435">
        <v>17.24466</v>
      </c>
      <c r="I192" s="65">
        <v>0.1</v>
      </c>
      <c r="J192" s="427">
        <f t="shared" si="3"/>
        <v>15.520194</v>
      </c>
    </row>
    <row r="193" spans="1:10" ht="15.75">
      <c r="A193" s="36">
        <v>196</v>
      </c>
      <c r="B193" s="36" t="s">
        <v>15226</v>
      </c>
      <c r="C193" s="415" t="s">
        <v>15412</v>
      </c>
      <c r="D193" s="434" t="s">
        <v>15722</v>
      </c>
      <c r="E193" s="36" t="s">
        <v>7802</v>
      </c>
      <c r="F193" s="36"/>
      <c r="G193" s="36" t="s">
        <v>7804</v>
      </c>
      <c r="H193" s="435">
        <v>112.57918499999998</v>
      </c>
      <c r="I193" s="65">
        <v>0.1</v>
      </c>
      <c r="J193" s="427">
        <f t="shared" si="3"/>
        <v>101.32126649999998</v>
      </c>
    </row>
    <row r="194" spans="1:10" ht="102">
      <c r="A194" s="36">
        <v>197</v>
      </c>
      <c r="B194" s="36" t="s">
        <v>15226</v>
      </c>
      <c r="C194" s="415" t="s">
        <v>15413</v>
      </c>
      <c r="D194" s="434" t="s">
        <v>15723</v>
      </c>
      <c r="E194" s="36" t="s">
        <v>7802</v>
      </c>
      <c r="F194" s="36"/>
      <c r="G194" s="36" t="s">
        <v>7804</v>
      </c>
      <c r="H194" s="435">
        <v>190.58016000000001</v>
      </c>
      <c r="I194" s="65">
        <v>0.1</v>
      </c>
      <c r="J194" s="427">
        <f t="shared" si="3"/>
        <v>171.522144</v>
      </c>
    </row>
    <row r="195" spans="1:10" ht="45.75">
      <c r="A195" s="36">
        <v>198</v>
      </c>
      <c r="B195" s="36" t="s">
        <v>15226</v>
      </c>
      <c r="C195" s="415" t="s">
        <v>15414</v>
      </c>
      <c r="D195" s="434" t="s">
        <v>15724</v>
      </c>
      <c r="E195" s="36" t="s">
        <v>7802</v>
      </c>
      <c r="F195" s="36"/>
      <c r="G195" s="36" t="s">
        <v>7804</v>
      </c>
      <c r="H195" s="435">
        <v>57.111824999999996</v>
      </c>
      <c r="I195" s="65">
        <v>0.1</v>
      </c>
      <c r="J195" s="427">
        <f t="shared" si="3"/>
        <v>51.400642499999996</v>
      </c>
    </row>
    <row r="196" spans="1:10" ht="15.75">
      <c r="A196" s="36">
        <v>200</v>
      </c>
      <c r="B196" s="36" t="s">
        <v>15226</v>
      </c>
      <c r="C196" s="415" t="s">
        <v>15415</v>
      </c>
      <c r="D196" s="434" t="s">
        <v>15725</v>
      </c>
      <c r="E196" s="36" t="s">
        <v>7802</v>
      </c>
      <c r="F196" s="36"/>
      <c r="G196" s="36" t="s">
        <v>7804</v>
      </c>
      <c r="H196" s="435">
        <v>99.840292432499993</v>
      </c>
      <c r="I196" s="65">
        <v>0.1</v>
      </c>
      <c r="J196" s="427">
        <f t="shared" si="3"/>
        <v>89.856263189250001</v>
      </c>
    </row>
    <row r="197" spans="1:10" ht="15.75">
      <c r="A197" s="36">
        <v>201</v>
      </c>
      <c r="B197" s="36" t="s">
        <v>15226</v>
      </c>
      <c r="C197" s="415" t="s">
        <v>15416</v>
      </c>
      <c r="D197" s="434" t="s">
        <v>15726</v>
      </c>
      <c r="E197" s="36" t="s">
        <v>7802</v>
      </c>
      <c r="F197" s="36"/>
      <c r="G197" s="36" t="s">
        <v>7804</v>
      </c>
      <c r="H197" s="435">
        <v>172.13970691944002</v>
      </c>
      <c r="I197" s="65">
        <v>0.1</v>
      </c>
      <c r="J197" s="427">
        <f t="shared" si="3"/>
        <v>154.92573622749603</v>
      </c>
    </row>
    <row r="198" spans="1:10" ht="15.75">
      <c r="A198" s="36">
        <v>202</v>
      </c>
      <c r="B198" s="36" t="s">
        <v>15226</v>
      </c>
      <c r="C198" s="415" t="s">
        <v>15417</v>
      </c>
      <c r="D198" s="434" t="s">
        <v>15727</v>
      </c>
      <c r="E198" s="36" t="s">
        <v>7802</v>
      </c>
      <c r="F198" s="36"/>
      <c r="G198" s="36" t="s">
        <v>7804</v>
      </c>
      <c r="H198" s="435">
        <v>199.88101882686271</v>
      </c>
      <c r="I198" s="65">
        <v>0.1</v>
      </c>
      <c r="J198" s="427">
        <f t="shared" si="3"/>
        <v>179.89291694417645</v>
      </c>
    </row>
    <row r="199" spans="1:10" ht="15.75">
      <c r="A199" s="36">
        <v>203</v>
      </c>
      <c r="B199" s="36" t="s">
        <v>15226</v>
      </c>
      <c r="C199" s="415" t="s">
        <v>15418</v>
      </c>
      <c r="D199" s="434" t="s">
        <v>15728</v>
      </c>
      <c r="E199" s="36" t="s">
        <v>7802</v>
      </c>
      <c r="F199" s="36"/>
      <c r="G199" s="36" t="s">
        <v>7804</v>
      </c>
      <c r="H199" s="435">
        <v>147.93237600276748</v>
      </c>
      <c r="I199" s="65">
        <v>0.1</v>
      </c>
      <c r="J199" s="427">
        <f t="shared" si="3"/>
        <v>133.13913840249074</v>
      </c>
    </row>
    <row r="200" spans="1:10" ht="15.75">
      <c r="A200" s="36">
        <v>204</v>
      </c>
      <c r="B200" s="36" t="s">
        <v>15226</v>
      </c>
      <c r="C200" s="415" t="s">
        <v>15419</v>
      </c>
      <c r="D200" s="434" t="s">
        <v>15729</v>
      </c>
      <c r="E200" s="36" t="s">
        <v>7802</v>
      </c>
      <c r="F200" s="36"/>
      <c r="G200" s="36" t="s">
        <v>7804</v>
      </c>
      <c r="H200" s="435">
        <v>86.468449659030213</v>
      </c>
      <c r="I200" s="65">
        <v>0.1</v>
      </c>
      <c r="J200" s="427">
        <f t="shared" si="3"/>
        <v>77.821604693127199</v>
      </c>
    </row>
    <row r="201" spans="1:10" ht="15.75">
      <c r="A201" s="36">
        <v>205</v>
      </c>
      <c r="B201" s="36" t="s">
        <v>15226</v>
      </c>
      <c r="C201" s="415" t="s">
        <v>15420</v>
      </c>
      <c r="D201" s="434" t="s">
        <v>15730</v>
      </c>
      <c r="E201" s="36" t="s">
        <v>7802</v>
      </c>
      <c r="F201" s="36"/>
      <c r="G201" s="36" t="s">
        <v>7804</v>
      </c>
      <c r="H201" s="435">
        <v>72.563888830839147</v>
      </c>
      <c r="I201" s="65">
        <v>0.1</v>
      </c>
      <c r="J201" s="427">
        <f t="shared" si="3"/>
        <v>65.307499947755232</v>
      </c>
    </row>
    <row r="202" spans="1:10" ht="15.75">
      <c r="A202" s="36">
        <v>206</v>
      </c>
      <c r="B202" s="36" t="s">
        <v>15226</v>
      </c>
      <c r="C202" s="415" t="s">
        <v>15421</v>
      </c>
      <c r="D202" s="434" t="s">
        <v>15731</v>
      </c>
      <c r="E202" s="36" t="s">
        <v>7802</v>
      </c>
      <c r="F202" s="36"/>
      <c r="G202" s="36" t="s">
        <v>7804</v>
      </c>
      <c r="H202" s="435">
        <v>164.61367332995289</v>
      </c>
      <c r="I202" s="65">
        <v>0.1</v>
      </c>
      <c r="J202" s="427">
        <f t="shared" si="3"/>
        <v>148.15230599695761</v>
      </c>
    </row>
    <row r="203" spans="1:10" ht="15.75">
      <c r="A203" s="36">
        <v>207</v>
      </c>
      <c r="B203" s="36" t="s">
        <v>15226</v>
      </c>
      <c r="C203" s="415" t="s">
        <v>15422</v>
      </c>
      <c r="D203" s="434" t="s">
        <v>15732</v>
      </c>
      <c r="E203" s="36" t="s">
        <v>7802</v>
      </c>
      <c r="F203" s="36"/>
      <c r="G203" s="36" t="s">
        <v>7804</v>
      </c>
      <c r="H203" s="435">
        <v>172.74543518413464</v>
      </c>
      <c r="I203" s="65">
        <v>0.1</v>
      </c>
      <c r="J203" s="427">
        <f t="shared" si="3"/>
        <v>155.47089166572118</v>
      </c>
    </row>
    <row r="204" spans="1:10" ht="15.75">
      <c r="A204" s="36">
        <v>208</v>
      </c>
      <c r="B204" s="36" t="s">
        <v>15226</v>
      </c>
      <c r="C204" s="415" t="s">
        <v>15423</v>
      </c>
      <c r="D204" s="434" t="s">
        <v>15733</v>
      </c>
      <c r="E204" s="36" t="s">
        <v>7802</v>
      </c>
      <c r="F204" s="36"/>
      <c r="G204" s="36" t="s">
        <v>7804</v>
      </c>
      <c r="H204" s="435">
        <v>364.14354342659607</v>
      </c>
      <c r="I204" s="65">
        <v>0.1</v>
      </c>
      <c r="J204" s="427">
        <f t="shared" si="3"/>
        <v>327.72918908393649</v>
      </c>
    </row>
    <row r="205" spans="1:10" ht="15.75">
      <c r="A205" s="36">
        <v>209</v>
      </c>
      <c r="B205" s="36" t="s">
        <v>15226</v>
      </c>
      <c r="C205" s="415" t="s">
        <v>15424</v>
      </c>
      <c r="D205" s="434" t="s">
        <v>15734</v>
      </c>
      <c r="E205" s="36" t="s">
        <v>7802</v>
      </c>
      <c r="F205" s="36"/>
      <c r="G205" s="36" t="s">
        <v>7804</v>
      </c>
      <c r="H205" s="435">
        <v>85.622136929999996</v>
      </c>
      <c r="I205" s="65">
        <v>0.1</v>
      </c>
      <c r="J205" s="427">
        <f t="shared" si="3"/>
        <v>77.059923236999992</v>
      </c>
    </row>
    <row r="206" spans="1:10" ht="15.75">
      <c r="A206" s="36">
        <v>210</v>
      </c>
      <c r="B206" s="36" t="s">
        <v>15226</v>
      </c>
      <c r="C206" s="415" t="s">
        <v>15425</v>
      </c>
      <c r="D206" s="434" t="s">
        <v>15735</v>
      </c>
      <c r="E206" s="36" t="s">
        <v>7802</v>
      </c>
      <c r="F206" s="36"/>
      <c r="G206" s="36" t="s">
        <v>7804</v>
      </c>
      <c r="H206" s="435">
        <v>252.02236991792594</v>
      </c>
      <c r="I206" s="65">
        <v>0.1</v>
      </c>
      <c r="J206" s="427">
        <f t="shared" si="3"/>
        <v>226.82013292613334</v>
      </c>
    </row>
    <row r="207" spans="1:10" ht="15.75">
      <c r="A207" s="36">
        <v>211</v>
      </c>
      <c r="B207" s="36" t="s">
        <v>15226</v>
      </c>
      <c r="C207" s="415" t="s">
        <v>15426</v>
      </c>
      <c r="D207" s="434" t="s">
        <v>15736</v>
      </c>
      <c r="E207" s="36" t="s">
        <v>7802</v>
      </c>
      <c r="F207" s="36"/>
      <c r="G207" s="36" t="s">
        <v>7804</v>
      </c>
      <c r="H207" s="435">
        <v>98.796677077576689</v>
      </c>
      <c r="I207" s="65">
        <v>0.1</v>
      </c>
      <c r="J207" s="427">
        <f t="shared" si="3"/>
        <v>88.917009369819027</v>
      </c>
    </row>
    <row r="208" spans="1:10" ht="15.75">
      <c r="A208" s="36">
        <v>212</v>
      </c>
      <c r="B208" s="36" t="s">
        <v>15226</v>
      </c>
      <c r="C208" s="415" t="s">
        <v>15427</v>
      </c>
      <c r="D208" s="434" t="s">
        <v>15737</v>
      </c>
      <c r="E208" s="36" t="s">
        <v>7802</v>
      </c>
      <c r="F208" s="36"/>
      <c r="G208" s="36" t="s">
        <v>7804</v>
      </c>
      <c r="H208" s="435">
        <v>72.409986926422661</v>
      </c>
      <c r="I208" s="65">
        <v>0.1</v>
      </c>
      <c r="J208" s="427">
        <f t="shared" si="3"/>
        <v>65.168988233780397</v>
      </c>
    </row>
    <row r="209" spans="1:10" ht="15.75">
      <c r="A209" s="36">
        <v>213</v>
      </c>
      <c r="B209" s="36" t="s">
        <v>15226</v>
      </c>
      <c r="C209" s="415" t="s">
        <v>15428</v>
      </c>
      <c r="D209" s="434" t="s">
        <v>15738</v>
      </c>
      <c r="E209" s="36" t="s">
        <v>7802</v>
      </c>
      <c r="F209" s="36"/>
      <c r="G209" s="36" t="s">
        <v>7804</v>
      </c>
      <c r="H209" s="435">
        <v>149.28200767667295</v>
      </c>
      <c r="I209" s="65">
        <v>0.1</v>
      </c>
      <c r="J209" s="427">
        <f t="shared" si="3"/>
        <v>134.35380690900567</v>
      </c>
    </row>
    <row r="210" spans="1:10" ht="15.75">
      <c r="A210" s="36">
        <v>214</v>
      </c>
      <c r="B210" s="36" t="s">
        <v>15226</v>
      </c>
      <c r="C210" s="415" t="s">
        <v>15429</v>
      </c>
      <c r="D210" s="434" t="s">
        <v>15739</v>
      </c>
      <c r="E210" s="36" t="s">
        <v>7802</v>
      </c>
      <c r="F210" s="36"/>
      <c r="G210" s="36" t="s">
        <v>7804</v>
      </c>
      <c r="H210" s="435">
        <v>64.57299155397169</v>
      </c>
      <c r="I210" s="65">
        <v>0.1</v>
      </c>
      <c r="J210" s="427">
        <f t="shared" si="3"/>
        <v>58.115692398574524</v>
      </c>
    </row>
    <row r="211" spans="1:10" ht="15.75">
      <c r="A211" s="36">
        <v>215</v>
      </c>
      <c r="B211" s="36" t="s">
        <v>15226</v>
      </c>
      <c r="C211" s="415" t="s">
        <v>15430</v>
      </c>
      <c r="D211" s="434" t="s">
        <v>15740</v>
      </c>
      <c r="E211" s="36" t="s">
        <v>7802</v>
      </c>
      <c r="F211" s="36"/>
      <c r="G211" s="36" t="s">
        <v>7804</v>
      </c>
      <c r="H211" s="435">
        <v>123.93201484582143</v>
      </c>
      <c r="I211" s="65">
        <v>0.1</v>
      </c>
      <c r="J211" s="427">
        <f t="shared" si="3"/>
        <v>111.53881336123929</v>
      </c>
    </row>
    <row r="212" spans="1:10" ht="23.25">
      <c r="A212" s="36">
        <v>216</v>
      </c>
      <c r="B212" s="36" t="s">
        <v>15226</v>
      </c>
      <c r="C212" s="415" t="s">
        <v>15431</v>
      </c>
      <c r="D212" s="434" t="s">
        <v>15741</v>
      </c>
      <c r="E212" s="36" t="s">
        <v>7802</v>
      </c>
      <c r="F212" s="36"/>
      <c r="G212" s="36" t="s">
        <v>7804</v>
      </c>
      <c r="H212" s="435">
        <v>58.245172499999995</v>
      </c>
      <c r="I212" s="65">
        <v>0.1</v>
      </c>
      <c r="J212" s="427">
        <f t="shared" si="3"/>
        <v>52.420655249999996</v>
      </c>
    </row>
    <row r="213" spans="1:10" ht="23.25">
      <c r="A213" s="36">
        <v>217</v>
      </c>
      <c r="B213" s="36" t="s">
        <v>15226</v>
      </c>
      <c r="C213" s="415" t="s">
        <v>15432</v>
      </c>
      <c r="D213" s="434" t="s">
        <v>15742</v>
      </c>
      <c r="E213" s="36" t="s">
        <v>7802</v>
      </c>
      <c r="F213" s="36"/>
      <c r="G213" s="36" t="s">
        <v>7804</v>
      </c>
      <c r="H213" s="435">
        <v>58.245172499999995</v>
      </c>
      <c r="I213" s="65">
        <v>0.1</v>
      </c>
      <c r="J213" s="427">
        <f t="shared" si="3"/>
        <v>52.420655249999996</v>
      </c>
    </row>
    <row r="214" spans="1:10" ht="15.75">
      <c r="A214" s="36">
        <v>218</v>
      </c>
      <c r="B214" s="36" t="s">
        <v>15226</v>
      </c>
      <c r="C214" s="415" t="s">
        <v>15433</v>
      </c>
      <c r="D214" s="434" t="s">
        <v>15743</v>
      </c>
      <c r="E214" s="36" t="s">
        <v>7802</v>
      </c>
      <c r="F214" s="36"/>
      <c r="G214" s="36" t="s">
        <v>7804</v>
      </c>
      <c r="H214" s="435">
        <v>72.57506918309106</v>
      </c>
      <c r="I214" s="65">
        <v>0.1</v>
      </c>
      <c r="J214" s="427">
        <f t="shared" si="3"/>
        <v>65.317562264781955</v>
      </c>
    </row>
    <row r="215" spans="1:10" ht="79.5">
      <c r="A215" s="36">
        <v>221</v>
      </c>
      <c r="B215" s="36" t="s">
        <v>15226</v>
      </c>
      <c r="C215" s="415" t="s">
        <v>15434</v>
      </c>
      <c r="D215" s="434" t="s">
        <v>15744</v>
      </c>
      <c r="E215" s="36" t="s">
        <v>7802</v>
      </c>
      <c r="F215" s="36"/>
      <c r="G215" s="36" t="s">
        <v>7804</v>
      </c>
      <c r="H215" s="435">
        <v>1525.26351</v>
      </c>
      <c r="I215" s="65">
        <v>0.1</v>
      </c>
      <c r="J215" s="427">
        <f t="shared" si="3"/>
        <v>1372.737159</v>
      </c>
    </row>
    <row r="216" spans="1:10" ht="79.5">
      <c r="A216" s="36">
        <v>222</v>
      </c>
      <c r="B216" s="36" t="s">
        <v>15226</v>
      </c>
      <c r="C216" s="415" t="s">
        <v>15435</v>
      </c>
      <c r="D216" s="434" t="s">
        <v>15745</v>
      </c>
      <c r="E216" s="36" t="s">
        <v>7802</v>
      </c>
      <c r="F216" s="36"/>
      <c r="G216" s="36" t="s">
        <v>7804</v>
      </c>
      <c r="H216" s="435">
        <v>1195.9260599999998</v>
      </c>
      <c r="I216" s="65">
        <v>0.1</v>
      </c>
      <c r="J216" s="427">
        <f t="shared" si="3"/>
        <v>1076.3334539999998</v>
      </c>
    </row>
    <row r="217" spans="1:10" ht="79.5">
      <c r="A217" s="36">
        <v>223</v>
      </c>
      <c r="B217" s="36" t="s">
        <v>15226</v>
      </c>
      <c r="C217" s="415" t="s">
        <v>15436</v>
      </c>
      <c r="D217" s="434" t="s">
        <v>15746</v>
      </c>
      <c r="E217" s="36" t="s">
        <v>7802</v>
      </c>
      <c r="F217" s="36"/>
      <c r="G217" s="36" t="s">
        <v>7804</v>
      </c>
      <c r="H217" s="435">
        <v>693.25310999999988</v>
      </c>
      <c r="I217" s="65">
        <v>0.1</v>
      </c>
      <c r="J217" s="427">
        <f t="shared" si="3"/>
        <v>623.92779899999994</v>
      </c>
    </row>
    <row r="218" spans="1:10" ht="57">
      <c r="A218" s="36">
        <v>224</v>
      </c>
      <c r="B218" s="36" t="s">
        <v>15226</v>
      </c>
      <c r="C218" s="415" t="s">
        <v>15437</v>
      </c>
      <c r="D218" s="434" t="s">
        <v>15747</v>
      </c>
      <c r="E218" s="36" t="s">
        <v>7802</v>
      </c>
      <c r="F218" s="36"/>
      <c r="G218" s="36" t="s">
        <v>7804</v>
      </c>
      <c r="H218" s="435">
        <v>1525.26351</v>
      </c>
      <c r="I218" s="65">
        <v>0.1</v>
      </c>
      <c r="J218" s="427">
        <f t="shared" si="3"/>
        <v>1372.737159</v>
      </c>
    </row>
    <row r="219" spans="1:10" ht="57">
      <c r="A219" s="36">
        <v>225</v>
      </c>
      <c r="B219" s="36" t="s">
        <v>15226</v>
      </c>
      <c r="C219" s="415" t="s">
        <v>15438</v>
      </c>
      <c r="D219" s="434" t="s">
        <v>15748</v>
      </c>
      <c r="E219" s="36" t="s">
        <v>7802</v>
      </c>
      <c r="F219" s="36"/>
      <c r="G219" s="36" t="s">
        <v>7804</v>
      </c>
      <c r="H219" s="435">
        <v>1161.2589599999999</v>
      </c>
      <c r="I219" s="65">
        <v>0.1</v>
      </c>
      <c r="J219" s="427">
        <f t="shared" si="3"/>
        <v>1045.1330639999999</v>
      </c>
    </row>
    <row r="220" spans="1:10" ht="57">
      <c r="A220" s="36">
        <v>226</v>
      </c>
      <c r="B220" s="36" t="s">
        <v>15226</v>
      </c>
      <c r="C220" s="415" t="s">
        <v>15439</v>
      </c>
      <c r="D220" s="434" t="s">
        <v>15749</v>
      </c>
      <c r="E220" s="36" t="s">
        <v>7802</v>
      </c>
      <c r="F220" s="36"/>
      <c r="G220" s="36" t="s">
        <v>7804</v>
      </c>
      <c r="H220" s="435">
        <v>684.58633499999996</v>
      </c>
      <c r="I220" s="65">
        <v>0.1</v>
      </c>
      <c r="J220" s="427">
        <f t="shared" si="3"/>
        <v>616.12770149999994</v>
      </c>
    </row>
    <row r="221" spans="1:10" ht="57">
      <c r="A221" s="36">
        <v>227</v>
      </c>
      <c r="B221" s="36" t="s">
        <v>15226</v>
      </c>
      <c r="C221" s="415" t="s">
        <v>15440</v>
      </c>
      <c r="D221" s="434" t="s">
        <v>15750</v>
      </c>
      <c r="E221" s="36" t="s">
        <v>7802</v>
      </c>
      <c r="F221" s="36"/>
      <c r="G221" s="36" t="s">
        <v>7804</v>
      </c>
      <c r="H221" s="435">
        <v>641.25245999999993</v>
      </c>
      <c r="I221" s="65">
        <v>0.1</v>
      </c>
      <c r="J221" s="427">
        <f t="shared" si="3"/>
        <v>577.12721399999998</v>
      </c>
    </row>
    <row r="222" spans="1:10" ht="124.5">
      <c r="A222" s="36">
        <v>228</v>
      </c>
      <c r="B222" s="36" t="s">
        <v>15226</v>
      </c>
      <c r="C222" s="415" t="s">
        <v>15227</v>
      </c>
      <c r="D222" s="434" t="s">
        <v>15751</v>
      </c>
      <c r="E222" s="36" t="s">
        <v>7802</v>
      </c>
      <c r="F222" s="36"/>
      <c r="G222" s="36" t="s">
        <v>7804</v>
      </c>
      <c r="H222" s="435">
        <v>888.81110999999987</v>
      </c>
      <c r="I222" s="65">
        <v>0.1</v>
      </c>
      <c r="J222" s="427">
        <f t="shared" si="3"/>
        <v>799.92999899999995</v>
      </c>
    </row>
    <row r="223" spans="1:10" ht="124.5">
      <c r="A223" s="36">
        <v>229</v>
      </c>
      <c r="B223" s="36" t="s">
        <v>15226</v>
      </c>
      <c r="C223" s="415" t="s">
        <v>15268</v>
      </c>
      <c r="D223" s="434" t="s">
        <v>15752</v>
      </c>
      <c r="E223" s="36" t="s">
        <v>7802</v>
      </c>
      <c r="F223" s="36"/>
      <c r="G223" s="36" t="s">
        <v>7804</v>
      </c>
      <c r="H223" s="435">
        <v>888.81110999999987</v>
      </c>
      <c r="I223" s="65">
        <v>0.1</v>
      </c>
      <c r="J223" s="427">
        <f t="shared" si="3"/>
        <v>799.92999899999995</v>
      </c>
    </row>
    <row r="224" spans="1:10" ht="68.25">
      <c r="A224" s="36">
        <v>230</v>
      </c>
      <c r="B224" s="36" t="s">
        <v>15226</v>
      </c>
      <c r="C224" s="415" t="s">
        <v>15441</v>
      </c>
      <c r="D224" s="434" t="s">
        <v>15753</v>
      </c>
      <c r="E224" s="36" t="s">
        <v>7802</v>
      </c>
      <c r="F224" s="36"/>
      <c r="G224" s="36" t="s">
        <v>7804</v>
      </c>
      <c r="H224" s="435">
        <v>1039.9241099999999</v>
      </c>
      <c r="I224" s="65">
        <v>0.1</v>
      </c>
      <c r="J224" s="427">
        <f t="shared" si="3"/>
        <v>935.93169899999998</v>
      </c>
    </row>
    <row r="225" spans="1:10" ht="57">
      <c r="A225" s="36">
        <v>231</v>
      </c>
      <c r="B225" s="36" t="s">
        <v>15226</v>
      </c>
      <c r="C225" s="415" t="s">
        <v>15442</v>
      </c>
      <c r="D225" s="434" t="s">
        <v>15754</v>
      </c>
      <c r="E225" s="36" t="s">
        <v>7802</v>
      </c>
      <c r="F225" s="36"/>
      <c r="G225" s="36" t="s">
        <v>7804</v>
      </c>
      <c r="H225" s="435">
        <v>1178.5925099999999</v>
      </c>
      <c r="I225" s="65">
        <v>0.1</v>
      </c>
      <c r="J225" s="427">
        <f t="shared" si="3"/>
        <v>1060.7332590000001</v>
      </c>
    </row>
    <row r="226" spans="1:10" ht="113.25">
      <c r="A226" s="36">
        <v>232</v>
      </c>
      <c r="B226" s="36" t="s">
        <v>15226</v>
      </c>
      <c r="C226" s="415" t="s">
        <v>15443</v>
      </c>
      <c r="D226" s="437" t="s">
        <v>15755</v>
      </c>
      <c r="E226" s="36" t="s">
        <v>7802</v>
      </c>
      <c r="F226" s="36"/>
      <c r="G226" s="36" t="s">
        <v>7804</v>
      </c>
      <c r="H226" s="435">
        <v>693.25310999999988</v>
      </c>
      <c r="I226" s="65">
        <v>0.1</v>
      </c>
      <c r="J226" s="427">
        <f t="shared" si="3"/>
        <v>623.92779899999994</v>
      </c>
    </row>
    <row r="227" spans="1:10" ht="113.25">
      <c r="A227" s="36">
        <v>233</v>
      </c>
      <c r="B227" s="36" t="s">
        <v>15226</v>
      </c>
      <c r="C227" s="415" t="s">
        <v>15444</v>
      </c>
      <c r="D227" s="437" t="s">
        <v>15756</v>
      </c>
      <c r="E227" s="36" t="s">
        <v>7802</v>
      </c>
      <c r="F227" s="36"/>
      <c r="G227" s="36" t="s">
        <v>7804</v>
      </c>
      <c r="H227" s="435">
        <v>935.92281000000003</v>
      </c>
      <c r="I227" s="65">
        <v>0.1</v>
      </c>
      <c r="J227" s="427">
        <f t="shared" si="3"/>
        <v>842.33052900000007</v>
      </c>
    </row>
    <row r="228" spans="1:10" ht="45.75">
      <c r="A228" s="36">
        <v>235</v>
      </c>
      <c r="B228" s="36" t="s">
        <v>15226</v>
      </c>
      <c r="C228" s="415" t="s">
        <v>15445</v>
      </c>
      <c r="D228" s="434" t="s">
        <v>15757</v>
      </c>
      <c r="E228" s="36" t="s">
        <v>7802</v>
      </c>
      <c r="F228" s="36"/>
      <c r="G228" s="36" t="s">
        <v>7804</v>
      </c>
      <c r="H228" s="435">
        <v>138.57951</v>
      </c>
      <c r="I228" s="65">
        <v>0.1</v>
      </c>
      <c r="J228" s="427">
        <f t="shared" si="3"/>
        <v>124.721559</v>
      </c>
    </row>
    <row r="229" spans="1:10" ht="34.5">
      <c r="A229" s="36">
        <v>236</v>
      </c>
      <c r="B229" s="36" t="s">
        <v>15226</v>
      </c>
      <c r="C229" s="415" t="s">
        <v>15446</v>
      </c>
      <c r="D229" s="434" t="s">
        <v>15758</v>
      </c>
      <c r="E229" s="36" t="s">
        <v>7802</v>
      </c>
      <c r="F229" s="36"/>
      <c r="G229" s="36" t="s">
        <v>7804</v>
      </c>
      <c r="H229" s="435">
        <v>121.24596</v>
      </c>
      <c r="I229" s="65">
        <v>0.1</v>
      </c>
      <c r="J229" s="427">
        <f t="shared" si="3"/>
        <v>109.121364</v>
      </c>
    </row>
    <row r="230" spans="1:10" ht="15.75">
      <c r="A230" s="36">
        <v>237</v>
      </c>
      <c r="B230" s="36" t="s">
        <v>15226</v>
      </c>
      <c r="C230" s="415" t="s">
        <v>15447</v>
      </c>
      <c r="D230" s="434" t="s">
        <v>15759</v>
      </c>
      <c r="E230" s="36" t="s">
        <v>7802</v>
      </c>
      <c r="F230" s="36"/>
      <c r="G230" s="36" t="s">
        <v>7804</v>
      </c>
      <c r="H230" s="435">
        <v>259.91435999999999</v>
      </c>
      <c r="I230" s="65">
        <v>0.1</v>
      </c>
      <c r="J230" s="427">
        <f t="shared" si="3"/>
        <v>233.92292399999999</v>
      </c>
    </row>
    <row r="231" spans="1:10" ht="15.75">
      <c r="A231" s="36">
        <v>238</v>
      </c>
      <c r="B231" s="36" t="s">
        <v>15226</v>
      </c>
      <c r="C231" s="415" t="s">
        <v>15448</v>
      </c>
      <c r="D231" s="434" t="s">
        <v>15760</v>
      </c>
      <c r="E231" s="36" t="s">
        <v>7802</v>
      </c>
      <c r="F231" s="36"/>
      <c r="G231" s="36" t="s">
        <v>7804</v>
      </c>
      <c r="H231" s="435">
        <v>259.91435999999999</v>
      </c>
      <c r="I231" s="65">
        <v>0.1</v>
      </c>
      <c r="J231" s="427">
        <f t="shared" si="3"/>
        <v>233.92292399999999</v>
      </c>
    </row>
    <row r="232" spans="1:10" ht="23.25">
      <c r="A232" s="36">
        <v>239</v>
      </c>
      <c r="B232" s="36" t="s">
        <v>15226</v>
      </c>
      <c r="C232" s="415" t="s">
        <v>15449</v>
      </c>
      <c r="D232" s="434" t="s">
        <v>15761</v>
      </c>
      <c r="E232" s="36" t="s">
        <v>7802</v>
      </c>
      <c r="F232" s="36"/>
      <c r="G232" s="36" t="s">
        <v>7804</v>
      </c>
      <c r="H232" s="435">
        <v>86.578859999999992</v>
      </c>
      <c r="I232" s="65">
        <v>0.1</v>
      </c>
      <c r="J232" s="427">
        <f t="shared" si="3"/>
        <v>77.920974000000001</v>
      </c>
    </row>
    <row r="233" spans="1:10" ht="15.75">
      <c r="A233" s="36">
        <v>240</v>
      </c>
      <c r="B233" s="36" t="s">
        <v>15226</v>
      </c>
      <c r="C233" s="415" t="s">
        <v>15450</v>
      </c>
      <c r="D233" s="434" t="s">
        <v>15762</v>
      </c>
      <c r="E233" s="36" t="s">
        <v>7802</v>
      </c>
      <c r="F233" s="36"/>
      <c r="G233" s="36" t="s">
        <v>7804</v>
      </c>
      <c r="H233" s="435">
        <v>69.245309999999989</v>
      </c>
      <c r="I233" s="65">
        <v>0.1</v>
      </c>
      <c r="J233" s="427">
        <f t="shared" si="3"/>
        <v>62.320778999999995</v>
      </c>
    </row>
    <row r="234" spans="1:10" ht="15.75">
      <c r="A234" s="36">
        <v>241</v>
      </c>
      <c r="B234" s="36" t="s">
        <v>15226</v>
      </c>
      <c r="C234" s="438" t="s">
        <v>15451</v>
      </c>
      <c r="D234" s="439"/>
      <c r="E234" s="36" t="s">
        <v>7802</v>
      </c>
      <c r="F234" s="36"/>
      <c r="G234" s="36" t="s">
        <v>7804</v>
      </c>
      <c r="H234" s="435"/>
      <c r="I234" s="65">
        <v>0.1</v>
      </c>
      <c r="J234" s="427">
        <f t="shared" si="3"/>
        <v>0</v>
      </c>
    </row>
    <row r="235" spans="1:10" ht="15.75">
      <c r="A235" s="36">
        <v>242</v>
      </c>
      <c r="B235" s="36" t="s">
        <v>15226</v>
      </c>
      <c r="C235" s="415" t="s">
        <v>15452</v>
      </c>
      <c r="D235" s="434" t="s">
        <v>15763</v>
      </c>
      <c r="E235" s="36" t="s">
        <v>7802</v>
      </c>
      <c r="F235" s="36"/>
      <c r="G235" s="36" t="s">
        <v>7804</v>
      </c>
      <c r="H235" s="435">
        <v>173.24660999999998</v>
      </c>
      <c r="I235" s="65">
        <v>0.1</v>
      </c>
      <c r="J235" s="427">
        <f t="shared" si="3"/>
        <v>155.92194899999998</v>
      </c>
    </row>
    <row r="236" spans="1:10" ht="15.75">
      <c r="A236" s="36">
        <v>243</v>
      </c>
      <c r="B236" s="36" t="s">
        <v>15226</v>
      </c>
      <c r="C236" s="415" t="s">
        <v>15453</v>
      </c>
      <c r="D236" s="434" t="s">
        <v>15764</v>
      </c>
      <c r="E236" s="36" t="s">
        <v>7802</v>
      </c>
      <c r="F236" s="36"/>
      <c r="G236" s="36" t="s">
        <v>7804</v>
      </c>
      <c r="H236" s="435">
        <v>55.37847</v>
      </c>
      <c r="I236" s="65">
        <v>0.1</v>
      </c>
      <c r="J236" s="427">
        <f t="shared" si="3"/>
        <v>49.840623000000001</v>
      </c>
    </row>
    <row r="237" spans="1:10" ht="15.75">
      <c r="A237" s="36">
        <v>244</v>
      </c>
      <c r="B237" s="36" t="s">
        <v>15226</v>
      </c>
      <c r="C237" s="415" t="s">
        <v>15454</v>
      </c>
      <c r="D237" s="434" t="s">
        <v>15765</v>
      </c>
      <c r="E237" s="36" t="s">
        <v>7802</v>
      </c>
      <c r="F237" s="36"/>
      <c r="G237" s="36" t="s">
        <v>7804</v>
      </c>
      <c r="H237" s="435">
        <v>20.755814999999998</v>
      </c>
      <c r="I237" s="65">
        <v>0.1</v>
      </c>
      <c r="J237" s="427">
        <f t="shared" si="3"/>
        <v>18.6802335</v>
      </c>
    </row>
    <row r="238" spans="1:10" ht="15.75">
      <c r="A238" s="36">
        <v>245</v>
      </c>
      <c r="B238" s="36" t="s">
        <v>15226</v>
      </c>
      <c r="C238" s="415" t="s">
        <v>15455</v>
      </c>
      <c r="D238" s="434" t="s">
        <v>15766</v>
      </c>
      <c r="E238" s="36" t="s">
        <v>7802</v>
      </c>
      <c r="F238" s="36"/>
      <c r="G238" s="36" t="s">
        <v>7804</v>
      </c>
      <c r="H238" s="435">
        <v>128.17937999999998</v>
      </c>
      <c r="I238" s="65">
        <v>0.1</v>
      </c>
      <c r="J238" s="427">
        <f t="shared" si="3"/>
        <v>115.36144199999998</v>
      </c>
    </row>
    <row r="239" spans="1:10" ht="23.25">
      <c r="A239" s="36">
        <v>246</v>
      </c>
      <c r="B239" s="36" t="s">
        <v>15226</v>
      </c>
      <c r="C239" s="415" t="s">
        <v>15456</v>
      </c>
      <c r="D239" s="434" t="s">
        <v>15767</v>
      </c>
      <c r="E239" s="36" t="s">
        <v>7802</v>
      </c>
      <c r="F239" s="36"/>
      <c r="G239" s="36" t="s">
        <v>7804</v>
      </c>
      <c r="H239" s="435">
        <v>128.17937999999998</v>
      </c>
      <c r="I239" s="65">
        <v>0.1</v>
      </c>
      <c r="J239" s="427">
        <f t="shared" si="3"/>
        <v>115.36144199999998</v>
      </c>
    </row>
    <row r="240" spans="1:10" ht="15.75">
      <c r="A240" s="36">
        <v>247</v>
      </c>
      <c r="B240" s="36" t="s">
        <v>15226</v>
      </c>
      <c r="C240" s="415" t="s">
        <v>15457</v>
      </c>
      <c r="D240" s="434" t="s">
        <v>15768</v>
      </c>
      <c r="E240" s="36" t="s">
        <v>7802</v>
      </c>
      <c r="F240" s="36"/>
      <c r="G240" s="36" t="s">
        <v>7804</v>
      </c>
      <c r="H240" s="435">
        <v>173.24660999999998</v>
      </c>
      <c r="I240" s="65">
        <v>0.1</v>
      </c>
      <c r="J240" s="427">
        <f t="shared" si="3"/>
        <v>155.92194899999998</v>
      </c>
    </row>
    <row r="241" spans="1:10" ht="23.25">
      <c r="A241" s="36">
        <v>248</v>
      </c>
      <c r="B241" s="36" t="s">
        <v>15226</v>
      </c>
      <c r="C241" s="415" t="s">
        <v>15458</v>
      </c>
      <c r="D241" s="434" t="s">
        <v>15769</v>
      </c>
      <c r="E241" s="36" t="s">
        <v>7802</v>
      </c>
      <c r="F241" s="36"/>
      <c r="G241" s="36" t="s">
        <v>7804</v>
      </c>
      <c r="H241" s="435">
        <v>173.24660999999998</v>
      </c>
      <c r="I241" s="65">
        <v>0.1</v>
      </c>
      <c r="J241" s="427">
        <f t="shared" si="3"/>
        <v>155.92194899999998</v>
      </c>
    </row>
    <row r="242" spans="1:10" ht="15.75">
      <c r="A242" s="36">
        <v>249</v>
      </c>
      <c r="B242" s="36" t="s">
        <v>15226</v>
      </c>
      <c r="C242" s="415" t="s">
        <v>15459</v>
      </c>
      <c r="D242" s="434" t="s">
        <v>15770</v>
      </c>
      <c r="E242" s="36" t="s">
        <v>7802</v>
      </c>
      <c r="F242" s="36"/>
      <c r="G242" s="36" t="s">
        <v>7804</v>
      </c>
      <c r="H242" s="435">
        <v>173.24660999999998</v>
      </c>
      <c r="I242" s="65">
        <v>0.1</v>
      </c>
      <c r="J242" s="427">
        <f t="shared" si="3"/>
        <v>155.92194899999998</v>
      </c>
    </row>
    <row r="243" spans="1:10" ht="15.75">
      <c r="A243" s="36">
        <v>250</v>
      </c>
      <c r="B243" s="36" t="s">
        <v>15226</v>
      </c>
      <c r="C243" s="415" t="s">
        <v>15460</v>
      </c>
      <c r="D243" s="434" t="s">
        <v>15771</v>
      </c>
      <c r="E243" s="36" t="s">
        <v>7802</v>
      </c>
      <c r="F243" s="36"/>
      <c r="G243" s="36" t="s">
        <v>7804</v>
      </c>
      <c r="H243" s="435">
        <v>73.68980999999998</v>
      </c>
      <c r="I243" s="65">
        <v>0.1</v>
      </c>
      <c r="J243" s="427">
        <f t="shared" si="3"/>
        <v>66.320828999999989</v>
      </c>
    </row>
    <row r="244" spans="1:10" ht="15.75">
      <c r="A244" s="36">
        <v>251</v>
      </c>
      <c r="B244" s="36" t="s">
        <v>15226</v>
      </c>
      <c r="C244" s="415" t="s">
        <v>15461</v>
      </c>
      <c r="D244" s="434" t="s">
        <v>15772</v>
      </c>
      <c r="E244" s="36" t="s">
        <v>7802</v>
      </c>
      <c r="F244" s="36"/>
      <c r="G244" s="36" t="s">
        <v>7804</v>
      </c>
      <c r="H244" s="435">
        <v>173.24660999999998</v>
      </c>
      <c r="I244" s="65">
        <v>0.1</v>
      </c>
      <c r="J244" s="427">
        <f t="shared" si="3"/>
        <v>155.92194899999998</v>
      </c>
    </row>
    <row r="245" spans="1:10" ht="15.75">
      <c r="A245" s="36">
        <v>252</v>
      </c>
      <c r="B245" s="36" t="s">
        <v>15226</v>
      </c>
      <c r="C245" s="415" t="s">
        <v>15462</v>
      </c>
      <c r="D245" s="434" t="s">
        <v>15773</v>
      </c>
      <c r="E245" s="36" t="s">
        <v>7802</v>
      </c>
      <c r="F245" s="36"/>
      <c r="G245" s="36" t="s">
        <v>7804</v>
      </c>
      <c r="H245" s="435">
        <v>173.24660999999998</v>
      </c>
      <c r="I245" s="65">
        <v>0.1</v>
      </c>
      <c r="J245" s="427">
        <f t="shared" si="3"/>
        <v>155.92194899999998</v>
      </c>
    </row>
    <row r="246" spans="1:10" ht="15.75">
      <c r="A246" s="36">
        <v>253</v>
      </c>
      <c r="B246" s="36" t="s">
        <v>15226</v>
      </c>
      <c r="C246" s="415" t="s">
        <v>15463</v>
      </c>
      <c r="D246" s="434" t="s">
        <v>15774</v>
      </c>
      <c r="E246" s="36" t="s">
        <v>7802</v>
      </c>
      <c r="F246" s="36"/>
      <c r="G246" s="36" t="s">
        <v>7804</v>
      </c>
      <c r="H246" s="435">
        <v>199.24693499999998</v>
      </c>
      <c r="I246" s="65">
        <v>0.1</v>
      </c>
      <c r="J246" s="427">
        <f t="shared" si="3"/>
        <v>179.32224149999999</v>
      </c>
    </row>
    <row r="247" spans="1:10" ht="15.75">
      <c r="A247" s="36">
        <v>255</v>
      </c>
      <c r="B247" s="36" t="s">
        <v>15226</v>
      </c>
      <c r="C247" s="415" t="s">
        <v>15464</v>
      </c>
      <c r="D247" s="434" t="s">
        <v>15775</v>
      </c>
      <c r="E247" s="36" t="s">
        <v>7802</v>
      </c>
      <c r="F247" s="36"/>
      <c r="G247" s="36" t="s">
        <v>7804</v>
      </c>
      <c r="H247" s="435">
        <v>233.91403499999998</v>
      </c>
      <c r="I247" s="65">
        <v>0.1</v>
      </c>
      <c r="J247" s="427">
        <f t="shared" si="3"/>
        <v>210.52263149999999</v>
      </c>
    </row>
    <row r="248" spans="1:10" ht="15.75">
      <c r="A248" s="36">
        <v>256</v>
      </c>
      <c r="B248" s="36" t="s">
        <v>15226</v>
      </c>
      <c r="C248" s="415" t="s">
        <v>15465</v>
      </c>
      <c r="D248" s="434" t="s">
        <v>15776</v>
      </c>
      <c r="E248" s="36" t="s">
        <v>7802</v>
      </c>
      <c r="F248" s="36"/>
      <c r="G248" s="36" t="s">
        <v>7804</v>
      </c>
      <c r="H248" s="435">
        <v>233.91403499999998</v>
      </c>
      <c r="I248" s="65">
        <v>0.1</v>
      </c>
      <c r="J248" s="427">
        <f t="shared" si="3"/>
        <v>210.52263149999999</v>
      </c>
    </row>
    <row r="249" spans="1:10" ht="15.75">
      <c r="A249" s="36">
        <v>257</v>
      </c>
      <c r="B249" s="36" t="s">
        <v>15226</v>
      </c>
      <c r="C249" s="415" t="s">
        <v>15466</v>
      </c>
      <c r="D249" s="434" t="s">
        <v>15777</v>
      </c>
      <c r="E249" s="36" t="s">
        <v>7802</v>
      </c>
      <c r="F249" s="36"/>
      <c r="G249" s="36" t="s">
        <v>7804</v>
      </c>
      <c r="H249" s="435">
        <v>155.91305999999997</v>
      </c>
      <c r="I249" s="65">
        <v>0.1</v>
      </c>
      <c r="J249" s="427">
        <f t="shared" si="3"/>
        <v>140.32175399999997</v>
      </c>
    </row>
    <row r="250" spans="1:10" ht="15.75">
      <c r="A250" s="36">
        <v>258</v>
      </c>
      <c r="B250" s="36" t="s">
        <v>15226</v>
      </c>
      <c r="C250" s="415" t="s">
        <v>15467</v>
      </c>
      <c r="D250" s="434" t="s">
        <v>15778</v>
      </c>
      <c r="E250" s="36" t="s">
        <v>7802</v>
      </c>
      <c r="F250" s="36"/>
      <c r="G250" s="36" t="s">
        <v>7804</v>
      </c>
      <c r="H250" s="435">
        <v>83.112149999999986</v>
      </c>
      <c r="I250" s="65">
        <v>0.1</v>
      </c>
      <c r="J250" s="427">
        <f t="shared" ref="J250:J308" si="4">H250*(1-I250)</f>
        <v>74.800934999999996</v>
      </c>
    </row>
    <row r="251" spans="1:10" ht="15.75">
      <c r="A251" s="36">
        <v>259</v>
      </c>
      <c r="B251" s="36" t="s">
        <v>15226</v>
      </c>
      <c r="C251" s="415" t="s">
        <v>15468</v>
      </c>
      <c r="D251" s="434" t="s">
        <v>15779</v>
      </c>
      <c r="E251" s="36" t="s">
        <v>7802</v>
      </c>
      <c r="F251" s="36"/>
      <c r="G251" s="36" t="s">
        <v>7804</v>
      </c>
      <c r="H251" s="435">
        <v>103.91240999999999</v>
      </c>
      <c r="I251" s="65">
        <v>0.1</v>
      </c>
      <c r="J251" s="427">
        <f t="shared" si="4"/>
        <v>93.521169</v>
      </c>
    </row>
    <row r="252" spans="1:10" ht="23.25">
      <c r="A252" s="36">
        <v>260</v>
      </c>
      <c r="B252" s="36" t="s">
        <v>15226</v>
      </c>
      <c r="C252" s="415" t="s">
        <v>15469</v>
      </c>
      <c r="D252" s="434" t="s">
        <v>15780</v>
      </c>
      <c r="E252" s="36" t="s">
        <v>7802</v>
      </c>
      <c r="F252" s="36"/>
      <c r="G252" s="36" t="s">
        <v>7804</v>
      </c>
      <c r="H252" s="435">
        <v>18.978014999999996</v>
      </c>
      <c r="I252" s="65">
        <v>0.1</v>
      </c>
      <c r="J252" s="427">
        <f t="shared" si="4"/>
        <v>17.080213499999996</v>
      </c>
    </row>
    <row r="253" spans="1:10" ht="15.75">
      <c r="A253" s="36">
        <v>261</v>
      </c>
      <c r="B253" s="36" t="s">
        <v>15226</v>
      </c>
      <c r="C253" s="415" t="s">
        <v>15470</v>
      </c>
      <c r="D253" s="434" t="s">
        <v>15781</v>
      </c>
      <c r="E253" s="36" t="s">
        <v>7802</v>
      </c>
      <c r="F253" s="36"/>
      <c r="G253" s="36" t="s">
        <v>7804</v>
      </c>
      <c r="H253" s="435">
        <v>75.5565</v>
      </c>
      <c r="I253" s="65">
        <v>0.1</v>
      </c>
      <c r="J253" s="427">
        <f t="shared" si="4"/>
        <v>68.00085</v>
      </c>
    </row>
    <row r="254" spans="1:10" ht="15.75">
      <c r="A254" s="36">
        <v>262</v>
      </c>
      <c r="B254" s="36" t="s">
        <v>15226</v>
      </c>
      <c r="C254" s="415" t="s">
        <v>15471</v>
      </c>
      <c r="D254" s="434" t="s">
        <v>15782</v>
      </c>
      <c r="E254" s="36" t="s">
        <v>7802</v>
      </c>
      <c r="F254" s="36"/>
      <c r="G254" s="36" t="s">
        <v>7804</v>
      </c>
      <c r="H254" s="435">
        <v>171.51325500000002</v>
      </c>
      <c r="I254" s="65">
        <v>0.1</v>
      </c>
      <c r="J254" s="427">
        <f t="shared" si="4"/>
        <v>154.36192950000003</v>
      </c>
    </row>
    <row r="255" spans="1:10" ht="15.75">
      <c r="A255" s="36">
        <v>264</v>
      </c>
      <c r="B255" s="36" t="s">
        <v>15226</v>
      </c>
      <c r="C255" s="415" t="s">
        <v>15472</v>
      </c>
      <c r="D255" s="434" t="s">
        <v>15783</v>
      </c>
      <c r="E255" s="36" t="s">
        <v>7802</v>
      </c>
      <c r="F255" s="36"/>
      <c r="G255" s="36" t="s">
        <v>7804</v>
      </c>
      <c r="H255" s="435">
        <v>69.245309999999989</v>
      </c>
      <c r="I255" s="65">
        <v>0.1</v>
      </c>
      <c r="J255" s="427">
        <f t="shared" si="4"/>
        <v>62.320778999999995</v>
      </c>
    </row>
    <row r="256" spans="1:10" ht="15.75">
      <c r="A256" s="36">
        <v>265</v>
      </c>
      <c r="B256" s="36" t="s">
        <v>15226</v>
      </c>
      <c r="C256" s="415" t="s">
        <v>15473</v>
      </c>
      <c r="D256" s="434" t="s">
        <v>15784</v>
      </c>
      <c r="E256" s="36" t="s">
        <v>7802</v>
      </c>
      <c r="F256" s="36"/>
      <c r="G256" s="36" t="s">
        <v>7804</v>
      </c>
      <c r="H256" s="435">
        <v>216.58048499999998</v>
      </c>
      <c r="I256" s="65">
        <v>0.1</v>
      </c>
      <c r="J256" s="427">
        <f t="shared" si="4"/>
        <v>194.92243649999998</v>
      </c>
    </row>
    <row r="257" spans="1:10" ht="15.75">
      <c r="A257" s="36">
        <v>266</v>
      </c>
      <c r="B257" s="36" t="s">
        <v>15226</v>
      </c>
      <c r="C257" s="415" t="s">
        <v>15474</v>
      </c>
      <c r="D257" s="434" t="s">
        <v>15785</v>
      </c>
      <c r="E257" s="36" t="s">
        <v>7802</v>
      </c>
      <c r="F257" s="36"/>
      <c r="G257" s="36" t="s">
        <v>7804</v>
      </c>
      <c r="H257" s="435">
        <v>103.91240999999999</v>
      </c>
      <c r="I257" s="65">
        <v>0.1</v>
      </c>
      <c r="J257" s="427">
        <f t="shared" si="4"/>
        <v>93.521169</v>
      </c>
    </row>
    <row r="258" spans="1:10" ht="15.75">
      <c r="A258" s="36">
        <v>267</v>
      </c>
      <c r="B258" s="36" t="s">
        <v>15226</v>
      </c>
      <c r="C258" s="415" t="s">
        <v>15475</v>
      </c>
      <c r="D258" s="434" t="s">
        <v>15786</v>
      </c>
      <c r="E258" s="36" t="s">
        <v>7802</v>
      </c>
      <c r="F258" s="36"/>
      <c r="G258" s="36" t="s">
        <v>7804</v>
      </c>
      <c r="H258" s="435">
        <v>129.912735</v>
      </c>
      <c r="I258" s="65">
        <v>0.1</v>
      </c>
      <c r="J258" s="427">
        <f t="shared" si="4"/>
        <v>116.92146150000001</v>
      </c>
    </row>
    <row r="259" spans="1:10" ht="15.75">
      <c r="A259" s="36">
        <v>268</v>
      </c>
      <c r="B259" s="36" t="s">
        <v>15226</v>
      </c>
      <c r="C259" s="415" t="s">
        <v>15476</v>
      </c>
      <c r="D259" s="434" t="s">
        <v>15787</v>
      </c>
      <c r="E259" s="36" t="s">
        <v>7802</v>
      </c>
      <c r="F259" s="36"/>
      <c r="G259" s="36" t="s">
        <v>7804</v>
      </c>
      <c r="H259" s="435">
        <v>190.58016000000001</v>
      </c>
      <c r="I259" s="65">
        <v>0.1</v>
      </c>
      <c r="J259" s="427">
        <f t="shared" si="4"/>
        <v>171.522144</v>
      </c>
    </row>
    <row r="260" spans="1:10" ht="15.75">
      <c r="A260" s="36">
        <v>269</v>
      </c>
      <c r="B260" s="36" t="s">
        <v>15226</v>
      </c>
      <c r="C260" s="415" t="s">
        <v>15477</v>
      </c>
      <c r="D260" s="434" t="s">
        <v>15788</v>
      </c>
      <c r="E260" s="36" t="s">
        <v>7802</v>
      </c>
      <c r="F260" s="36"/>
      <c r="G260" s="36" t="s">
        <v>7804</v>
      </c>
      <c r="H260" s="435">
        <v>258.18100499999997</v>
      </c>
      <c r="I260" s="65">
        <v>0.1</v>
      </c>
      <c r="J260" s="427">
        <f t="shared" si="4"/>
        <v>232.36290449999998</v>
      </c>
    </row>
    <row r="261" spans="1:10" ht="15.75">
      <c r="A261" s="36">
        <v>270</v>
      </c>
      <c r="B261" s="36" t="s">
        <v>15226</v>
      </c>
      <c r="C261" s="415" t="s">
        <v>15478</v>
      </c>
      <c r="D261" s="434" t="s">
        <v>15789</v>
      </c>
      <c r="E261" s="36" t="s">
        <v>7802</v>
      </c>
      <c r="F261" s="36"/>
      <c r="G261" s="36" t="s">
        <v>7804</v>
      </c>
      <c r="H261" s="435">
        <v>102.5123925</v>
      </c>
      <c r="I261" s="65">
        <v>0.1</v>
      </c>
      <c r="J261" s="427">
        <f t="shared" si="4"/>
        <v>92.261153250000007</v>
      </c>
    </row>
    <row r="262" spans="1:10" ht="15.75">
      <c r="A262" s="36">
        <v>271</v>
      </c>
      <c r="B262" s="36" t="s">
        <v>15226</v>
      </c>
      <c r="C262" s="415" t="s">
        <v>15479</v>
      </c>
      <c r="D262" s="434" t="s">
        <v>15790</v>
      </c>
      <c r="E262" s="36" t="s">
        <v>7802</v>
      </c>
      <c r="F262" s="36"/>
      <c r="G262" s="36" t="s">
        <v>7804</v>
      </c>
      <c r="H262" s="435">
        <v>72.756465000000006</v>
      </c>
      <c r="I262" s="65">
        <v>0.1</v>
      </c>
      <c r="J262" s="427">
        <f t="shared" si="4"/>
        <v>65.480818500000012</v>
      </c>
    </row>
    <row r="263" spans="1:10" ht="15.75">
      <c r="A263" s="36">
        <v>272</v>
      </c>
      <c r="B263" s="36" t="s">
        <v>15226</v>
      </c>
      <c r="C263" s="440" t="s">
        <v>15480</v>
      </c>
      <c r="D263" s="434" t="s">
        <v>15791</v>
      </c>
      <c r="E263" s="36" t="s">
        <v>7802</v>
      </c>
      <c r="F263" s="36"/>
      <c r="G263" s="36" t="s">
        <v>7804</v>
      </c>
      <c r="H263" s="435">
        <v>31.111499999999999</v>
      </c>
      <c r="I263" s="65">
        <v>0.1</v>
      </c>
      <c r="J263" s="427">
        <f t="shared" si="4"/>
        <v>28.000350000000001</v>
      </c>
    </row>
    <row r="264" spans="1:10" ht="15.75">
      <c r="A264" s="36">
        <v>273</v>
      </c>
      <c r="B264" s="36" t="s">
        <v>15226</v>
      </c>
      <c r="C264" s="440" t="s">
        <v>15481</v>
      </c>
      <c r="D264" s="434" t="s">
        <v>15792</v>
      </c>
      <c r="E264" s="36" t="s">
        <v>7802</v>
      </c>
      <c r="F264" s="36"/>
      <c r="G264" s="36" t="s">
        <v>7804</v>
      </c>
      <c r="H264" s="435">
        <v>32.844854999999995</v>
      </c>
      <c r="I264" s="65">
        <v>0.1</v>
      </c>
      <c r="J264" s="427">
        <f t="shared" si="4"/>
        <v>29.560369499999997</v>
      </c>
    </row>
    <row r="265" spans="1:10" ht="15.75">
      <c r="A265" s="36">
        <v>274</v>
      </c>
      <c r="B265" s="36" t="s">
        <v>15226</v>
      </c>
      <c r="C265" s="440" t="s">
        <v>15482</v>
      </c>
      <c r="D265" s="434" t="s">
        <v>15793</v>
      </c>
      <c r="E265" s="36" t="s">
        <v>7802</v>
      </c>
      <c r="F265" s="36"/>
      <c r="G265" s="36" t="s">
        <v>7804</v>
      </c>
      <c r="H265" s="435">
        <v>34.578209999999999</v>
      </c>
      <c r="I265" s="65">
        <v>0.1</v>
      </c>
      <c r="J265" s="427">
        <f t="shared" si="4"/>
        <v>31.120388999999999</v>
      </c>
    </row>
    <row r="266" spans="1:10" ht="15.75">
      <c r="A266" s="36">
        <v>275</v>
      </c>
      <c r="B266" s="36" t="s">
        <v>15226</v>
      </c>
      <c r="C266" s="440" t="s">
        <v>15483</v>
      </c>
      <c r="D266" s="434" t="s">
        <v>15794</v>
      </c>
      <c r="E266" s="36" t="s">
        <v>7802</v>
      </c>
      <c r="F266" s="36"/>
      <c r="G266" s="36" t="s">
        <v>7804</v>
      </c>
      <c r="H266" s="435">
        <v>41.511629999999997</v>
      </c>
      <c r="I266" s="65">
        <v>0.1</v>
      </c>
      <c r="J266" s="427">
        <f t="shared" si="4"/>
        <v>37.360467</v>
      </c>
    </row>
    <row r="267" spans="1:10" ht="15.75">
      <c r="A267" s="36">
        <v>277</v>
      </c>
      <c r="B267" s="36" t="s">
        <v>15226</v>
      </c>
      <c r="C267" s="415" t="s">
        <v>15484</v>
      </c>
      <c r="D267" s="434" t="s">
        <v>15795</v>
      </c>
      <c r="E267" s="36" t="s">
        <v>7802</v>
      </c>
      <c r="F267" s="36"/>
      <c r="G267" s="36" t="s">
        <v>7804</v>
      </c>
      <c r="H267" s="435">
        <v>77.778749999999988</v>
      </c>
      <c r="I267" s="65">
        <v>0.1</v>
      </c>
      <c r="J267" s="427">
        <f t="shared" si="4"/>
        <v>70.000874999999994</v>
      </c>
    </row>
    <row r="268" spans="1:10" ht="15.75">
      <c r="A268" s="36">
        <v>278</v>
      </c>
      <c r="B268" s="36" t="s">
        <v>15226</v>
      </c>
      <c r="C268" s="415" t="s">
        <v>15485</v>
      </c>
      <c r="D268" s="434" t="s">
        <v>15796</v>
      </c>
      <c r="E268" s="36" t="s">
        <v>7802</v>
      </c>
      <c r="F268" s="36"/>
      <c r="G268" s="36" t="s">
        <v>7804</v>
      </c>
      <c r="H268" s="435">
        <v>73.334249999999997</v>
      </c>
      <c r="I268" s="65">
        <v>0.1</v>
      </c>
      <c r="J268" s="427">
        <f t="shared" si="4"/>
        <v>66.000825000000006</v>
      </c>
    </row>
    <row r="269" spans="1:10" ht="15.75">
      <c r="A269" s="36">
        <v>279</v>
      </c>
      <c r="B269" s="36" t="s">
        <v>15226</v>
      </c>
      <c r="C269" s="415" t="s">
        <v>15486</v>
      </c>
      <c r="D269" s="434" t="s">
        <v>15797</v>
      </c>
      <c r="E269" s="36" t="s">
        <v>7802</v>
      </c>
      <c r="F269" s="36"/>
      <c r="G269" s="36" t="s">
        <v>7804</v>
      </c>
      <c r="H269" s="435">
        <v>220.00274999999999</v>
      </c>
      <c r="I269" s="65">
        <v>0.1</v>
      </c>
      <c r="J269" s="427">
        <f t="shared" si="4"/>
        <v>198.002475</v>
      </c>
    </row>
    <row r="270" spans="1:10" ht="34.5">
      <c r="A270" s="36">
        <v>280</v>
      </c>
      <c r="B270" s="36" t="s">
        <v>15226</v>
      </c>
      <c r="C270" s="415" t="s">
        <v>15487</v>
      </c>
      <c r="D270" s="434" t="s">
        <v>15798</v>
      </c>
      <c r="E270" s="36" t="s">
        <v>7802</v>
      </c>
      <c r="F270" s="36"/>
      <c r="G270" s="36" t="s">
        <v>7804</v>
      </c>
      <c r="H270" s="435">
        <v>129.912735</v>
      </c>
      <c r="I270" s="65">
        <v>0.1</v>
      </c>
      <c r="J270" s="427">
        <f t="shared" si="4"/>
        <v>116.92146150000001</v>
      </c>
    </row>
    <row r="271" spans="1:10" ht="23.25">
      <c r="A271" s="36">
        <v>281</v>
      </c>
      <c r="B271" s="36" t="s">
        <v>15226</v>
      </c>
      <c r="C271" s="415" t="s">
        <v>15488</v>
      </c>
      <c r="D271" s="434" t="s">
        <v>15799</v>
      </c>
      <c r="E271" s="36" t="s">
        <v>7802</v>
      </c>
      <c r="F271" s="36"/>
      <c r="G271" s="36" t="s">
        <v>7804</v>
      </c>
      <c r="H271" s="435">
        <v>72.667574999999999</v>
      </c>
      <c r="I271" s="65">
        <v>0.1</v>
      </c>
      <c r="J271" s="427">
        <f t="shared" si="4"/>
        <v>65.400817500000002</v>
      </c>
    </row>
    <row r="272" spans="1:10" ht="15.75">
      <c r="A272" s="36">
        <v>282</v>
      </c>
      <c r="B272" s="36" t="s">
        <v>15226</v>
      </c>
      <c r="C272" s="415" t="s">
        <v>15489</v>
      </c>
      <c r="D272" s="434" t="s">
        <v>15800</v>
      </c>
      <c r="E272" s="36" t="s">
        <v>7802</v>
      </c>
      <c r="F272" s="36"/>
      <c r="G272" s="36" t="s">
        <v>7804</v>
      </c>
      <c r="H272" s="435">
        <v>106.93466999999998</v>
      </c>
      <c r="I272" s="65">
        <v>0.1</v>
      </c>
      <c r="J272" s="427">
        <f t="shared" si="4"/>
        <v>96.241202999999985</v>
      </c>
    </row>
    <row r="273" spans="1:10" ht="15.75">
      <c r="A273" s="36">
        <v>283</v>
      </c>
      <c r="B273" s="36" t="s">
        <v>15226</v>
      </c>
      <c r="C273" s="415" t="s">
        <v>15490</v>
      </c>
      <c r="D273" s="434" t="s">
        <v>15801</v>
      </c>
      <c r="E273" s="36" t="s">
        <v>7802</v>
      </c>
      <c r="F273" s="36"/>
      <c r="G273" s="36" t="s">
        <v>7804</v>
      </c>
      <c r="H273" s="435">
        <v>86.223299999999981</v>
      </c>
      <c r="I273" s="65">
        <v>0.1</v>
      </c>
      <c r="J273" s="427">
        <f t="shared" si="4"/>
        <v>77.60096999999999</v>
      </c>
    </row>
    <row r="274" spans="1:10" ht="15.75">
      <c r="A274" s="36">
        <v>284</v>
      </c>
      <c r="B274" s="36" t="s">
        <v>15226</v>
      </c>
      <c r="C274" s="415" t="s">
        <v>15491</v>
      </c>
      <c r="D274" s="434" t="s">
        <v>15802</v>
      </c>
      <c r="E274" s="36" t="s">
        <v>7802</v>
      </c>
      <c r="F274" s="36"/>
      <c r="G274" s="36" t="s">
        <v>7804</v>
      </c>
      <c r="H274" s="435">
        <v>79.334325000000007</v>
      </c>
      <c r="I274" s="65">
        <v>0.1</v>
      </c>
      <c r="J274" s="427">
        <f t="shared" si="4"/>
        <v>71.400892500000012</v>
      </c>
    </row>
    <row r="275" spans="1:10" ht="23.25">
      <c r="A275" s="36">
        <v>285</v>
      </c>
      <c r="B275" s="36" t="s">
        <v>15226</v>
      </c>
      <c r="C275" s="415" t="s">
        <v>15492</v>
      </c>
      <c r="D275" s="434" t="s">
        <v>15803</v>
      </c>
      <c r="E275" s="36" t="s">
        <v>7802</v>
      </c>
      <c r="F275" s="36"/>
      <c r="G275" s="36" t="s">
        <v>7804</v>
      </c>
      <c r="H275" s="435">
        <v>113.86809</v>
      </c>
      <c r="I275" s="65">
        <v>0.1</v>
      </c>
      <c r="J275" s="427">
        <f t="shared" si="4"/>
        <v>102.481281</v>
      </c>
    </row>
    <row r="276" spans="1:10" ht="15.75">
      <c r="A276" s="36">
        <v>286</v>
      </c>
      <c r="B276" s="36" t="s">
        <v>15226</v>
      </c>
      <c r="C276" s="415" t="s">
        <v>15493</v>
      </c>
      <c r="D276" s="434" t="s">
        <v>15804</v>
      </c>
      <c r="E276" s="36" t="s">
        <v>7802</v>
      </c>
      <c r="F276" s="36"/>
      <c r="G276" s="36" t="s">
        <v>7804</v>
      </c>
      <c r="H276" s="435">
        <v>113.33474999999999</v>
      </c>
      <c r="I276" s="65">
        <v>0.1</v>
      </c>
      <c r="J276" s="427">
        <f t="shared" si="4"/>
        <v>102.00127499999999</v>
      </c>
    </row>
    <row r="277" spans="1:10" ht="15.75">
      <c r="A277" s="36">
        <v>287</v>
      </c>
      <c r="B277" s="36" t="s">
        <v>15226</v>
      </c>
      <c r="C277" s="415" t="s">
        <v>15494</v>
      </c>
      <c r="D277" s="434" t="s">
        <v>15805</v>
      </c>
      <c r="E277" s="36" t="s">
        <v>7802</v>
      </c>
      <c r="F277" s="36"/>
      <c r="G277" s="36" t="s">
        <v>7804</v>
      </c>
      <c r="H277" s="435">
        <v>124.446</v>
      </c>
      <c r="I277" s="65">
        <v>0.1</v>
      </c>
      <c r="J277" s="427">
        <f t="shared" si="4"/>
        <v>112.0014</v>
      </c>
    </row>
    <row r="278" spans="1:10" ht="15.75">
      <c r="A278" s="36">
        <v>288</v>
      </c>
      <c r="B278" s="36" t="s">
        <v>15226</v>
      </c>
      <c r="C278" s="415" t="s">
        <v>15495</v>
      </c>
      <c r="D278" s="434" t="s">
        <v>15806</v>
      </c>
      <c r="E278" s="36" t="s">
        <v>7802</v>
      </c>
      <c r="F278" s="36"/>
      <c r="G278" s="36" t="s">
        <v>7804</v>
      </c>
      <c r="H278" s="435">
        <v>133.33499999999998</v>
      </c>
      <c r="I278" s="65">
        <v>0.1</v>
      </c>
      <c r="J278" s="427">
        <f t="shared" si="4"/>
        <v>120.00149999999998</v>
      </c>
    </row>
    <row r="279" spans="1:10" ht="15.75">
      <c r="A279" s="36">
        <v>289</v>
      </c>
      <c r="B279" s="36" t="s">
        <v>15226</v>
      </c>
      <c r="C279" s="415" t="s">
        <v>15496</v>
      </c>
      <c r="D279" s="434" t="s">
        <v>15807</v>
      </c>
      <c r="E279" s="36" t="s">
        <v>7802</v>
      </c>
      <c r="F279" s="36"/>
      <c r="G279" s="36" t="s">
        <v>7804</v>
      </c>
      <c r="H279" s="435">
        <v>142.22399999999999</v>
      </c>
      <c r="I279" s="65">
        <v>0.1</v>
      </c>
      <c r="J279" s="427">
        <f t="shared" si="4"/>
        <v>128.0016</v>
      </c>
    </row>
    <row r="280" spans="1:10" ht="15.75">
      <c r="A280" s="36">
        <v>290</v>
      </c>
      <c r="B280" s="36" t="s">
        <v>15226</v>
      </c>
      <c r="C280" s="415" t="s">
        <v>15497</v>
      </c>
      <c r="D280" s="434" t="s">
        <v>15808</v>
      </c>
      <c r="E280" s="36" t="s">
        <v>7802</v>
      </c>
      <c r="F280" s="36"/>
      <c r="G280" s="36" t="s">
        <v>7804</v>
      </c>
      <c r="H280" s="435">
        <v>244.31416499999997</v>
      </c>
      <c r="I280" s="65">
        <v>0.1</v>
      </c>
      <c r="J280" s="427">
        <f t="shared" si="4"/>
        <v>219.88274849999999</v>
      </c>
    </row>
    <row r="281" spans="1:10" ht="15.75">
      <c r="A281" s="36">
        <v>291</v>
      </c>
      <c r="B281" s="36" t="s">
        <v>15226</v>
      </c>
      <c r="C281" s="415" t="s">
        <v>15498</v>
      </c>
      <c r="D281" s="434" t="s">
        <v>15809</v>
      </c>
      <c r="E281" s="36" t="s">
        <v>7802</v>
      </c>
      <c r="F281" s="36"/>
      <c r="G281" s="36" t="s">
        <v>7804</v>
      </c>
      <c r="H281" s="435">
        <v>8.3334374999999987</v>
      </c>
      <c r="I281" s="65">
        <v>0.1</v>
      </c>
      <c r="J281" s="427">
        <f t="shared" si="4"/>
        <v>7.5000937499999987</v>
      </c>
    </row>
    <row r="282" spans="1:10" ht="68.25">
      <c r="A282" s="36">
        <v>293</v>
      </c>
      <c r="B282" s="36" t="s">
        <v>15226</v>
      </c>
      <c r="C282" s="415" t="s">
        <v>15499</v>
      </c>
      <c r="D282" s="434" t="s">
        <v>15810</v>
      </c>
      <c r="E282" s="36" t="s">
        <v>7802</v>
      </c>
      <c r="F282" s="36"/>
      <c r="G282" s="36" t="s">
        <v>7804</v>
      </c>
      <c r="H282" s="435">
        <v>519.91760999999997</v>
      </c>
      <c r="I282" s="65">
        <v>0.1</v>
      </c>
      <c r="J282" s="427">
        <f t="shared" si="4"/>
        <v>467.92584899999997</v>
      </c>
    </row>
    <row r="283" spans="1:10" ht="15.75">
      <c r="A283" s="36">
        <v>294</v>
      </c>
      <c r="B283" s="36" t="s">
        <v>15226</v>
      </c>
      <c r="C283" s="415" t="s">
        <v>15500</v>
      </c>
      <c r="D283" s="436" t="s">
        <v>15811</v>
      </c>
      <c r="E283" s="36" t="s">
        <v>7802</v>
      </c>
      <c r="F283" s="36"/>
      <c r="G283" s="36" t="s">
        <v>7804</v>
      </c>
      <c r="H283" s="435">
        <v>346.58211</v>
      </c>
      <c r="I283" s="65">
        <v>0.1</v>
      </c>
      <c r="J283" s="427">
        <f t="shared" si="4"/>
        <v>311.92389900000001</v>
      </c>
    </row>
    <row r="284" spans="1:10" ht="23.25">
      <c r="A284" s="36">
        <v>295</v>
      </c>
      <c r="B284" s="36" t="s">
        <v>15226</v>
      </c>
      <c r="C284" s="415" t="s">
        <v>15501</v>
      </c>
      <c r="D284" s="436" t="s">
        <v>15812</v>
      </c>
      <c r="E284" s="36" t="s">
        <v>7802</v>
      </c>
      <c r="F284" s="36"/>
      <c r="G284" s="36" t="s">
        <v>7804</v>
      </c>
      <c r="H284" s="435">
        <v>294.58145999999999</v>
      </c>
      <c r="I284" s="65">
        <v>0.1</v>
      </c>
      <c r="J284" s="427">
        <f t="shared" si="4"/>
        <v>265.12331399999999</v>
      </c>
    </row>
    <row r="285" spans="1:10" ht="15.75">
      <c r="A285" s="36">
        <v>296</v>
      </c>
      <c r="B285" s="36" t="s">
        <v>15226</v>
      </c>
      <c r="C285" s="415" t="s">
        <v>15502</v>
      </c>
      <c r="D285" s="436" t="s">
        <v>15813</v>
      </c>
      <c r="E285" s="36" t="s">
        <v>7802</v>
      </c>
      <c r="F285" s="36"/>
      <c r="G285" s="36" t="s">
        <v>7804</v>
      </c>
      <c r="H285" s="435">
        <v>510.27340056000003</v>
      </c>
      <c r="I285" s="65">
        <v>0.1</v>
      </c>
      <c r="J285" s="427">
        <f t="shared" si="4"/>
        <v>459.24606050400001</v>
      </c>
    </row>
    <row r="286" spans="1:10" ht="15.75">
      <c r="A286" s="36">
        <v>297</v>
      </c>
      <c r="B286" s="36" t="s">
        <v>15226</v>
      </c>
      <c r="C286" s="415" t="s">
        <v>15503</v>
      </c>
      <c r="D286" s="436" t="s">
        <v>15814</v>
      </c>
      <c r="E286" s="36" t="s">
        <v>7802</v>
      </c>
      <c r="F286" s="36"/>
      <c r="G286" s="36" t="s">
        <v>7804</v>
      </c>
      <c r="H286" s="435">
        <v>538.03481424000006</v>
      </c>
      <c r="I286" s="65">
        <v>0.1</v>
      </c>
      <c r="J286" s="427">
        <f t="shared" si="4"/>
        <v>484.23133281600008</v>
      </c>
    </row>
    <row r="287" spans="1:10" ht="15.75">
      <c r="A287" s="36">
        <v>298</v>
      </c>
      <c r="B287" s="36" t="s">
        <v>15226</v>
      </c>
      <c r="C287" s="415" t="s">
        <v>15504</v>
      </c>
      <c r="D287" s="436" t="s">
        <v>15815</v>
      </c>
      <c r="E287" s="36" t="s">
        <v>7802</v>
      </c>
      <c r="F287" s="36"/>
      <c r="G287" s="36" t="s">
        <v>7804</v>
      </c>
      <c r="H287" s="435">
        <v>552.76424280000015</v>
      </c>
      <c r="I287" s="65">
        <v>0.1</v>
      </c>
      <c r="J287" s="427">
        <f t="shared" si="4"/>
        <v>497.48781852000013</v>
      </c>
    </row>
    <row r="288" spans="1:10" ht="15.75">
      <c r="A288" s="36">
        <v>299</v>
      </c>
      <c r="B288" s="36" t="s">
        <v>15226</v>
      </c>
      <c r="C288" s="415" t="s">
        <v>15505</v>
      </c>
      <c r="D288" s="436" t="s">
        <v>15816</v>
      </c>
      <c r="E288" s="36" t="s">
        <v>7802</v>
      </c>
      <c r="F288" s="36"/>
      <c r="G288" s="36" t="s">
        <v>7804</v>
      </c>
      <c r="H288" s="435">
        <v>629.86102872000004</v>
      </c>
      <c r="I288" s="65">
        <v>0.1</v>
      </c>
      <c r="J288" s="427">
        <f t="shared" si="4"/>
        <v>566.87492584800009</v>
      </c>
    </row>
    <row r="289" spans="1:10" ht="15.75">
      <c r="A289" s="36">
        <v>300</v>
      </c>
      <c r="B289" s="36" t="s">
        <v>15226</v>
      </c>
      <c r="C289" s="415" t="s">
        <v>15506</v>
      </c>
      <c r="D289" s="436" t="s">
        <v>15817</v>
      </c>
      <c r="E289" s="36" t="s">
        <v>7802</v>
      </c>
      <c r="F289" s="36"/>
      <c r="G289" s="36" t="s">
        <v>7804</v>
      </c>
      <c r="H289" s="435">
        <v>361.99350264000003</v>
      </c>
      <c r="I289" s="65">
        <v>0.1</v>
      </c>
      <c r="J289" s="427">
        <f t="shared" si="4"/>
        <v>325.79415237600006</v>
      </c>
    </row>
    <row r="290" spans="1:10" ht="15.75">
      <c r="A290" s="36">
        <v>301</v>
      </c>
      <c r="B290" s="36" t="s">
        <v>15226</v>
      </c>
      <c r="C290" s="415" t="s">
        <v>15507</v>
      </c>
      <c r="D290" s="436" t="s">
        <v>15818</v>
      </c>
      <c r="E290" s="36" t="s">
        <v>7802</v>
      </c>
      <c r="F290" s="36"/>
      <c r="G290" s="36" t="s">
        <v>7804</v>
      </c>
      <c r="H290" s="435">
        <v>361.99350264000003</v>
      </c>
      <c r="I290" s="65">
        <v>0.1</v>
      </c>
      <c r="J290" s="427">
        <f t="shared" si="4"/>
        <v>325.79415237600006</v>
      </c>
    </row>
    <row r="291" spans="1:10" ht="15.75">
      <c r="A291" s="36">
        <v>302</v>
      </c>
      <c r="B291" s="36" t="s">
        <v>15226</v>
      </c>
      <c r="C291" s="415" t="s">
        <v>15508</v>
      </c>
      <c r="D291" s="436" t="s">
        <v>15819</v>
      </c>
      <c r="E291" s="36" t="s">
        <v>7802</v>
      </c>
      <c r="F291" s="36"/>
      <c r="G291" s="36" t="s">
        <v>7804</v>
      </c>
      <c r="H291" s="435">
        <v>330.89195832000001</v>
      </c>
      <c r="I291" s="65">
        <v>0.1</v>
      </c>
      <c r="J291" s="427">
        <f t="shared" si="4"/>
        <v>297.80276248800004</v>
      </c>
    </row>
    <row r="292" spans="1:10" ht="15.75">
      <c r="A292" s="36">
        <v>303</v>
      </c>
      <c r="B292" s="36" t="s">
        <v>15226</v>
      </c>
      <c r="C292" s="415" t="s">
        <v>15509</v>
      </c>
      <c r="D292" s="436" t="s">
        <v>15820</v>
      </c>
      <c r="E292" s="36" t="s">
        <v>7802</v>
      </c>
      <c r="F292" s="36"/>
      <c r="G292" s="36" t="s">
        <v>7804</v>
      </c>
      <c r="H292" s="435">
        <v>330.89195832000001</v>
      </c>
      <c r="I292" s="65">
        <v>0.1</v>
      </c>
      <c r="J292" s="427">
        <f t="shared" si="4"/>
        <v>297.80276248800004</v>
      </c>
    </row>
    <row r="293" spans="1:10" ht="15.75">
      <c r="A293" s="36">
        <v>304</v>
      </c>
      <c r="B293" s="36" t="s">
        <v>15226</v>
      </c>
      <c r="C293" s="415" t="s">
        <v>15510</v>
      </c>
      <c r="D293" s="436" t="s">
        <v>15821</v>
      </c>
      <c r="E293" s="36" t="s">
        <v>7802</v>
      </c>
      <c r="F293" s="36"/>
      <c r="G293" s="36" t="s">
        <v>7804</v>
      </c>
      <c r="H293" s="435">
        <v>394.95675912000002</v>
      </c>
      <c r="I293" s="65">
        <v>0.1</v>
      </c>
      <c r="J293" s="427">
        <f t="shared" si="4"/>
        <v>355.46108320800005</v>
      </c>
    </row>
    <row r="294" spans="1:10" ht="15.75">
      <c r="A294" s="36">
        <v>305</v>
      </c>
      <c r="B294" s="36" t="s">
        <v>15226</v>
      </c>
      <c r="C294" s="415" t="s">
        <v>15511</v>
      </c>
      <c r="D294" s="436" t="s">
        <v>15822</v>
      </c>
      <c r="E294" s="36" t="s">
        <v>7802</v>
      </c>
      <c r="F294" s="36"/>
      <c r="G294" s="36" t="s">
        <v>7804</v>
      </c>
      <c r="H294" s="435">
        <v>426.98915952000004</v>
      </c>
      <c r="I294" s="65">
        <v>0.1</v>
      </c>
      <c r="J294" s="427">
        <f t="shared" si="4"/>
        <v>384.29024356800005</v>
      </c>
    </row>
    <row r="295" spans="1:10" ht="15.75">
      <c r="A295" s="36">
        <v>307</v>
      </c>
      <c r="B295" s="36" t="s">
        <v>15226</v>
      </c>
      <c r="C295" s="415" t="s">
        <v>15512</v>
      </c>
      <c r="D295" s="434" t="s">
        <v>15823</v>
      </c>
      <c r="E295" s="36" t="s">
        <v>7802</v>
      </c>
      <c r="F295" s="36"/>
      <c r="G295" s="36" t="s">
        <v>7804</v>
      </c>
      <c r="H295" s="435">
        <v>53.84031744</v>
      </c>
      <c r="I295" s="65">
        <v>0.1</v>
      </c>
      <c r="J295" s="427">
        <f t="shared" si="4"/>
        <v>48.456285696000002</v>
      </c>
    </row>
    <row r="296" spans="1:10" ht="23.25">
      <c r="A296" s="36">
        <v>308</v>
      </c>
      <c r="B296" s="36" t="s">
        <v>15226</v>
      </c>
      <c r="C296" s="415" t="s">
        <v>15513</v>
      </c>
      <c r="D296" s="434" t="s">
        <v>15824</v>
      </c>
      <c r="E296" s="36" t="s">
        <v>7802</v>
      </c>
      <c r="F296" s="36"/>
      <c r="G296" s="36" t="s">
        <v>7804</v>
      </c>
      <c r="H296" s="435">
        <v>41.533852500000002</v>
      </c>
      <c r="I296" s="65">
        <v>0.1</v>
      </c>
      <c r="J296" s="427">
        <f t="shared" si="4"/>
        <v>37.380467250000002</v>
      </c>
    </row>
    <row r="297" spans="1:10" ht="23.25">
      <c r="A297" s="36">
        <v>309</v>
      </c>
      <c r="B297" s="36" t="s">
        <v>15226</v>
      </c>
      <c r="C297" s="415" t="s">
        <v>15514</v>
      </c>
      <c r="D297" s="434" t="s">
        <v>15825</v>
      </c>
      <c r="E297" s="36" t="s">
        <v>7802</v>
      </c>
      <c r="F297" s="36"/>
      <c r="G297" s="36" t="s">
        <v>7804</v>
      </c>
      <c r="H297" s="435">
        <v>36.311564999999995</v>
      </c>
      <c r="I297" s="65">
        <v>0.1</v>
      </c>
      <c r="J297" s="427">
        <f t="shared" si="4"/>
        <v>32.680408499999999</v>
      </c>
    </row>
    <row r="298" spans="1:10" ht="15.75">
      <c r="A298" s="36">
        <v>310</v>
      </c>
      <c r="B298" s="36" t="s">
        <v>15226</v>
      </c>
      <c r="C298" s="415" t="s">
        <v>15515</v>
      </c>
      <c r="D298" s="434" t="s">
        <v>15826</v>
      </c>
      <c r="E298" s="36" t="s">
        <v>7802</v>
      </c>
      <c r="F298" s="36"/>
      <c r="G298" s="36" t="s">
        <v>7804</v>
      </c>
      <c r="H298" s="435">
        <v>60.416147009784382</v>
      </c>
      <c r="I298" s="65">
        <v>0.1</v>
      </c>
      <c r="J298" s="427">
        <f t="shared" si="4"/>
        <v>54.374532308805946</v>
      </c>
    </row>
    <row r="299" spans="1:10" ht="15.75">
      <c r="A299" s="36">
        <v>311</v>
      </c>
      <c r="B299" s="36" t="s">
        <v>15226</v>
      </c>
      <c r="C299" s="415" t="s">
        <v>15516</v>
      </c>
      <c r="D299" s="434" t="s">
        <v>15827</v>
      </c>
      <c r="E299" s="36" t="s">
        <v>7802</v>
      </c>
      <c r="F299" s="36"/>
      <c r="G299" s="36" t="s">
        <v>7804</v>
      </c>
      <c r="H299" s="435">
        <v>66.983119510847914</v>
      </c>
      <c r="I299" s="65">
        <v>0.1</v>
      </c>
      <c r="J299" s="427">
        <f t="shared" si="4"/>
        <v>60.284807559763124</v>
      </c>
    </row>
    <row r="300" spans="1:10" ht="15.75">
      <c r="A300" s="36">
        <v>312</v>
      </c>
      <c r="B300" s="36" t="s">
        <v>15226</v>
      </c>
      <c r="C300" s="415" t="s">
        <v>15517</v>
      </c>
      <c r="D300" s="434" t="s">
        <v>15828</v>
      </c>
      <c r="E300" s="36" t="s">
        <v>7802</v>
      </c>
      <c r="F300" s="36"/>
      <c r="G300" s="36" t="s">
        <v>7804</v>
      </c>
      <c r="H300" s="435">
        <v>73.418752561890159</v>
      </c>
      <c r="I300" s="65">
        <v>0.1</v>
      </c>
      <c r="J300" s="427">
        <f t="shared" si="4"/>
        <v>66.076877305701146</v>
      </c>
    </row>
    <row r="301" spans="1:10" ht="128.25">
      <c r="A301" s="36">
        <v>314</v>
      </c>
      <c r="B301" s="36" t="s">
        <v>15226</v>
      </c>
      <c r="C301" s="440" t="s">
        <v>15518</v>
      </c>
      <c r="D301" s="415" t="s">
        <v>15829</v>
      </c>
      <c r="E301" s="36" t="s">
        <v>7802</v>
      </c>
      <c r="F301" s="36"/>
      <c r="G301" s="36" t="s">
        <v>7804</v>
      </c>
      <c r="H301" s="441">
        <v>319.91510999999997</v>
      </c>
      <c r="I301" s="65">
        <v>0.1</v>
      </c>
      <c r="J301" s="427">
        <f t="shared" si="4"/>
        <v>287.92359899999997</v>
      </c>
    </row>
    <row r="302" spans="1:10" ht="128.25">
      <c r="A302" s="36">
        <v>315</v>
      </c>
      <c r="B302" s="36" t="s">
        <v>15226</v>
      </c>
      <c r="C302" s="440" t="s">
        <v>15519</v>
      </c>
      <c r="D302" s="415" t="s">
        <v>15830</v>
      </c>
      <c r="E302" s="36" t="s">
        <v>7802</v>
      </c>
      <c r="F302" s="36"/>
      <c r="G302" s="36" t="s">
        <v>7804</v>
      </c>
      <c r="H302" s="441">
        <v>355.47111000000001</v>
      </c>
      <c r="I302" s="65">
        <v>0.1</v>
      </c>
      <c r="J302" s="427">
        <f t="shared" si="4"/>
        <v>319.92399900000004</v>
      </c>
    </row>
    <row r="303" spans="1:10" ht="128.25">
      <c r="A303" s="36">
        <v>316</v>
      </c>
      <c r="B303" s="36" t="s">
        <v>15226</v>
      </c>
      <c r="C303" s="440" t="s">
        <v>15520</v>
      </c>
      <c r="D303" s="415" t="s">
        <v>15831</v>
      </c>
      <c r="E303" s="36" t="s">
        <v>7802</v>
      </c>
      <c r="F303" s="36"/>
      <c r="G303" s="36" t="s">
        <v>7804</v>
      </c>
      <c r="H303" s="441">
        <v>533.25110999999993</v>
      </c>
      <c r="I303" s="65">
        <v>0.1</v>
      </c>
      <c r="J303" s="427">
        <f t="shared" si="4"/>
        <v>479.92599899999993</v>
      </c>
    </row>
    <row r="304" spans="1:10" ht="15.75">
      <c r="A304" s="36">
        <v>317</v>
      </c>
      <c r="B304" s="36" t="s">
        <v>15226</v>
      </c>
      <c r="C304" s="440" t="s">
        <v>15521</v>
      </c>
      <c r="D304" s="415" t="s">
        <v>15832</v>
      </c>
      <c r="E304" s="36" t="s">
        <v>7802</v>
      </c>
      <c r="F304" s="36"/>
      <c r="G304" s="36" t="s">
        <v>7804</v>
      </c>
      <c r="H304" s="441">
        <v>35.555999999999997</v>
      </c>
      <c r="I304" s="65">
        <v>0.1</v>
      </c>
      <c r="J304" s="427">
        <f t="shared" si="4"/>
        <v>32.000399999999999</v>
      </c>
    </row>
    <row r="305" spans="1:10" ht="26.25">
      <c r="A305" s="36">
        <v>318</v>
      </c>
      <c r="B305" s="36" t="s">
        <v>15226</v>
      </c>
      <c r="C305" s="440" t="s">
        <v>15522</v>
      </c>
      <c r="D305" s="415" t="s">
        <v>15833</v>
      </c>
      <c r="E305" s="36" t="s">
        <v>7802</v>
      </c>
      <c r="F305" s="36"/>
      <c r="G305" s="36" t="s">
        <v>7804</v>
      </c>
      <c r="H305" s="441">
        <v>74.667599999999993</v>
      </c>
      <c r="I305" s="65">
        <v>0.1</v>
      </c>
      <c r="J305" s="427">
        <f t="shared" si="4"/>
        <v>67.200839999999999</v>
      </c>
    </row>
    <row r="306" spans="1:10" ht="26.25">
      <c r="A306" s="36">
        <v>319</v>
      </c>
      <c r="B306" s="36" t="s">
        <v>15226</v>
      </c>
      <c r="C306" s="440" t="s">
        <v>15523</v>
      </c>
      <c r="D306" s="415" t="s">
        <v>15834</v>
      </c>
      <c r="E306" s="36" t="s">
        <v>7802</v>
      </c>
      <c r="F306" s="36"/>
      <c r="G306" s="36" t="s">
        <v>7804</v>
      </c>
      <c r="H306" s="441">
        <v>110.22359999999999</v>
      </c>
      <c r="I306" s="65">
        <v>0.1</v>
      </c>
      <c r="J306" s="427">
        <f t="shared" si="4"/>
        <v>99.201239999999999</v>
      </c>
    </row>
    <row r="307" spans="1:10" ht="15.75">
      <c r="A307" s="36">
        <v>320</v>
      </c>
      <c r="B307" s="36" t="s">
        <v>15226</v>
      </c>
      <c r="C307" s="440" t="s">
        <v>15524</v>
      </c>
      <c r="D307" s="415" t="s">
        <v>15835</v>
      </c>
      <c r="E307" s="36" t="s">
        <v>7802</v>
      </c>
      <c r="F307" s="36"/>
      <c r="G307" s="36" t="s">
        <v>7804</v>
      </c>
      <c r="H307" s="441">
        <v>35.555999999999997</v>
      </c>
      <c r="I307" s="65">
        <v>0.1</v>
      </c>
      <c r="J307" s="427">
        <f t="shared" si="4"/>
        <v>32.000399999999999</v>
      </c>
    </row>
    <row r="308" spans="1:10" ht="15.75">
      <c r="A308" s="36">
        <v>321</v>
      </c>
      <c r="B308" s="36" t="s">
        <v>15226</v>
      </c>
      <c r="C308" s="440" t="s">
        <v>15525</v>
      </c>
      <c r="D308" s="415" t="s">
        <v>15836</v>
      </c>
      <c r="E308" s="36" t="s">
        <v>7802</v>
      </c>
      <c r="F308" s="36"/>
      <c r="G308" s="36" t="s">
        <v>7804</v>
      </c>
      <c r="H308" s="441">
        <v>42.667199999999994</v>
      </c>
      <c r="I308" s="65">
        <v>0.1</v>
      </c>
      <c r="J308" s="427">
        <f t="shared" si="4"/>
        <v>38.400479999999995</v>
      </c>
    </row>
    <row r="309" spans="1:10" ht="39">
      <c r="A309" s="36">
        <v>322</v>
      </c>
      <c r="B309" s="36" t="s">
        <v>15226</v>
      </c>
      <c r="C309" s="440" t="s">
        <v>15526</v>
      </c>
      <c r="D309" s="415" t="s">
        <v>15837</v>
      </c>
      <c r="E309" s="36" t="s">
        <v>7802</v>
      </c>
      <c r="F309" s="36"/>
      <c r="G309" s="36" t="s">
        <v>7804</v>
      </c>
      <c r="H309" s="441">
        <v>88.889999999999986</v>
      </c>
      <c r="I309" s="65">
        <v>0.1</v>
      </c>
      <c r="J309" s="427">
        <f t="shared" ref="J309:J322" si="5">H309*(1-I309)</f>
        <v>80.000999999999991</v>
      </c>
    </row>
    <row r="310" spans="1:10" ht="26.25">
      <c r="A310" s="36">
        <v>323</v>
      </c>
      <c r="B310" s="36" t="s">
        <v>15226</v>
      </c>
      <c r="C310" s="440" t="s">
        <v>15527</v>
      </c>
      <c r="D310" s="415" t="s">
        <v>15838</v>
      </c>
      <c r="E310" s="36" t="s">
        <v>7802</v>
      </c>
      <c r="F310" s="36"/>
      <c r="G310" s="36" t="s">
        <v>7804</v>
      </c>
      <c r="H310" s="441">
        <v>97.778999999999996</v>
      </c>
      <c r="I310" s="65">
        <v>0.1</v>
      </c>
      <c r="J310" s="427">
        <f t="shared" si="5"/>
        <v>88.001099999999994</v>
      </c>
    </row>
    <row r="311" spans="1:10" ht="26.25">
      <c r="A311" s="36">
        <v>324</v>
      </c>
      <c r="B311" s="36" t="s">
        <v>15226</v>
      </c>
      <c r="C311" s="440" t="s">
        <v>15528</v>
      </c>
      <c r="D311" s="415" t="s">
        <v>15839</v>
      </c>
      <c r="E311" s="36" t="s">
        <v>7802</v>
      </c>
      <c r="F311" s="36"/>
      <c r="G311" s="36" t="s">
        <v>7804</v>
      </c>
      <c r="H311" s="441">
        <v>124.446</v>
      </c>
      <c r="I311" s="65">
        <v>0.1</v>
      </c>
      <c r="J311" s="427">
        <f t="shared" si="5"/>
        <v>112.0014</v>
      </c>
    </row>
    <row r="312" spans="1:10" ht="26.25">
      <c r="A312" s="36">
        <v>325</v>
      </c>
      <c r="B312" s="36" t="s">
        <v>15226</v>
      </c>
      <c r="C312" s="440" t="s">
        <v>15529</v>
      </c>
      <c r="D312" s="415" t="s">
        <v>15840</v>
      </c>
      <c r="E312" s="36" t="s">
        <v>7802</v>
      </c>
      <c r="F312" s="36"/>
      <c r="G312" s="36" t="s">
        <v>7804</v>
      </c>
      <c r="H312" s="441">
        <v>87.112200000000001</v>
      </c>
      <c r="I312" s="65">
        <v>0.1</v>
      </c>
      <c r="J312" s="427">
        <f t="shared" si="5"/>
        <v>78.400980000000004</v>
      </c>
    </row>
    <row r="313" spans="1:10" ht="39">
      <c r="A313" s="36">
        <v>326</v>
      </c>
      <c r="B313" s="36" t="s">
        <v>15226</v>
      </c>
      <c r="C313" s="440" t="s">
        <v>15530</v>
      </c>
      <c r="D313" s="415" t="s">
        <v>15841</v>
      </c>
      <c r="E313" s="36" t="s">
        <v>7802</v>
      </c>
      <c r="F313" s="36"/>
      <c r="G313" s="36" t="s">
        <v>7804</v>
      </c>
      <c r="H313" s="441">
        <v>140.4462</v>
      </c>
      <c r="I313" s="65">
        <v>0.1</v>
      </c>
      <c r="J313" s="427">
        <f t="shared" si="5"/>
        <v>126.40158000000001</v>
      </c>
    </row>
    <row r="314" spans="1:10" ht="51.75">
      <c r="A314" s="36">
        <v>327</v>
      </c>
      <c r="B314" s="36" t="s">
        <v>15226</v>
      </c>
      <c r="C314" s="440" t="s">
        <v>15280</v>
      </c>
      <c r="D314" s="415" t="s">
        <v>15842</v>
      </c>
      <c r="E314" s="36" t="s">
        <v>7802</v>
      </c>
      <c r="F314" s="36"/>
      <c r="G314" s="36" t="s">
        <v>7804</v>
      </c>
      <c r="H314" s="441">
        <v>329.24855999999994</v>
      </c>
      <c r="I314" s="65">
        <v>0.1</v>
      </c>
      <c r="J314" s="427">
        <f t="shared" si="5"/>
        <v>296.32370399999996</v>
      </c>
    </row>
    <row r="315" spans="1:10" ht="15.75">
      <c r="A315" s="36">
        <v>328</v>
      </c>
      <c r="B315" s="36" t="s">
        <v>15226</v>
      </c>
      <c r="C315" s="440" t="s">
        <v>15531</v>
      </c>
      <c r="D315" s="415" t="s">
        <v>15843</v>
      </c>
      <c r="E315" s="36" t="s">
        <v>7802</v>
      </c>
      <c r="F315" s="36"/>
      <c r="G315" s="36" t="s">
        <v>7804</v>
      </c>
      <c r="H315" s="441">
        <v>133.33499999999998</v>
      </c>
      <c r="I315" s="65">
        <v>0.1</v>
      </c>
      <c r="J315" s="427">
        <f t="shared" si="5"/>
        <v>120.00149999999998</v>
      </c>
    </row>
    <row r="316" spans="1:10" ht="39">
      <c r="A316" s="36">
        <v>329</v>
      </c>
      <c r="B316" s="36" t="s">
        <v>15226</v>
      </c>
      <c r="C316" s="440" t="s">
        <v>15532</v>
      </c>
      <c r="D316" s="415" t="s">
        <v>15844</v>
      </c>
      <c r="E316" s="36" t="s">
        <v>7802</v>
      </c>
      <c r="F316" s="36"/>
      <c r="G316" s="36" t="s">
        <v>7804</v>
      </c>
      <c r="H316" s="441">
        <v>106.66799999999999</v>
      </c>
      <c r="I316" s="65">
        <v>0.1</v>
      </c>
      <c r="J316" s="427">
        <f t="shared" si="5"/>
        <v>96.001199999999997</v>
      </c>
    </row>
    <row r="317" spans="1:10" ht="15.75">
      <c r="A317" s="36">
        <v>330</v>
      </c>
      <c r="B317" s="36" t="s">
        <v>15226</v>
      </c>
      <c r="C317" s="440" t="s">
        <v>15533</v>
      </c>
      <c r="D317" s="415" t="s">
        <v>15845</v>
      </c>
      <c r="E317" s="36" t="s">
        <v>7802</v>
      </c>
      <c r="F317" s="36"/>
      <c r="G317" s="36" t="s">
        <v>7804</v>
      </c>
      <c r="H317" s="441">
        <v>40.000499999999995</v>
      </c>
      <c r="I317" s="65">
        <v>0.1</v>
      </c>
      <c r="J317" s="427">
        <f t="shared" si="5"/>
        <v>36.000449999999994</v>
      </c>
    </row>
    <row r="318" spans="1:10" ht="15.75">
      <c r="A318" s="36">
        <v>331</v>
      </c>
      <c r="B318" s="36" t="s">
        <v>15226</v>
      </c>
      <c r="C318" s="440" t="s">
        <v>15534</v>
      </c>
      <c r="D318" s="442" t="s">
        <v>15846</v>
      </c>
      <c r="E318" s="36" t="s">
        <v>7802</v>
      </c>
      <c r="F318" s="36"/>
      <c r="G318" s="36" t="s">
        <v>7804</v>
      </c>
      <c r="H318" s="441">
        <v>53.333999999999996</v>
      </c>
      <c r="I318" s="65">
        <v>0.1</v>
      </c>
      <c r="J318" s="427">
        <f t="shared" si="5"/>
        <v>48.000599999999999</v>
      </c>
    </row>
    <row r="319" spans="1:10" ht="15.75">
      <c r="A319" s="36">
        <v>332</v>
      </c>
      <c r="B319" s="36" t="s">
        <v>15226</v>
      </c>
      <c r="C319" s="415" t="s">
        <v>15535</v>
      </c>
      <c r="D319" s="442" t="s">
        <v>15847</v>
      </c>
      <c r="E319" s="36" t="s">
        <v>7802</v>
      </c>
      <c r="F319" s="36"/>
      <c r="G319" s="36" t="s">
        <v>7804</v>
      </c>
      <c r="H319" s="441">
        <v>53.333999999999996</v>
      </c>
      <c r="I319" s="65">
        <v>0.1</v>
      </c>
      <c r="J319" s="427">
        <f t="shared" si="5"/>
        <v>48.000599999999999</v>
      </c>
    </row>
    <row r="320" spans="1:10" ht="26.25">
      <c r="A320" s="36">
        <v>333</v>
      </c>
      <c r="B320" s="36" t="s">
        <v>15226</v>
      </c>
      <c r="C320" s="415" t="s">
        <v>15536</v>
      </c>
      <c r="D320" s="442" t="s">
        <v>15848</v>
      </c>
      <c r="E320" s="36" t="s">
        <v>7802</v>
      </c>
      <c r="F320" s="36"/>
      <c r="G320" s="36" t="s">
        <v>7804</v>
      </c>
      <c r="H320" s="441">
        <v>33.333749999999995</v>
      </c>
      <c r="I320" s="65">
        <v>0.1</v>
      </c>
      <c r="J320" s="427">
        <f t="shared" si="5"/>
        <v>30.000374999999995</v>
      </c>
    </row>
    <row r="321" spans="1:10" ht="15.75">
      <c r="A321" s="36">
        <v>334</v>
      </c>
      <c r="B321" s="36" t="s">
        <v>15226</v>
      </c>
      <c r="C321" s="415" t="s">
        <v>15537</v>
      </c>
      <c r="D321" s="442" t="s">
        <v>15849</v>
      </c>
      <c r="E321" s="36" t="s">
        <v>7802</v>
      </c>
      <c r="F321" s="36"/>
      <c r="G321" s="36" t="s">
        <v>7804</v>
      </c>
      <c r="H321" s="441">
        <v>17.777999999999999</v>
      </c>
      <c r="I321" s="65">
        <v>0.1</v>
      </c>
      <c r="J321" s="427">
        <f t="shared" si="5"/>
        <v>16.0002</v>
      </c>
    </row>
    <row r="322" spans="1:10" ht="26.25">
      <c r="A322" s="36">
        <v>335</v>
      </c>
      <c r="B322" s="36" t="s">
        <v>15226</v>
      </c>
      <c r="C322" s="440" t="s">
        <v>15538</v>
      </c>
      <c r="D322" s="442" t="s">
        <v>15850</v>
      </c>
      <c r="E322" s="36" t="s">
        <v>7802</v>
      </c>
      <c r="F322" s="36"/>
      <c r="G322" s="36" t="s">
        <v>7804</v>
      </c>
      <c r="H322" s="443">
        <v>85.623292499999991</v>
      </c>
      <c r="I322" s="65">
        <v>0.1</v>
      </c>
      <c r="J322" s="427">
        <f t="shared" si="5"/>
        <v>77.06096325</v>
      </c>
    </row>
  </sheetData>
  <sheetProtection algorithmName="SHA-512" hashValue="bBU5apUQh+ZNT+zZQHYiTa6YzhneU7ZczJBb6rIb3Lrex83rOCahX4nor0RFoZ+KbAiuXp55IS6rv9m4ZoxrYQ==" saltValue="vTWCEfKslCEkVmRLvcNRMg==" spinCount="100000" sheet="1" objects="1" scenarios="1"/>
  <autoFilter ref="B4:J4" xr:uid="{68791F07-D80E-4945-8F3D-ABCF715949EE}"/>
  <printOptions horizontalCentered="1"/>
  <pageMargins left="0.75" right="0.75" top="1" bottom="1" header="0.5" footer="0.5"/>
  <pageSetup paperSize="3" scale="80"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58"/>
  <sheetViews>
    <sheetView zoomScale="70" zoomScaleNormal="70" workbookViewId="0">
      <pane ySplit="4" topLeftCell="A5" activePane="bottomLeft" state="frozen"/>
      <selection activeCell="B6" sqref="B6"/>
      <selection pane="bottomLeft" activeCell="I1" sqref="I1:I1048576"/>
    </sheetView>
  </sheetViews>
  <sheetFormatPr defaultColWidth="9.28515625" defaultRowHeight="12.75"/>
  <cols>
    <col min="1" max="1" width="7.28515625" style="382" bestFit="1" customWidth="1"/>
    <col min="2" max="2" width="28.28515625" style="224" bestFit="1" customWidth="1"/>
    <col min="3" max="3" width="38.28515625" style="224" bestFit="1" customWidth="1"/>
    <col min="4" max="4" width="44.28515625" style="224" customWidth="1"/>
    <col min="5" max="5" width="21.140625" style="224" bestFit="1" customWidth="1"/>
    <col min="6" max="6" width="15.28515625" style="224" bestFit="1" customWidth="1"/>
    <col min="7" max="7" width="19.140625" style="224" bestFit="1" customWidth="1"/>
    <col min="8" max="8" width="18.5703125" style="432" bestFit="1" customWidth="1"/>
    <col min="9" max="9" width="13.140625" style="447" bestFit="1" customWidth="1"/>
    <col min="10" max="10" width="15" style="433" bestFit="1" customWidth="1"/>
    <col min="11" max="16384" width="9.28515625" style="382"/>
  </cols>
  <sheetData>
    <row r="1" spans="1:10" ht="15.75">
      <c r="B1" s="51" t="s">
        <v>15177</v>
      </c>
      <c r="C1" s="51" t="s">
        <v>21</v>
      </c>
      <c r="D1" s="50"/>
      <c r="E1" s="50"/>
      <c r="F1" s="383"/>
      <c r="G1" s="383"/>
      <c r="H1" s="424"/>
      <c r="I1" s="445"/>
      <c r="J1" s="425"/>
    </row>
    <row r="2" spans="1:10" ht="15.75">
      <c r="B2" s="383" t="s">
        <v>15176</v>
      </c>
      <c r="C2" s="51" t="s">
        <v>7801</v>
      </c>
      <c r="D2" s="50"/>
      <c r="E2" s="50"/>
      <c r="F2" s="383"/>
      <c r="G2" s="383"/>
      <c r="H2" s="424"/>
      <c r="I2" s="445"/>
      <c r="J2" s="425"/>
    </row>
    <row r="3" spans="1:10" ht="15.75">
      <c r="B3" s="383"/>
      <c r="C3" s="51"/>
      <c r="D3" s="50"/>
      <c r="E3" s="50"/>
      <c r="F3" s="383"/>
      <c r="G3" s="383"/>
      <c r="H3" s="424"/>
      <c r="I3" s="445"/>
      <c r="J3" s="425"/>
    </row>
    <row r="4" spans="1:10" s="281" customFormat="1" ht="99" customHeight="1">
      <c r="A4" s="52" t="s">
        <v>23</v>
      </c>
      <c r="B4" s="47" t="s">
        <v>5</v>
      </c>
      <c r="C4" s="47" t="s">
        <v>275</v>
      </c>
      <c r="D4" s="47" t="s">
        <v>276</v>
      </c>
      <c r="E4" s="49" t="s">
        <v>3</v>
      </c>
      <c r="F4" s="47" t="s">
        <v>53</v>
      </c>
      <c r="G4" s="47" t="s">
        <v>25</v>
      </c>
      <c r="H4" s="66" t="s">
        <v>2</v>
      </c>
      <c r="I4" s="446" t="s">
        <v>7</v>
      </c>
      <c r="J4" s="68" t="s">
        <v>1</v>
      </c>
    </row>
    <row r="5" spans="1:10" ht="15.75">
      <c r="A5" s="36">
        <v>1</v>
      </c>
      <c r="B5" s="36" t="s">
        <v>15171</v>
      </c>
      <c r="C5" s="426" t="s">
        <v>14467</v>
      </c>
      <c r="D5" s="71" t="s">
        <v>14719</v>
      </c>
      <c r="E5" s="36" t="s">
        <v>7802</v>
      </c>
      <c r="F5" s="36"/>
      <c r="G5" s="36" t="s">
        <v>7804</v>
      </c>
      <c r="H5" s="69">
        <v>643</v>
      </c>
      <c r="I5" s="57">
        <v>0.05</v>
      </c>
      <c r="J5" s="427">
        <f>H5*(1-I5)</f>
        <v>610.85</v>
      </c>
    </row>
    <row r="6" spans="1:10" ht="15.75">
      <c r="A6" s="36">
        <v>2</v>
      </c>
      <c r="B6" s="36" t="s">
        <v>15171</v>
      </c>
      <c r="C6" s="426" t="s">
        <v>14468</v>
      </c>
      <c r="D6" s="71" t="s">
        <v>14719</v>
      </c>
      <c r="E6" s="36" t="s">
        <v>7802</v>
      </c>
      <c r="F6" s="36"/>
      <c r="G6" s="36" t="s">
        <v>7804</v>
      </c>
      <c r="H6" s="69">
        <v>739</v>
      </c>
      <c r="I6" s="57">
        <v>0.05</v>
      </c>
      <c r="J6" s="427">
        <f t="shared" ref="J6:J69" si="0">H6*(1-I6)</f>
        <v>702.05</v>
      </c>
    </row>
    <row r="7" spans="1:10" ht="15.75">
      <c r="A7" s="36">
        <v>3</v>
      </c>
      <c r="B7" s="36" t="s">
        <v>15171</v>
      </c>
      <c r="C7" s="426" t="s">
        <v>14469</v>
      </c>
      <c r="D7" s="71" t="s">
        <v>14719</v>
      </c>
      <c r="E7" s="36" t="s">
        <v>7802</v>
      </c>
      <c r="F7" s="36"/>
      <c r="G7" s="36" t="s">
        <v>7804</v>
      </c>
      <c r="H7" s="69">
        <v>811</v>
      </c>
      <c r="I7" s="57">
        <v>0.05</v>
      </c>
      <c r="J7" s="427">
        <f t="shared" si="0"/>
        <v>770.44999999999993</v>
      </c>
    </row>
    <row r="8" spans="1:10" ht="15.75">
      <c r="A8" s="36">
        <v>4</v>
      </c>
      <c r="B8" s="36" t="s">
        <v>15171</v>
      </c>
      <c r="C8" s="426" t="s">
        <v>14470</v>
      </c>
      <c r="D8" s="71" t="s">
        <v>14719</v>
      </c>
      <c r="E8" s="36" t="s">
        <v>7802</v>
      </c>
      <c r="F8" s="36"/>
      <c r="G8" s="36" t="s">
        <v>7804</v>
      </c>
      <c r="H8" s="69">
        <v>1050</v>
      </c>
      <c r="I8" s="57">
        <v>0.05</v>
      </c>
      <c r="J8" s="427">
        <f t="shared" si="0"/>
        <v>997.5</v>
      </c>
    </row>
    <row r="9" spans="1:10" ht="15.75">
      <c r="A9" s="36">
        <v>5</v>
      </c>
      <c r="B9" s="36" t="s">
        <v>15171</v>
      </c>
      <c r="C9" s="426" t="s">
        <v>14471</v>
      </c>
      <c r="D9" s="71" t="s">
        <v>14719</v>
      </c>
      <c r="E9" s="36" t="s">
        <v>7802</v>
      </c>
      <c r="F9" s="36"/>
      <c r="G9" s="36" t="s">
        <v>7804</v>
      </c>
      <c r="H9" s="69">
        <v>1215</v>
      </c>
      <c r="I9" s="57">
        <v>0.05</v>
      </c>
      <c r="J9" s="427">
        <f t="shared" si="0"/>
        <v>1154.25</v>
      </c>
    </row>
    <row r="10" spans="1:10" ht="15.75">
      <c r="A10" s="36">
        <v>6</v>
      </c>
      <c r="B10" s="36" t="s">
        <v>15171</v>
      </c>
      <c r="C10" s="426" t="s">
        <v>14472</v>
      </c>
      <c r="D10" s="71" t="s">
        <v>14720</v>
      </c>
      <c r="E10" s="36" t="s">
        <v>7802</v>
      </c>
      <c r="F10" s="36"/>
      <c r="G10" s="36" t="s">
        <v>7804</v>
      </c>
      <c r="H10" s="69">
        <v>835</v>
      </c>
      <c r="I10" s="57">
        <v>0.05</v>
      </c>
      <c r="J10" s="427">
        <f t="shared" si="0"/>
        <v>793.25</v>
      </c>
    </row>
    <row r="11" spans="1:10" ht="15.75">
      <c r="A11" s="36">
        <v>7</v>
      </c>
      <c r="B11" s="36" t="s">
        <v>15171</v>
      </c>
      <c r="C11" s="426" t="s">
        <v>14473</v>
      </c>
      <c r="D11" s="71" t="s">
        <v>14720</v>
      </c>
      <c r="E11" s="36" t="s">
        <v>7802</v>
      </c>
      <c r="F11" s="36"/>
      <c r="G11" s="36" t="s">
        <v>7804</v>
      </c>
      <c r="H11" s="69">
        <v>954</v>
      </c>
      <c r="I11" s="57">
        <v>0.05</v>
      </c>
      <c r="J11" s="427">
        <f t="shared" si="0"/>
        <v>906.3</v>
      </c>
    </row>
    <row r="12" spans="1:10" ht="15.75">
      <c r="A12" s="36">
        <v>8</v>
      </c>
      <c r="B12" s="36" t="s">
        <v>15171</v>
      </c>
      <c r="C12" s="426" t="s">
        <v>14474</v>
      </c>
      <c r="D12" s="71" t="s">
        <v>14720</v>
      </c>
      <c r="E12" s="36" t="s">
        <v>7802</v>
      </c>
      <c r="F12" s="36"/>
      <c r="G12" s="36" t="s">
        <v>7804</v>
      </c>
      <c r="H12" s="69">
        <v>1193</v>
      </c>
      <c r="I12" s="57">
        <v>0.05</v>
      </c>
      <c r="J12" s="427">
        <f t="shared" si="0"/>
        <v>1133.3499999999999</v>
      </c>
    </row>
    <row r="13" spans="1:10" ht="15.75">
      <c r="A13" s="36">
        <v>9</v>
      </c>
      <c r="B13" s="36" t="s">
        <v>15171</v>
      </c>
      <c r="C13" s="426" t="s">
        <v>14475</v>
      </c>
      <c r="D13" s="71" t="s">
        <v>14720</v>
      </c>
      <c r="E13" s="36" t="s">
        <v>7802</v>
      </c>
      <c r="F13" s="36"/>
      <c r="G13" s="36" t="s">
        <v>7804</v>
      </c>
      <c r="H13" s="69">
        <v>1433</v>
      </c>
      <c r="I13" s="57">
        <v>0.05</v>
      </c>
      <c r="J13" s="427">
        <f t="shared" si="0"/>
        <v>1361.35</v>
      </c>
    </row>
    <row r="14" spans="1:10" ht="15.75">
      <c r="A14" s="36">
        <v>10</v>
      </c>
      <c r="B14" s="36" t="s">
        <v>15171</v>
      </c>
      <c r="C14" s="426" t="s">
        <v>14476</v>
      </c>
      <c r="D14" s="72" t="s">
        <v>14720</v>
      </c>
      <c r="E14" s="36" t="s">
        <v>7802</v>
      </c>
      <c r="F14" s="36"/>
      <c r="G14" s="36" t="s">
        <v>7804</v>
      </c>
      <c r="H14" s="69">
        <v>1628</v>
      </c>
      <c r="I14" s="57">
        <v>0.05</v>
      </c>
      <c r="J14" s="427">
        <f t="shared" si="0"/>
        <v>1546.6</v>
      </c>
    </row>
    <row r="15" spans="1:10" ht="15.75">
      <c r="A15" s="36">
        <v>11</v>
      </c>
      <c r="B15" s="36" t="s">
        <v>15171</v>
      </c>
      <c r="C15" s="426" t="s">
        <v>14477</v>
      </c>
      <c r="D15" s="71" t="s">
        <v>14721</v>
      </c>
      <c r="E15" s="36" t="s">
        <v>7802</v>
      </c>
      <c r="F15" s="36"/>
      <c r="G15" s="36" t="s">
        <v>7804</v>
      </c>
      <c r="H15" s="69">
        <v>1026</v>
      </c>
      <c r="I15" s="57">
        <v>0.05</v>
      </c>
      <c r="J15" s="427">
        <f t="shared" si="0"/>
        <v>974.69999999999993</v>
      </c>
    </row>
    <row r="16" spans="1:10" ht="15.75">
      <c r="A16" s="36">
        <v>12</v>
      </c>
      <c r="B16" s="36" t="s">
        <v>15171</v>
      </c>
      <c r="C16" s="426" t="s">
        <v>14478</v>
      </c>
      <c r="D16" s="71" t="s">
        <v>14721</v>
      </c>
      <c r="E16" s="36" t="s">
        <v>7802</v>
      </c>
      <c r="F16" s="36"/>
      <c r="G16" s="36" t="s">
        <v>7804</v>
      </c>
      <c r="H16" s="69">
        <v>1074</v>
      </c>
      <c r="I16" s="57">
        <v>0.05</v>
      </c>
      <c r="J16" s="427">
        <f t="shared" si="0"/>
        <v>1020.3</v>
      </c>
    </row>
    <row r="17" spans="1:10" ht="15.75">
      <c r="A17" s="36">
        <v>13</v>
      </c>
      <c r="B17" s="36" t="s">
        <v>15171</v>
      </c>
      <c r="C17" s="426" t="s">
        <v>14479</v>
      </c>
      <c r="D17" s="71" t="s">
        <v>14721</v>
      </c>
      <c r="E17" s="36" t="s">
        <v>7802</v>
      </c>
      <c r="F17" s="36"/>
      <c r="G17" s="36" t="s">
        <v>7804</v>
      </c>
      <c r="H17" s="69">
        <v>1265</v>
      </c>
      <c r="I17" s="57">
        <v>0.05</v>
      </c>
      <c r="J17" s="427">
        <f t="shared" si="0"/>
        <v>1201.75</v>
      </c>
    </row>
    <row r="18" spans="1:10" ht="15.75">
      <c r="A18" s="36">
        <v>14</v>
      </c>
      <c r="B18" s="36" t="s">
        <v>15171</v>
      </c>
      <c r="C18" s="428" t="s">
        <v>14480</v>
      </c>
      <c r="D18" s="71" t="s">
        <v>14721</v>
      </c>
      <c r="E18" s="36" t="s">
        <v>7802</v>
      </c>
      <c r="F18" s="36"/>
      <c r="G18" s="36" t="s">
        <v>7804</v>
      </c>
      <c r="H18" s="69">
        <v>1109</v>
      </c>
      <c r="I18" s="57">
        <v>0.05</v>
      </c>
      <c r="J18" s="427">
        <f t="shared" si="0"/>
        <v>1053.55</v>
      </c>
    </row>
    <row r="19" spans="1:10" ht="15.75">
      <c r="A19" s="36">
        <v>15</v>
      </c>
      <c r="B19" s="36" t="s">
        <v>15171</v>
      </c>
      <c r="C19" s="426" t="s">
        <v>14481</v>
      </c>
      <c r="D19" s="71" t="s">
        <v>14721</v>
      </c>
      <c r="E19" s="36" t="s">
        <v>7802</v>
      </c>
      <c r="F19" s="36"/>
      <c r="G19" s="36" t="s">
        <v>7804</v>
      </c>
      <c r="H19" s="69">
        <v>1504</v>
      </c>
      <c r="I19" s="57">
        <v>0.05</v>
      </c>
      <c r="J19" s="427">
        <f t="shared" si="0"/>
        <v>1428.8</v>
      </c>
    </row>
    <row r="20" spans="1:10" ht="15.75">
      <c r="A20" s="36">
        <v>16</v>
      </c>
      <c r="B20" s="36" t="s">
        <v>15171</v>
      </c>
      <c r="C20" s="426" t="s">
        <v>14482</v>
      </c>
      <c r="D20" s="71" t="s">
        <v>14721</v>
      </c>
      <c r="E20" s="36" t="s">
        <v>7802</v>
      </c>
      <c r="F20" s="36"/>
      <c r="G20" s="36" t="s">
        <v>7804</v>
      </c>
      <c r="H20" s="69">
        <v>1743</v>
      </c>
      <c r="I20" s="57">
        <v>0.05</v>
      </c>
      <c r="J20" s="427">
        <f t="shared" si="0"/>
        <v>1655.85</v>
      </c>
    </row>
    <row r="21" spans="1:10" ht="15.75">
      <c r="A21" s="36">
        <v>17</v>
      </c>
      <c r="B21" s="36" t="s">
        <v>15171</v>
      </c>
      <c r="C21" s="428" t="s">
        <v>14483</v>
      </c>
      <c r="D21" s="71" t="s">
        <v>14721</v>
      </c>
      <c r="E21" s="36" t="s">
        <v>7802</v>
      </c>
      <c r="F21" s="36"/>
      <c r="G21" s="36" t="s">
        <v>7804</v>
      </c>
      <c r="H21" s="69">
        <v>2500</v>
      </c>
      <c r="I21" s="57">
        <v>0.05</v>
      </c>
      <c r="J21" s="427">
        <f t="shared" si="0"/>
        <v>2375</v>
      </c>
    </row>
    <row r="22" spans="1:10" ht="15.75">
      <c r="A22" s="36">
        <v>18</v>
      </c>
      <c r="B22" s="36" t="s">
        <v>15171</v>
      </c>
      <c r="C22" s="426" t="s">
        <v>14484</v>
      </c>
      <c r="D22" s="71" t="s">
        <v>14721</v>
      </c>
      <c r="E22" s="36" t="s">
        <v>7802</v>
      </c>
      <c r="F22" s="36"/>
      <c r="G22" s="36" t="s">
        <v>7804</v>
      </c>
      <c r="H22" s="69">
        <v>1911</v>
      </c>
      <c r="I22" s="57">
        <v>0.05</v>
      </c>
      <c r="J22" s="427">
        <f t="shared" si="0"/>
        <v>1815.4499999999998</v>
      </c>
    </row>
    <row r="23" spans="1:10" ht="15.75">
      <c r="A23" s="36">
        <v>19</v>
      </c>
      <c r="B23" s="36" t="s">
        <v>15171</v>
      </c>
      <c r="C23" s="426" t="s">
        <v>14485</v>
      </c>
      <c r="D23" s="71" t="s">
        <v>14720</v>
      </c>
      <c r="E23" s="36" t="s">
        <v>7802</v>
      </c>
      <c r="F23" s="36"/>
      <c r="G23" s="36" t="s">
        <v>7804</v>
      </c>
      <c r="H23" s="69">
        <v>1146</v>
      </c>
      <c r="I23" s="57">
        <v>0.05</v>
      </c>
      <c r="J23" s="427">
        <f t="shared" si="0"/>
        <v>1088.7</v>
      </c>
    </row>
    <row r="24" spans="1:10" ht="15.75">
      <c r="A24" s="36">
        <v>20</v>
      </c>
      <c r="B24" s="36" t="s">
        <v>15171</v>
      </c>
      <c r="C24" s="426" t="s">
        <v>14486</v>
      </c>
      <c r="D24" s="71" t="s">
        <v>14720</v>
      </c>
      <c r="E24" s="36" t="s">
        <v>7802</v>
      </c>
      <c r="F24" s="36"/>
      <c r="G24" s="36" t="s">
        <v>7804</v>
      </c>
      <c r="H24" s="69">
        <v>1193</v>
      </c>
      <c r="I24" s="57">
        <v>0.05</v>
      </c>
      <c r="J24" s="427">
        <f t="shared" si="0"/>
        <v>1133.3499999999999</v>
      </c>
    </row>
    <row r="25" spans="1:10" ht="15.75">
      <c r="A25" s="36">
        <v>21</v>
      </c>
      <c r="B25" s="36" t="s">
        <v>15171</v>
      </c>
      <c r="C25" s="426" t="s">
        <v>14487</v>
      </c>
      <c r="D25" s="71" t="s">
        <v>14720</v>
      </c>
      <c r="E25" s="36" t="s">
        <v>7802</v>
      </c>
      <c r="F25" s="36"/>
      <c r="G25" s="36" t="s">
        <v>7804</v>
      </c>
      <c r="H25" s="69">
        <v>1265</v>
      </c>
      <c r="I25" s="57">
        <v>0.05</v>
      </c>
      <c r="J25" s="427">
        <f t="shared" si="0"/>
        <v>1201.75</v>
      </c>
    </row>
    <row r="26" spans="1:10" ht="15.75">
      <c r="A26" s="36">
        <v>22</v>
      </c>
      <c r="B26" s="36" t="s">
        <v>15171</v>
      </c>
      <c r="C26" s="428" t="s">
        <v>14488</v>
      </c>
      <c r="D26" s="71" t="s">
        <v>14720</v>
      </c>
      <c r="E26" s="36" t="s">
        <v>7802</v>
      </c>
      <c r="F26" s="36"/>
      <c r="G26" s="36" t="s">
        <v>7804</v>
      </c>
      <c r="H26" s="69">
        <v>2500</v>
      </c>
      <c r="I26" s="57">
        <v>0.05</v>
      </c>
      <c r="J26" s="427">
        <f t="shared" si="0"/>
        <v>2375</v>
      </c>
    </row>
    <row r="27" spans="1:10" ht="15.75">
      <c r="A27" s="36">
        <v>23</v>
      </c>
      <c r="B27" s="36" t="s">
        <v>15171</v>
      </c>
      <c r="C27" s="426" t="s">
        <v>14489</v>
      </c>
      <c r="D27" s="71" t="s">
        <v>14720</v>
      </c>
      <c r="E27" s="36" t="s">
        <v>7802</v>
      </c>
      <c r="F27" s="36"/>
      <c r="G27" s="36" t="s">
        <v>7804</v>
      </c>
      <c r="H27" s="69">
        <v>1504</v>
      </c>
      <c r="I27" s="57">
        <v>0.05</v>
      </c>
      <c r="J27" s="427">
        <f t="shared" si="0"/>
        <v>1428.8</v>
      </c>
    </row>
    <row r="28" spans="1:10" ht="15.75">
      <c r="A28" s="36">
        <v>24</v>
      </c>
      <c r="B28" s="36" t="s">
        <v>15171</v>
      </c>
      <c r="C28" s="426" t="s">
        <v>14490</v>
      </c>
      <c r="D28" s="71" t="s">
        <v>14720</v>
      </c>
      <c r="E28" s="36" t="s">
        <v>7802</v>
      </c>
      <c r="F28" s="36"/>
      <c r="G28" s="36" t="s">
        <v>7804</v>
      </c>
      <c r="H28" s="69">
        <v>1743</v>
      </c>
      <c r="I28" s="57">
        <v>0.05</v>
      </c>
      <c r="J28" s="427">
        <f t="shared" si="0"/>
        <v>1655.85</v>
      </c>
    </row>
    <row r="29" spans="1:10" ht="15.75">
      <c r="A29" s="36">
        <v>25</v>
      </c>
      <c r="B29" s="36" t="s">
        <v>15171</v>
      </c>
      <c r="C29" s="428" t="s">
        <v>14491</v>
      </c>
      <c r="D29" s="71" t="s">
        <v>14720</v>
      </c>
      <c r="E29" s="36" t="s">
        <v>7802</v>
      </c>
      <c r="F29" s="36"/>
      <c r="G29" s="36" t="s">
        <v>7804</v>
      </c>
      <c r="H29" s="69">
        <v>2500</v>
      </c>
      <c r="I29" s="57">
        <v>0.05</v>
      </c>
      <c r="J29" s="427">
        <f t="shared" si="0"/>
        <v>2375</v>
      </c>
    </row>
    <row r="30" spans="1:10" ht="15.75">
      <c r="A30" s="36">
        <v>26</v>
      </c>
      <c r="B30" s="36" t="s">
        <v>15171</v>
      </c>
      <c r="C30" s="426" t="s">
        <v>14492</v>
      </c>
      <c r="D30" s="71" t="s">
        <v>14720</v>
      </c>
      <c r="E30" s="36" t="s">
        <v>7802</v>
      </c>
      <c r="F30" s="36"/>
      <c r="G30" s="36" t="s">
        <v>7804</v>
      </c>
      <c r="H30" s="69">
        <v>1911</v>
      </c>
      <c r="I30" s="57">
        <v>0.05</v>
      </c>
      <c r="J30" s="427">
        <f t="shared" si="0"/>
        <v>1815.4499999999998</v>
      </c>
    </row>
    <row r="31" spans="1:10" ht="15.75">
      <c r="A31" s="36">
        <v>27</v>
      </c>
      <c r="B31" s="36" t="s">
        <v>15171</v>
      </c>
      <c r="C31" s="426" t="s">
        <v>14493</v>
      </c>
      <c r="D31" s="71" t="s">
        <v>14721</v>
      </c>
      <c r="E31" s="36" t="s">
        <v>7802</v>
      </c>
      <c r="F31" s="36"/>
      <c r="G31" s="36" t="s">
        <v>7804</v>
      </c>
      <c r="H31" s="69">
        <v>976</v>
      </c>
      <c r="I31" s="57">
        <v>0.05</v>
      </c>
      <c r="J31" s="427">
        <f t="shared" si="0"/>
        <v>927.19999999999993</v>
      </c>
    </row>
    <row r="32" spans="1:10" ht="15.75">
      <c r="A32" s="36">
        <v>28</v>
      </c>
      <c r="B32" s="36" t="s">
        <v>15171</v>
      </c>
      <c r="C32" s="426" t="s">
        <v>14494</v>
      </c>
      <c r="D32" s="71" t="s">
        <v>14721</v>
      </c>
      <c r="E32" s="36" t="s">
        <v>7802</v>
      </c>
      <c r="F32" s="36"/>
      <c r="G32" s="36" t="s">
        <v>7804</v>
      </c>
      <c r="H32" s="69">
        <v>4130</v>
      </c>
      <c r="I32" s="57">
        <v>0.05</v>
      </c>
      <c r="J32" s="427">
        <f t="shared" si="0"/>
        <v>3923.5</v>
      </c>
    </row>
    <row r="33" spans="1:10" ht="15.75">
      <c r="A33" s="36">
        <v>29</v>
      </c>
      <c r="B33" s="36" t="s">
        <v>15171</v>
      </c>
      <c r="C33" s="426" t="s">
        <v>14495</v>
      </c>
      <c r="D33" s="71" t="s">
        <v>14720</v>
      </c>
      <c r="E33" s="36" t="s">
        <v>7802</v>
      </c>
      <c r="F33" s="36"/>
      <c r="G33" s="36" t="s">
        <v>7804</v>
      </c>
      <c r="H33" s="69">
        <v>1302</v>
      </c>
      <c r="I33" s="57">
        <v>0.05</v>
      </c>
      <c r="J33" s="427">
        <f t="shared" si="0"/>
        <v>1236.8999999999999</v>
      </c>
    </row>
    <row r="34" spans="1:10" ht="15.75">
      <c r="A34" s="36">
        <v>30</v>
      </c>
      <c r="B34" s="36" t="s">
        <v>15171</v>
      </c>
      <c r="C34" s="426" t="s">
        <v>14496</v>
      </c>
      <c r="D34" s="71" t="s">
        <v>14720</v>
      </c>
      <c r="E34" s="36" t="s">
        <v>7802</v>
      </c>
      <c r="F34" s="36"/>
      <c r="G34" s="36" t="s">
        <v>7804</v>
      </c>
      <c r="H34" s="69">
        <v>1302</v>
      </c>
      <c r="I34" s="57">
        <v>0.05</v>
      </c>
      <c r="J34" s="427">
        <f t="shared" si="0"/>
        <v>1236.8999999999999</v>
      </c>
    </row>
    <row r="35" spans="1:10" ht="15.75">
      <c r="A35" s="36">
        <v>31</v>
      </c>
      <c r="B35" s="36" t="s">
        <v>15171</v>
      </c>
      <c r="C35" s="426" t="s">
        <v>14497</v>
      </c>
      <c r="D35" s="71" t="s">
        <v>14720</v>
      </c>
      <c r="E35" s="36" t="s">
        <v>7802</v>
      </c>
      <c r="F35" s="36"/>
      <c r="G35" s="36" t="s">
        <v>7804</v>
      </c>
      <c r="H35" s="69">
        <v>1302</v>
      </c>
      <c r="I35" s="57">
        <v>0.05</v>
      </c>
      <c r="J35" s="427">
        <f t="shared" si="0"/>
        <v>1236.8999999999999</v>
      </c>
    </row>
    <row r="36" spans="1:10" ht="15.75">
      <c r="A36" s="36">
        <v>32</v>
      </c>
      <c r="B36" s="36" t="s">
        <v>15171</v>
      </c>
      <c r="C36" s="426" t="s">
        <v>14498</v>
      </c>
      <c r="D36" s="71" t="s">
        <v>14721</v>
      </c>
      <c r="E36" s="36" t="s">
        <v>7802</v>
      </c>
      <c r="F36" s="36"/>
      <c r="G36" s="36" t="s">
        <v>7804</v>
      </c>
      <c r="H36" s="69">
        <v>1193</v>
      </c>
      <c r="I36" s="57">
        <v>0.05</v>
      </c>
      <c r="J36" s="427">
        <f t="shared" si="0"/>
        <v>1133.3499999999999</v>
      </c>
    </row>
    <row r="37" spans="1:10" ht="15.75">
      <c r="A37" s="36">
        <v>33</v>
      </c>
      <c r="B37" s="36" t="s">
        <v>15171</v>
      </c>
      <c r="C37" s="426" t="s">
        <v>14499</v>
      </c>
      <c r="D37" s="71" t="s">
        <v>14721</v>
      </c>
      <c r="E37" s="36" t="s">
        <v>7802</v>
      </c>
      <c r="F37" s="36"/>
      <c r="G37" s="36" t="s">
        <v>7804</v>
      </c>
      <c r="H37" s="69">
        <v>1237</v>
      </c>
      <c r="I37" s="57">
        <v>0.05</v>
      </c>
      <c r="J37" s="427">
        <f t="shared" si="0"/>
        <v>1175.1499999999999</v>
      </c>
    </row>
    <row r="38" spans="1:10" ht="15.75">
      <c r="A38" s="36">
        <v>34</v>
      </c>
      <c r="B38" s="36" t="s">
        <v>15171</v>
      </c>
      <c r="C38" s="429" t="s">
        <v>14500</v>
      </c>
      <c r="D38" s="71" t="s">
        <v>14721</v>
      </c>
      <c r="E38" s="36" t="s">
        <v>7802</v>
      </c>
      <c r="F38" s="36"/>
      <c r="G38" s="36" t="s">
        <v>7804</v>
      </c>
      <c r="H38" s="69">
        <v>1193</v>
      </c>
      <c r="I38" s="57">
        <v>0.05</v>
      </c>
      <c r="J38" s="427">
        <f t="shared" si="0"/>
        <v>1133.3499999999999</v>
      </c>
    </row>
    <row r="39" spans="1:10" ht="15.75">
      <c r="A39" s="36">
        <v>35</v>
      </c>
      <c r="B39" s="36" t="s">
        <v>15171</v>
      </c>
      <c r="C39" s="429" t="s">
        <v>14501</v>
      </c>
      <c r="D39" s="71" t="s">
        <v>14721</v>
      </c>
      <c r="E39" s="36" t="s">
        <v>7802</v>
      </c>
      <c r="F39" s="36"/>
      <c r="G39" s="36" t="s">
        <v>7804</v>
      </c>
      <c r="H39" s="69">
        <v>1237</v>
      </c>
      <c r="I39" s="57">
        <v>0.05</v>
      </c>
      <c r="J39" s="427">
        <f t="shared" si="0"/>
        <v>1175.1499999999999</v>
      </c>
    </row>
    <row r="40" spans="1:10" ht="15.75">
      <c r="A40" s="36">
        <v>36</v>
      </c>
      <c r="B40" s="36" t="s">
        <v>15171</v>
      </c>
      <c r="C40" s="426" t="s">
        <v>14502</v>
      </c>
      <c r="D40" s="71" t="s">
        <v>14722</v>
      </c>
      <c r="E40" s="36" t="s">
        <v>7802</v>
      </c>
      <c r="F40" s="36"/>
      <c r="G40" s="36" t="s">
        <v>7804</v>
      </c>
      <c r="H40" s="69">
        <v>867</v>
      </c>
      <c r="I40" s="57">
        <v>0.05</v>
      </c>
      <c r="J40" s="427">
        <f t="shared" si="0"/>
        <v>823.65</v>
      </c>
    </row>
    <row r="41" spans="1:10" ht="15.75">
      <c r="A41" s="36">
        <v>37</v>
      </c>
      <c r="B41" s="36" t="s">
        <v>15171</v>
      </c>
      <c r="C41" s="426" t="s">
        <v>14503</v>
      </c>
      <c r="D41" s="71" t="s">
        <v>14722</v>
      </c>
      <c r="E41" s="36" t="s">
        <v>7802</v>
      </c>
      <c r="F41" s="36"/>
      <c r="G41" s="36" t="s">
        <v>7804</v>
      </c>
      <c r="H41" s="69">
        <v>867</v>
      </c>
      <c r="I41" s="57">
        <v>0.05</v>
      </c>
      <c r="J41" s="427">
        <f t="shared" si="0"/>
        <v>823.65</v>
      </c>
    </row>
    <row r="42" spans="1:10" ht="15.75">
      <c r="A42" s="36">
        <v>38</v>
      </c>
      <c r="B42" s="36" t="s">
        <v>15171</v>
      </c>
      <c r="C42" s="426" t="s">
        <v>14504</v>
      </c>
      <c r="D42" s="71" t="s">
        <v>14723</v>
      </c>
      <c r="E42" s="36" t="s">
        <v>7802</v>
      </c>
      <c r="F42" s="36"/>
      <c r="G42" s="36" t="s">
        <v>7804</v>
      </c>
      <c r="H42" s="69">
        <v>672</v>
      </c>
      <c r="I42" s="57">
        <v>0.05</v>
      </c>
      <c r="J42" s="427">
        <f t="shared" si="0"/>
        <v>638.4</v>
      </c>
    </row>
    <row r="43" spans="1:10" ht="15.75">
      <c r="A43" s="36">
        <v>39</v>
      </c>
      <c r="B43" s="36" t="s">
        <v>15171</v>
      </c>
      <c r="C43" s="426" t="s">
        <v>14505</v>
      </c>
      <c r="D43" s="71" t="s">
        <v>14723</v>
      </c>
      <c r="E43" s="36" t="s">
        <v>7802</v>
      </c>
      <c r="F43" s="36"/>
      <c r="G43" s="36" t="s">
        <v>7804</v>
      </c>
      <c r="H43" s="69">
        <v>737</v>
      </c>
      <c r="I43" s="57">
        <v>0.05</v>
      </c>
      <c r="J43" s="427">
        <f t="shared" si="0"/>
        <v>700.15</v>
      </c>
    </row>
    <row r="44" spans="1:10" ht="15.75">
      <c r="A44" s="36">
        <v>40</v>
      </c>
      <c r="B44" s="36" t="s">
        <v>15171</v>
      </c>
      <c r="C44" s="426" t="s">
        <v>14506</v>
      </c>
      <c r="D44" s="71" t="s">
        <v>14723</v>
      </c>
      <c r="E44" s="36" t="s">
        <v>7802</v>
      </c>
      <c r="F44" s="36"/>
      <c r="G44" s="36" t="s">
        <v>7804</v>
      </c>
      <c r="H44" s="69">
        <v>824</v>
      </c>
      <c r="I44" s="57">
        <v>0.05</v>
      </c>
      <c r="J44" s="427">
        <f t="shared" si="0"/>
        <v>782.8</v>
      </c>
    </row>
    <row r="45" spans="1:10" ht="15.75">
      <c r="A45" s="36">
        <v>41</v>
      </c>
      <c r="B45" s="36" t="s">
        <v>15171</v>
      </c>
      <c r="C45" s="426" t="s">
        <v>14507</v>
      </c>
      <c r="D45" s="71" t="s">
        <v>14723</v>
      </c>
      <c r="E45" s="36" t="s">
        <v>7802</v>
      </c>
      <c r="F45" s="36"/>
      <c r="G45" s="36" t="s">
        <v>7804</v>
      </c>
      <c r="H45" s="69">
        <v>889</v>
      </c>
      <c r="I45" s="57">
        <v>0.05</v>
      </c>
      <c r="J45" s="427">
        <f t="shared" si="0"/>
        <v>844.55</v>
      </c>
    </row>
    <row r="46" spans="1:10" ht="15.75">
      <c r="A46" s="36">
        <v>42</v>
      </c>
      <c r="B46" s="36" t="s">
        <v>15171</v>
      </c>
      <c r="C46" s="426" t="s">
        <v>14508</v>
      </c>
      <c r="D46" s="71" t="s">
        <v>14723</v>
      </c>
      <c r="E46" s="36" t="s">
        <v>7802</v>
      </c>
      <c r="F46" s="36"/>
      <c r="G46" s="36" t="s">
        <v>7804</v>
      </c>
      <c r="H46" s="69">
        <v>1215</v>
      </c>
      <c r="I46" s="57">
        <v>0.05</v>
      </c>
      <c r="J46" s="427">
        <f t="shared" si="0"/>
        <v>1154.25</v>
      </c>
    </row>
    <row r="47" spans="1:10" ht="15.75">
      <c r="A47" s="36">
        <v>43</v>
      </c>
      <c r="B47" s="36" t="s">
        <v>15171</v>
      </c>
      <c r="C47" s="426" t="s">
        <v>14509</v>
      </c>
      <c r="D47" s="71" t="s">
        <v>14724</v>
      </c>
      <c r="E47" s="36" t="s">
        <v>7802</v>
      </c>
      <c r="F47" s="36"/>
      <c r="G47" s="36" t="s">
        <v>7804</v>
      </c>
      <c r="H47" s="69">
        <v>396</v>
      </c>
      <c r="I47" s="57">
        <v>0.05</v>
      </c>
      <c r="J47" s="427">
        <f t="shared" si="0"/>
        <v>376.2</v>
      </c>
    </row>
    <row r="48" spans="1:10" ht="15.75">
      <c r="A48" s="36">
        <v>44</v>
      </c>
      <c r="B48" s="36" t="s">
        <v>15171</v>
      </c>
      <c r="C48" s="426" t="s">
        <v>14510</v>
      </c>
      <c r="D48" s="71" t="s">
        <v>14725</v>
      </c>
      <c r="E48" s="36" t="s">
        <v>7802</v>
      </c>
      <c r="F48" s="36"/>
      <c r="G48" s="36" t="s">
        <v>7804</v>
      </c>
      <c r="H48" s="69">
        <v>163</v>
      </c>
      <c r="I48" s="57">
        <v>0.05</v>
      </c>
      <c r="J48" s="427">
        <f t="shared" si="0"/>
        <v>154.85</v>
      </c>
    </row>
    <row r="49" spans="1:10" ht="15.75">
      <c r="A49" s="36">
        <v>45</v>
      </c>
      <c r="B49" s="36" t="s">
        <v>15171</v>
      </c>
      <c r="C49" s="426" t="s">
        <v>14511</v>
      </c>
      <c r="D49" s="71" t="s">
        <v>14725</v>
      </c>
      <c r="E49" s="36" t="s">
        <v>7802</v>
      </c>
      <c r="F49" s="36"/>
      <c r="G49" s="36" t="s">
        <v>7804</v>
      </c>
      <c r="H49" s="69">
        <v>163</v>
      </c>
      <c r="I49" s="57">
        <v>0.05</v>
      </c>
      <c r="J49" s="427">
        <f t="shared" si="0"/>
        <v>154.85</v>
      </c>
    </row>
    <row r="50" spans="1:10" ht="15.75">
      <c r="A50" s="36">
        <v>46</v>
      </c>
      <c r="B50" s="36" t="s">
        <v>15171</v>
      </c>
      <c r="C50" s="426" t="s">
        <v>14512</v>
      </c>
      <c r="D50" s="71" t="s">
        <v>14725</v>
      </c>
      <c r="E50" s="36" t="s">
        <v>7802</v>
      </c>
      <c r="F50" s="36"/>
      <c r="G50" s="36" t="s">
        <v>7804</v>
      </c>
      <c r="H50" s="69">
        <v>163</v>
      </c>
      <c r="I50" s="57">
        <v>0.05</v>
      </c>
      <c r="J50" s="427">
        <f t="shared" si="0"/>
        <v>154.85</v>
      </c>
    </row>
    <row r="51" spans="1:10" ht="15.75">
      <c r="A51" s="36">
        <v>47</v>
      </c>
      <c r="B51" s="36" t="s">
        <v>15171</v>
      </c>
      <c r="C51" s="429" t="s">
        <v>14513</v>
      </c>
      <c r="D51" s="71" t="s">
        <v>14725</v>
      </c>
      <c r="E51" s="36" t="s">
        <v>7802</v>
      </c>
      <c r="F51" s="36"/>
      <c r="G51" s="36" t="s">
        <v>7804</v>
      </c>
      <c r="H51" s="69">
        <v>163</v>
      </c>
      <c r="I51" s="57">
        <v>0.05</v>
      </c>
      <c r="J51" s="427">
        <f t="shared" si="0"/>
        <v>154.85</v>
      </c>
    </row>
    <row r="52" spans="1:10" ht="15.75">
      <c r="A52" s="36">
        <v>48</v>
      </c>
      <c r="B52" s="36" t="s">
        <v>15171</v>
      </c>
      <c r="C52" s="426" t="s">
        <v>14514</v>
      </c>
      <c r="D52" s="71" t="s">
        <v>14725</v>
      </c>
      <c r="E52" s="36" t="s">
        <v>7802</v>
      </c>
      <c r="F52" s="36"/>
      <c r="G52" s="36" t="s">
        <v>7804</v>
      </c>
      <c r="H52" s="69">
        <v>652</v>
      </c>
      <c r="I52" s="57">
        <v>0.05</v>
      </c>
      <c r="J52" s="427">
        <f t="shared" si="0"/>
        <v>619.4</v>
      </c>
    </row>
    <row r="53" spans="1:10" ht="15.75">
      <c r="A53" s="36">
        <v>49</v>
      </c>
      <c r="B53" s="36" t="s">
        <v>15171</v>
      </c>
      <c r="C53" s="426" t="s">
        <v>14515</v>
      </c>
      <c r="D53" s="71" t="s">
        <v>14725</v>
      </c>
      <c r="E53" s="36" t="s">
        <v>7802</v>
      </c>
      <c r="F53" s="36"/>
      <c r="G53" s="36" t="s">
        <v>7804</v>
      </c>
      <c r="H53" s="69">
        <v>652</v>
      </c>
      <c r="I53" s="57">
        <v>0.05</v>
      </c>
      <c r="J53" s="427">
        <f t="shared" si="0"/>
        <v>619.4</v>
      </c>
    </row>
    <row r="54" spans="1:10" ht="15.75">
      <c r="A54" s="36">
        <v>50</v>
      </c>
      <c r="B54" s="36" t="s">
        <v>15171</v>
      </c>
      <c r="C54" s="426" t="s">
        <v>14516</v>
      </c>
      <c r="D54" s="71" t="s">
        <v>14725</v>
      </c>
      <c r="E54" s="36" t="s">
        <v>7802</v>
      </c>
      <c r="F54" s="36"/>
      <c r="G54" s="36" t="s">
        <v>7804</v>
      </c>
      <c r="H54" s="69">
        <v>652</v>
      </c>
      <c r="I54" s="57">
        <v>0.05</v>
      </c>
      <c r="J54" s="427">
        <f t="shared" si="0"/>
        <v>619.4</v>
      </c>
    </row>
    <row r="55" spans="1:10" ht="15.75">
      <c r="A55" s="36">
        <v>51</v>
      </c>
      <c r="B55" s="36" t="s">
        <v>15171</v>
      </c>
      <c r="C55" s="426" t="s">
        <v>14517</v>
      </c>
      <c r="D55" s="71" t="s">
        <v>14725</v>
      </c>
      <c r="E55" s="36" t="s">
        <v>7802</v>
      </c>
      <c r="F55" s="36"/>
      <c r="G55" s="36" t="s">
        <v>7804</v>
      </c>
      <c r="H55" s="69">
        <v>652</v>
      </c>
      <c r="I55" s="57">
        <v>0.05</v>
      </c>
      <c r="J55" s="427">
        <f t="shared" si="0"/>
        <v>619.4</v>
      </c>
    </row>
    <row r="56" spans="1:10" ht="15.75">
      <c r="A56" s="36">
        <v>52</v>
      </c>
      <c r="B56" s="36" t="s">
        <v>15171</v>
      </c>
      <c r="C56" s="426" t="s">
        <v>14518</v>
      </c>
      <c r="D56" s="71" t="s">
        <v>14725</v>
      </c>
      <c r="E56" s="36" t="s">
        <v>7802</v>
      </c>
      <c r="F56" s="36"/>
      <c r="G56" s="36" t="s">
        <v>7804</v>
      </c>
      <c r="H56" s="69">
        <v>652</v>
      </c>
      <c r="I56" s="57">
        <v>0.05</v>
      </c>
      <c r="J56" s="427">
        <f t="shared" si="0"/>
        <v>619.4</v>
      </c>
    </row>
    <row r="57" spans="1:10" ht="15.75">
      <c r="A57" s="36">
        <v>53</v>
      </c>
      <c r="B57" s="36" t="s">
        <v>15171</v>
      </c>
      <c r="C57" s="426" t="s">
        <v>14519</v>
      </c>
      <c r="D57" s="71" t="s">
        <v>14726</v>
      </c>
      <c r="E57" s="36" t="s">
        <v>7802</v>
      </c>
      <c r="F57" s="36"/>
      <c r="G57" s="36" t="s">
        <v>7804</v>
      </c>
      <c r="H57" s="69">
        <v>652</v>
      </c>
      <c r="I57" s="57">
        <v>0.05</v>
      </c>
      <c r="J57" s="427">
        <f t="shared" si="0"/>
        <v>619.4</v>
      </c>
    </row>
    <row r="58" spans="1:10" ht="15.75">
      <c r="A58" s="36">
        <v>54</v>
      </c>
      <c r="B58" s="36" t="s">
        <v>15171</v>
      </c>
      <c r="C58" s="426" t="s">
        <v>14520</v>
      </c>
      <c r="D58" s="71" t="s">
        <v>14719</v>
      </c>
      <c r="E58" s="36" t="s">
        <v>7802</v>
      </c>
      <c r="F58" s="36"/>
      <c r="G58" s="36" t="s">
        <v>7804</v>
      </c>
      <c r="H58" s="69">
        <v>1500</v>
      </c>
      <c r="I58" s="57">
        <v>0.05</v>
      </c>
      <c r="J58" s="427">
        <f t="shared" si="0"/>
        <v>1425</v>
      </c>
    </row>
    <row r="59" spans="1:10" ht="15.75">
      <c r="A59" s="36">
        <v>55</v>
      </c>
      <c r="B59" s="36" t="s">
        <v>15171</v>
      </c>
      <c r="C59" s="426" t="s">
        <v>14521</v>
      </c>
      <c r="D59" s="71" t="s">
        <v>14719</v>
      </c>
      <c r="E59" s="36" t="s">
        <v>7802</v>
      </c>
      <c r="F59" s="36"/>
      <c r="G59" s="36" t="s">
        <v>7804</v>
      </c>
      <c r="H59" s="69">
        <v>1500</v>
      </c>
      <c r="I59" s="57">
        <v>0.05</v>
      </c>
      <c r="J59" s="427">
        <f t="shared" si="0"/>
        <v>1425</v>
      </c>
    </row>
    <row r="60" spans="1:10" ht="15.75">
      <c r="A60" s="36">
        <v>56</v>
      </c>
      <c r="B60" s="36" t="s">
        <v>15171</v>
      </c>
      <c r="C60" s="426" t="s">
        <v>14522</v>
      </c>
      <c r="D60" s="71" t="s">
        <v>14719</v>
      </c>
      <c r="E60" s="36" t="s">
        <v>7802</v>
      </c>
      <c r="F60" s="36"/>
      <c r="G60" s="36" t="s">
        <v>7804</v>
      </c>
      <c r="H60" s="69">
        <v>1500</v>
      </c>
      <c r="I60" s="57">
        <v>0.05</v>
      </c>
      <c r="J60" s="427">
        <f t="shared" si="0"/>
        <v>1425</v>
      </c>
    </row>
    <row r="61" spans="1:10" ht="15.75">
      <c r="A61" s="36">
        <v>57</v>
      </c>
      <c r="B61" s="36" t="s">
        <v>15171</v>
      </c>
      <c r="C61" s="426" t="s">
        <v>14523</v>
      </c>
      <c r="D61" s="71" t="s">
        <v>14720</v>
      </c>
      <c r="E61" s="36" t="s">
        <v>7802</v>
      </c>
      <c r="F61" s="36"/>
      <c r="G61" s="36" t="s">
        <v>7804</v>
      </c>
      <c r="H61" s="69">
        <v>1302</v>
      </c>
      <c r="I61" s="57">
        <v>0.05</v>
      </c>
      <c r="J61" s="427">
        <f t="shared" si="0"/>
        <v>1236.8999999999999</v>
      </c>
    </row>
    <row r="62" spans="1:10" ht="15.75">
      <c r="A62" s="36">
        <v>58</v>
      </c>
      <c r="B62" s="36" t="s">
        <v>15171</v>
      </c>
      <c r="C62" s="426" t="s">
        <v>14524</v>
      </c>
      <c r="D62" s="71" t="s">
        <v>14720</v>
      </c>
      <c r="E62" s="36" t="s">
        <v>7802</v>
      </c>
      <c r="F62" s="36"/>
      <c r="G62" s="36" t="s">
        <v>7804</v>
      </c>
      <c r="H62" s="69">
        <v>1346</v>
      </c>
      <c r="I62" s="57">
        <v>0.05</v>
      </c>
      <c r="J62" s="427">
        <f t="shared" si="0"/>
        <v>1278.7</v>
      </c>
    </row>
    <row r="63" spans="1:10" ht="15.75">
      <c r="A63" s="36">
        <v>59</v>
      </c>
      <c r="B63" s="36" t="s">
        <v>15171</v>
      </c>
      <c r="C63" s="426" t="s">
        <v>14525</v>
      </c>
      <c r="D63" s="71" t="s">
        <v>14720</v>
      </c>
      <c r="E63" s="36" t="s">
        <v>7802</v>
      </c>
      <c r="F63" s="36"/>
      <c r="G63" s="36" t="s">
        <v>7804</v>
      </c>
      <c r="H63" s="69">
        <v>1404</v>
      </c>
      <c r="I63" s="57">
        <v>0.05</v>
      </c>
      <c r="J63" s="427">
        <f t="shared" si="0"/>
        <v>1333.8</v>
      </c>
    </row>
    <row r="64" spans="1:10" ht="15.75">
      <c r="A64" s="36">
        <v>60</v>
      </c>
      <c r="B64" s="36" t="s">
        <v>15171</v>
      </c>
      <c r="C64" s="428" t="s">
        <v>14526</v>
      </c>
      <c r="D64" s="71" t="s">
        <v>14720</v>
      </c>
      <c r="E64" s="36" t="s">
        <v>7802</v>
      </c>
      <c r="F64" s="36"/>
      <c r="G64" s="36" t="s">
        <v>7804</v>
      </c>
      <c r="H64" s="69">
        <v>2000</v>
      </c>
      <c r="I64" s="57">
        <v>0.05</v>
      </c>
      <c r="J64" s="427">
        <f t="shared" si="0"/>
        <v>1900</v>
      </c>
    </row>
    <row r="65" spans="1:10" ht="15.75">
      <c r="A65" s="36">
        <v>61</v>
      </c>
      <c r="B65" s="36" t="s">
        <v>15171</v>
      </c>
      <c r="C65" s="426" t="s">
        <v>14527</v>
      </c>
      <c r="D65" s="71" t="s">
        <v>14720</v>
      </c>
      <c r="E65" s="36" t="s">
        <v>7802</v>
      </c>
      <c r="F65" s="36"/>
      <c r="G65" s="36" t="s">
        <v>7804</v>
      </c>
      <c r="H65" s="69">
        <v>1926</v>
      </c>
      <c r="I65" s="57">
        <v>0.05</v>
      </c>
      <c r="J65" s="427">
        <f t="shared" si="0"/>
        <v>1829.6999999999998</v>
      </c>
    </row>
    <row r="66" spans="1:10" ht="15.75">
      <c r="A66" s="36">
        <v>62</v>
      </c>
      <c r="B66" s="36" t="s">
        <v>15171</v>
      </c>
      <c r="C66" s="428" t="s">
        <v>14528</v>
      </c>
      <c r="D66" s="71" t="s">
        <v>14720</v>
      </c>
      <c r="E66" s="36" t="s">
        <v>7802</v>
      </c>
      <c r="F66" s="36"/>
      <c r="G66" s="36" t="s">
        <v>7804</v>
      </c>
      <c r="H66" s="69">
        <v>2500</v>
      </c>
      <c r="I66" s="57">
        <v>0.05</v>
      </c>
      <c r="J66" s="427">
        <f t="shared" si="0"/>
        <v>2375</v>
      </c>
    </row>
    <row r="67" spans="1:10" ht="15.75">
      <c r="A67" s="36">
        <v>63</v>
      </c>
      <c r="B67" s="36" t="s">
        <v>15171</v>
      </c>
      <c r="C67" s="426" t="s">
        <v>14529</v>
      </c>
      <c r="D67" s="71" t="s">
        <v>14721</v>
      </c>
      <c r="E67" s="36" t="s">
        <v>7802</v>
      </c>
      <c r="F67" s="36"/>
      <c r="G67" s="36" t="s">
        <v>7804</v>
      </c>
      <c r="H67" s="69">
        <v>1628</v>
      </c>
      <c r="I67" s="57">
        <v>0.05</v>
      </c>
      <c r="J67" s="427">
        <f t="shared" si="0"/>
        <v>1546.6</v>
      </c>
    </row>
    <row r="68" spans="1:10" ht="15.75">
      <c r="A68" s="36">
        <v>64</v>
      </c>
      <c r="B68" s="36" t="s">
        <v>15171</v>
      </c>
      <c r="C68" s="426" t="s">
        <v>14530</v>
      </c>
      <c r="D68" s="71" t="s">
        <v>14721</v>
      </c>
      <c r="E68" s="36" t="s">
        <v>7802</v>
      </c>
      <c r="F68" s="36"/>
      <c r="G68" s="36" t="s">
        <v>7804</v>
      </c>
      <c r="H68" s="69">
        <v>1672</v>
      </c>
      <c r="I68" s="57">
        <v>0.05</v>
      </c>
      <c r="J68" s="427">
        <f t="shared" si="0"/>
        <v>1588.3999999999999</v>
      </c>
    </row>
    <row r="69" spans="1:10" ht="15.75">
      <c r="A69" s="36">
        <v>65</v>
      </c>
      <c r="B69" s="36" t="s">
        <v>15171</v>
      </c>
      <c r="C69" s="426" t="s">
        <v>14531</v>
      </c>
      <c r="D69" s="71" t="s">
        <v>14721</v>
      </c>
      <c r="E69" s="36" t="s">
        <v>7802</v>
      </c>
      <c r="F69" s="36"/>
      <c r="G69" s="36" t="s">
        <v>7804</v>
      </c>
      <c r="H69" s="69">
        <v>1826</v>
      </c>
      <c r="I69" s="57">
        <v>0.05</v>
      </c>
      <c r="J69" s="427">
        <f t="shared" si="0"/>
        <v>1734.6999999999998</v>
      </c>
    </row>
    <row r="70" spans="1:10" ht="15.75">
      <c r="A70" s="36">
        <v>66</v>
      </c>
      <c r="B70" s="36" t="s">
        <v>15171</v>
      </c>
      <c r="C70" s="428" t="s">
        <v>14532</v>
      </c>
      <c r="D70" s="71" t="s">
        <v>14721</v>
      </c>
      <c r="E70" s="36" t="s">
        <v>7802</v>
      </c>
      <c r="F70" s="36"/>
      <c r="G70" s="36" t="s">
        <v>7804</v>
      </c>
      <c r="H70" s="69">
        <v>2500</v>
      </c>
      <c r="I70" s="57">
        <v>0.05</v>
      </c>
      <c r="J70" s="427">
        <f t="shared" ref="J70:J133" si="1">H70*(1-I70)</f>
        <v>2375</v>
      </c>
    </row>
    <row r="71" spans="1:10" ht="15.75">
      <c r="A71" s="36">
        <v>67</v>
      </c>
      <c r="B71" s="36" t="s">
        <v>15171</v>
      </c>
      <c r="C71" s="426" t="s">
        <v>14533</v>
      </c>
      <c r="D71" s="71" t="s">
        <v>14721</v>
      </c>
      <c r="E71" s="36" t="s">
        <v>7802</v>
      </c>
      <c r="F71" s="36"/>
      <c r="G71" s="36" t="s">
        <v>7804</v>
      </c>
      <c r="H71" s="69">
        <v>2350</v>
      </c>
      <c r="I71" s="57">
        <v>0.05</v>
      </c>
      <c r="J71" s="427">
        <f t="shared" si="1"/>
        <v>2232.5</v>
      </c>
    </row>
    <row r="72" spans="1:10" ht="15.75">
      <c r="A72" s="36">
        <v>68</v>
      </c>
      <c r="B72" s="36" t="s">
        <v>15171</v>
      </c>
      <c r="C72" s="428" t="s">
        <v>14534</v>
      </c>
      <c r="D72" s="71" t="s">
        <v>14721</v>
      </c>
      <c r="E72" s="36" t="s">
        <v>7802</v>
      </c>
      <c r="F72" s="36"/>
      <c r="G72" s="36" t="s">
        <v>7804</v>
      </c>
      <c r="H72" s="69">
        <v>2000</v>
      </c>
      <c r="I72" s="57">
        <v>0.05</v>
      </c>
      <c r="J72" s="427">
        <f t="shared" si="1"/>
        <v>1900</v>
      </c>
    </row>
    <row r="73" spans="1:10" ht="15.75">
      <c r="A73" s="36">
        <v>69</v>
      </c>
      <c r="B73" s="36" t="s">
        <v>15171</v>
      </c>
      <c r="C73" s="426" t="s">
        <v>14535</v>
      </c>
      <c r="D73" s="71" t="s">
        <v>14720</v>
      </c>
      <c r="E73" s="36" t="s">
        <v>7802</v>
      </c>
      <c r="F73" s="36"/>
      <c r="G73" s="36" t="s">
        <v>7804</v>
      </c>
      <c r="H73" s="69">
        <v>1628</v>
      </c>
      <c r="I73" s="57">
        <v>0.05</v>
      </c>
      <c r="J73" s="427">
        <f t="shared" si="1"/>
        <v>1546.6</v>
      </c>
    </row>
    <row r="74" spans="1:10" ht="15.75">
      <c r="A74" s="36">
        <v>70</v>
      </c>
      <c r="B74" s="36" t="s">
        <v>15171</v>
      </c>
      <c r="C74" s="426" t="s">
        <v>14536</v>
      </c>
      <c r="D74" s="71" t="s">
        <v>14720</v>
      </c>
      <c r="E74" s="36" t="s">
        <v>7802</v>
      </c>
      <c r="F74" s="36"/>
      <c r="G74" s="36" t="s">
        <v>7804</v>
      </c>
      <c r="H74" s="69">
        <v>1672</v>
      </c>
      <c r="I74" s="57">
        <v>0.05</v>
      </c>
      <c r="J74" s="427">
        <f t="shared" si="1"/>
        <v>1588.3999999999999</v>
      </c>
    </row>
    <row r="75" spans="1:10" ht="15.75">
      <c r="A75" s="36">
        <v>71</v>
      </c>
      <c r="B75" s="36" t="s">
        <v>15171</v>
      </c>
      <c r="C75" s="426" t="s">
        <v>14537</v>
      </c>
      <c r="D75" s="71" t="s">
        <v>14720</v>
      </c>
      <c r="E75" s="36" t="s">
        <v>7802</v>
      </c>
      <c r="F75" s="36"/>
      <c r="G75" s="36" t="s">
        <v>7804</v>
      </c>
      <c r="H75" s="69">
        <v>1826</v>
      </c>
      <c r="I75" s="57">
        <v>0.05</v>
      </c>
      <c r="J75" s="427">
        <f t="shared" si="1"/>
        <v>1734.6999999999998</v>
      </c>
    </row>
    <row r="76" spans="1:10" ht="15.75">
      <c r="A76" s="36">
        <v>72</v>
      </c>
      <c r="B76" s="36" t="s">
        <v>15171</v>
      </c>
      <c r="C76" s="430" t="s">
        <v>14538</v>
      </c>
      <c r="D76" s="71" t="s">
        <v>14720</v>
      </c>
      <c r="E76" s="36" t="s">
        <v>7802</v>
      </c>
      <c r="F76" s="36"/>
      <c r="G76" s="36" t="s">
        <v>7804</v>
      </c>
      <c r="H76" s="69">
        <v>2100</v>
      </c>
      <c r="I76" s="57">
        <v>0.05</v>
      </c>
      <c r="J76" s="427">
        <f t="shared" si="1"/>
        <v>1995</v>
      </c>
    </row>
    <row r="77" spans="1:10" ht="15.75">
      <c r="A77" s="36">
        <v>73</v>
      </c>
      <c r="B77" s="36" t="s">
        <v>15171</v>
      </c>
      <c r="C77" s="426" t="s">
        <v>14539</v>
      </c>
      <c r="D77" s="71" t="s">
        <v>14720</v>
      </c>
      <c r="E77" s="36" t="s">
        <v>7802</v>
      </c>
      <c r="F77" s="36"/>
      <c r="G77" s="36" t="s">
        <v>7804</v>
      </c>
      <c r="H77" s="69">
        <v>2350</v>
      </c>
      <c r="I77" s="57">
        <v>0.05</v>
      </c>
      <c r="J77" s="427">
        <f t="shared" si="1"/>
        <v>2232.5</v>
      </c>
    </row>
    <row r="78" spans="1:10" ht="15.75">
      <c r="A78" s="36">
        <v>74</v>
      </c>
      <c r="B78" s="36" t="s">
        <v>15171</v>
      </c>
      <c r="C78" s="430" t="s">
        <v>14540</v>
      </c>
      <c r="D78" s="71" t="s">
        <v>14720</v>
      </c>
      <c r="E78" s="36" t="s">
        <v>7802</v>
      </c>
      <c r="F78" s="36"/>
      <c r="G78" s="36" t="s">
        <v>7804</v>
      </c>
      <c r="H78" s="69">
        <v>2500</v>
      </c>
      <c r="I78" s="57">
        <v>0.05</v>
      </c>
      <c r="J78" s="427">
        <f t="shared" si="1"/>
        <v>2375</v>
      </c>
    </row>
    <row r="79" spans="1:10" ht="15.75">
      <c r="A79" s="36">
        <v>75</v>
      </c>
      <c r="B79" s="36" t="s">
        <v>15171</v>
      </c>
      <c r="C79" s="426" t="s">
        <v>14541</v>
      </c>
      <c r="D79" s="71" t="s">
        <v>14720</v>
      </c>
      <c r="E79" s="36" t="s">
        <v>7802</v>
      </c>
      <c r="F79" s="36"/>
      <c r="G79" s="36" t="s">
        <v>7804</v>
      </c>
      <c r="H79" s="69">
        <v>1628</v>
      </c>
      <c r="I79" s="57">
        <v>0.05</v>
      </c>
      <c r="J79" s="427">
        <f t="shared" si="1"/>
        <v>1546.6</v>
      </c>
    </row>
    <row r="80" spans="1:10" ht="15.75">
      <c r="A80" s="36">
        <v>76</v>
      </c>
      <c r="B80" s="36" t="s">
        <v>15171</v>
      </c>
      <c r="C80" s="426" t="s">
        <v>14542</v>
      </c>
      <c r="D80" s="71" t="s">
        <v>14727</v>
      </c>
      <c r="E80" s="36" t="s">
        <v>7802</v>
      </c>
      <c r="F80" s="36"/>
      <c r="G80" s="36" t="s">
        <v>7804</v>
      </c>
      <c r="H80" s="69">
        <v>4780</v>
      </c>
      <c r="I80" s="57">
        <v>0.05</v>
      </c>
      <c r="J80" s="427">
        <f t="shared" si="1"/>
        <v>4541</v>
      </c>
    </row>
    <row r="81" spans="1:10" ht="15.75">
      <c r="A81" s="36">
        <v>77</v>
      </c>
      <c r="B81" s="36" t="s">
        <v>15171</v>
      </c>
      <c r="C81" s="426" t="s">
        <v>14543</v>
      </c>
      <c r="D81" s="71" t="s">
        <v>14728</v>
      </c>
      <c r="E81" s="36" t="s">
        <v>7802</v>
      </c>
      <c r="F81" s="36"/>
      <c r="G81" s="36" t="s">
        <v>7804</v>
      </c>
      <c r="H81" s="69">
        <v>2087</v>
      </c>
      <c r="I81" s="57">
        <v>0.05</v>
      </c>
      <c r="J81" s="427">
        <f t="shared" si="1"/>
        <v>1982.6499999999999</v>
      </c>
    </row>
    <row r="82" spans="1:10" ht="15.75">
      <c r="A82" s="36">
        <v>78</v>
      </c>
      <c r="B82" s="36" t="s">
        <v>15171</v>
      </c>
      <c r="C82" s="426" t="s">
        <v>14544</v>
      </c>
      <c r="D82" s="71" t="s">
        <v>14728</v>
      </c>
      <c r="E82" s="36" t="s">
        <v>7802</v>
      </c>
      <c r="F82" s="36"/>
      <c r="G82" s="36" t="s">
        <v>7804</v>
      </c>
      <c r="H82" s="69">
        <v>1978</v>
      </c>
      <c r="I82" s="57">
        <v>0.05</v>
      </c>
      <c r="J82" s="427">
        <f t="shared" si="1"/>
        <v>1879.1</v>
      </c>
    </row>
    <row r="83" spans="1:10" ht="15.75">
      <c r="A83" s="36">
        <v>79</v>
      </c>
      <c r="B83" s="36" t="s">
        <v>15171</v>
      </c>
      <c r="C83" s="426" t="s">
        <v>14545</v>
      </c>
      <c r="D83" s="71" t="s">
        <v>14728</v>
      </c>
      <c r="E83" s="36" t="s">
        <v>7802</v>
      </c>
      <c r="F83" s="36"/>
      <c r="G83" s="36" t="s">
        <v>7804</v>
      </c>
      <c r="H83" s="69">
        <v>1804</v>
      </c>
      <c r="I83" s="57">
        <v>0.05</v>
      </c>
      <c r="J83" s="427">
        <f t="shared" si="1"/>
        <v>1713.8</v>
      </c>
    </row>
    <row r="84" spans="1:10" ht="15.75">
      <c r="A84" s="36">
        <v>80</v>
      </c>
      <c r="B84" s="36" t="s">
        <v>15171</v>
      </c>
      <c r="C84" s="426" t="s">
        <v>14546</v>
      </c>
      <c r="D84" s="71" t="s">
        <v>14728</v>
      </c>
      <c r="E84" s="36" t="s">
        <v>7802</v>
      </c>
      <c r="F84" s="36"/>
      <c r="G84" s="36" t="s">
        <v>7804</v>
      </c>
      <c r="H84" s="69">
        <v>1696</v>
      </c>
      <c r="I84" s="57">
        <v>0.05</v>
      </c>
      <c r="J84" s="427">
        <f t="shared" si="1"/>
        <v>1611.1999999999998</v>
      </c>
    </row>
    <row r="85" spans="1:10" ht="15.75">
      <c r="A85" s="36">
        <v>81</v>
      </c>
      <c r="B85" s="36" t="s">
        <v>15171</v>
      </c>
      <c r="C85" s="426" t="s">
        <v>14547</v>
      </c>
      <c r="D85" s="71" t="s">
        <v>14728</v>
      </c>
      <c r="E85" s="36" t="s">
        <v>7802</v>
      </c>
      <c r="F85" s="36"/>
      <c r="G85" s="36" t="s">
        <v>7804</v>
      </c>
      <c r="H85" s="69">
        <v>1957</v>
      </c>
      <c r="I85" s="57">
        <v>0.05</v>
      </c>
      <c r="J85" s="427">
        <f t="shared" si="1"/>
        <v>1859.1499999999999</v>
      </c>
    </row>
    <row r="86" spans="1:10" ht="15.75">
      <c r="A86" s="36">
        <v>82</v>
      </c>
      <c r="B86" s="36" t="s">
        <v>15171</v>
      </c>
      <c r="C86" s="429" t="s">
        <v>14548</v>
      </c>
      <c r="D86" s="71" t="s">
        <v>14728</v>
      </c>
      <c r="E86" s="36" t="s">
        <v>7802</v>
      </c>
      <c r="F86" s="36"/>
      <c r="G86" s="36" t="s">
        <v>7804</v>
      </c>
      <c r="H86" s="69">
        <v>2500</v>
      </c>
      <c r="I86" s="57">
        <v>0.05</v>
      </c>
      <c r="J86" s="427">
        <f t="shared" si="1"/>
        <v>2375</v>
      </c>
    </row>
    <row r="87" spans="1:10" ht="15.75">
      <c r="A87" s="36">
        <v>83</v>
      </c>
      <c r="B87" s="36" t="s">
        <v>15171</v>
      </c>
      <c r="C87" s="426" t="s">
        <v>14549</v>
      </c>
      <c r="D87" s="71" t="s">
        <v>14720</v>
      </c>
      <c r="E87" s="36" t="s">
        <v>7802</v>
      </c>
      <c r="F87" s="36"/>
      <c r="G87" s="36" t="s">
        <v>7804</v>
      </c>
      <c r="H87" s="69">
        <v>2172</v>
      </c>
      <c r="I87" s="57">
        <v>0.05</v>
      </c>
      <c r="J87" s="427">
        <f t="shared" si="1"/>
        <v>2063.4</v>
      </c>
    </row>
    <row r="88" spans="1:10" ht="15.75">
      <c r="A88" s="36">
        <v>84</v>
      </c>
      <c r="B88" s="36" t="s">
        <v>15171</v>
      </c>
      <c r="C88" s="426" t="s">
        <v>14550</v>
      </c>
      <c r="D88" s="71" t="s">
        <v>14720</v>
      </c>
      <c r="E88" s="36" t="s">
        <v>7802</v>
      </c>
      <c r="F88" s="36"/>
      <c r="G88" s="36" t="s">
        <v>7804</v>
      </c>
      <c r="H88" s="69">
        <v>2172</v>
      </c>
      <c r="I88" s="57">
        <v>0.05</v>
      </c>
      <c r="J88" s="427">
        <f t="shared" si="1"/>
        <v>2063.4</v>
      </c>
    </row>
    <row r="89" spans="1:10" ht="15.75">
      <c r="A89" s="36">
        <v>85</v>
      </c>
      <c r="B89" s="36" t="s">
        <v>15171</v>
      </c>
      <c r="C89" s="426" t="s">
        <v>14551</v>
      </c>
      <c r="D89" s="71" t="s">
        <v>14720</v>
      </c>
      <c r="E89" s="36" t="s">
        <v>7802</v>
      </c>
      <c r="F89" s="36"/>
      <c r="G89" s="36" t="s">
        <v>7804</v>
      </c>
      <c r="H89" s="69">
        <v>2172</v>
      </c>
      <c r="I89" s="57">
        <v>0.05</v>
      </c>
      <c r="J89" s="427">
        <f t="shared" si="1"/>
        <v>2063.4</v>
      </c>
    </row>
    <row r="90" spans="1:10" ht="15.75">
      <c r="A90" s="36">
        <v>86</v>
      </c>
      <c r="B90" s="36" t="s">
        <v>15171</v>
      </c>
      <c r="C90" s="426" t="s">
        <v>14552</v>
      </c>
      <c r="D90" s="71" t="s">
        <v>14720</v>
      </c>
      <c r="E90" s="36" t="s">
        <v>7802</v>
      </c>
      <c r="F90" s="36"/>
      <c r="G90" s="36" t="s">
        <v>7804</v>
      </c>
      <c r="H90" s="69">
        <v>2606</v>
      </c>
      <c r="I90" s="57">
        <v>0.05</v>
      </c>
      <c r="J90" s="427">
        <f t="shared" si="1"/>
        <v>2475.6999999999998</v>
      </c>
    </row>
    <row r="91" spans="1:10" ht="15.75">
      <c r="A91" s="36">
        <v>87</v>
      </c>
      <c r="B91" s="36" t="s">
        <v>15171</v>
      </c>
      <c r="C91" s="426" t="s">
        <v>14553</v>
      </c>
      <c r="D91" s="71" t="s">
        <v>14720</v>
      </c>
      <c r="E91" s="36" t="s">
        <v>7802</v>
      </c>
      <c r="F91" s="36"/>
      <c r="G91" s="36" t="s">
        <v>7804</v>
      </c>
      <c r="H91" s="69">
        <v>2606</v>
      </c>
      <c r="I91" s="57">
        <v>0.05</v>
      </c>
      <c r="J91" s="427">
        <f t="shared" si="1"/>
        <v>2475.6999999999998</v>
      </c>
    </row>
    <row r="92" spans="1:10" ht="15.75">
      <c r="A92" s="36">
        <v>88</v>
      </c>
      <c r="B92" s="36" t="s">
        <v>15171</v>
      </c>
      <c r="C92" s="426" t="s">
        <v>14554</v>
      </c>
      <c r="D92" s="71" t="s">
        <v>14720</v>
      </c>
      <c r="E92" s="36" t="s">
        <v>7802</v>
      </c>
      <c r="F92" s="36"/>
      <c r="G92" s="36" t="s">
        <v>7804</v>
      </c>
      <c r="H92" s="69">
        <v>2607</v>
      </c>
      <c r="I92" s="57">
        <v>0.05</v>
      </c>
      <c r="J92" s="427">
        <f t="shared" si="1"/>
        <v>2476.65</v>
      </c>
    </row>
    <row r="93" spans="1:10" ht="15.75">
      <c r="A93" s="36">
        <v>89</v>
      </c>
      <c r="B93" s="36" t="s">
        <v>15171</v>
      </c>
      <c r="C93" s="426" t="s">
        <v>14555</v>
      </c>
      <c r="D93" s="71" t="s">
        <v>14721</v>
      </c>
      <c r="E93" s="36" t="s">
        <v>7802</v>
      </c>
      <c r="F93" s="36"/>
      <c r="G93" s="36" t="s">
        <v>7804</v>
      </c>
      <c r="H93" s="69">
        <v>2389</v>
      </c>
      <c r="I93" s="57">
        <v>0.05</v>
      </c>
      <c r="J93" s="427">
        <f t="shared" si="1"/>
        <v>2269.5499999999997</v>
      </c>
    </row>
    <row r="94" spans="1:10" ht="15.75">
      <c r="A94" s="36">
        <v>90</v>
      </c>
      <c r="B94" s="36" t="s">
        <v>15171</v>
      </c>
      <c r="C94" s="426" t="s">
        <v>14556</v>
      </c>
      <c r="D94" s="71" t="s">
        <v>14721</v>
      </c>
      <c r="E94" s="36" t="s">
        <v>7802</v>
      </c>
      <c r="F94" s="36"/>
      <c r="G94" s="36" t="s">
        <v>7804</v>
      </c>
      <c r="H94" s="69">
        <v>2824</v>
      </c>
      <c r="I94" s="57">
        <v>0.05</v>
      </c>
      <c r="J94" s="427">
        <f t="shared" si="1"/>
        <v>2682.7999999999997</v>
      </c>
    </row>
    <row r="95" spans="1:10" ht="15.75">
      <c r="A95" s="36">
        <v>91</v>
      </c>
      <c r="B95" s="36" t="s">
        <v>15171</v>
      </c>
      <c r="C95" s="426" t="s">
        <v>14557</v>
      </c>
      <c r="D95" s="71" t="s">
        <v>14721</v>
      </c>
      <c r="E95" s="36" t="s">
        <v>7802</v>
      </c>
      <c r="F95" s="36"/>
      <c r="G95" s="36" t="s">
        <v>7804</v>
      </c>
      <c r="H95" s="69">
        <v>2976</v>
      </c>
      <c r="I95" s="57">
        <v>0.05</v>
      </c>
      <c r="J95" s="427">
        <f t="shared" si="1"/>
        <v>2827.2</v>
      </c>
    </row>
    <row r="96" spans="1:10" ht="15.75">
      <c r="A96" s="36">
        <v>92</v>
      </c>
      <c r="B96" s="36" t="s">
        <v>15171</v>
      </c>
      <c r="C96" s="426" t="s">
        <v>14558</v>
      </c>
      <c r="D96" s="71" t="s">
        <v>14722</v>
      </c>
      <c r="E96" s="36" t="s">
        <v>7802</v>
      </c>
      <c r="F96" s="36"/>
      <c r="G96" s="36" t="s">
        <v>7804</v>
      </c>
      <c r="H96" s="69">
        <v>1085</v>
      </c>
      <c r="I96" s="57">
        <v>0.05</v>
      </c>
      <c r="J96" s="427">
        <f t="shared" si="1"/>
        <v>1030.75</v>
      </c>
    </row>
    <row r="97" spans="1:10" ht="15.75">
      <c r="A97" s="36">
        <v>93</v>
      </c>
      <c r="B97" s="36" t="s">
        <v>15171</v>
      </c>
      <c r="C97" s="426" t="s">
        <v>14559</v>
      </c>
      <c r="D97" s="71" t="s">
        <v>14721</v>
      </c>
      <c r="E97" s="36" t="s">
        <v>7802</v>
      </c>
      <c r="F97" s="36"/>
      <c r="G97" s="36" t="s">
        <v>7804</v>
      </c>
      <c r="H97" s="69">
        <v>5870</v>
      </c>
      <c r="I97" s="57">
        <v>0.05</v>
      </c>
      <c r="J97" s="427">
        <f t="shared" si="1"/>
        <v>5576.5</v>
      </c>
    </row>
    <row r="98" spans="1:10" ht="15.75">
      <c r="A98" s="36">
        <v>94</v>
      </c>
      <c r="B98" s="36" t="s">
        <v>15171</v>
      </c>
      <c r="C98" s="426" t="s">
        <v>14560</v>
      </c>
      <c r="D98" s="71" t="s">
        <v>14721</v>
      </c>
      <c r="E98" s="36" t="s">
        <v>7802</v>
      </c>
      <c r="F98" s="36"/>
      <c r="G98" s="36" t="s">
        <v>7804</v>
      </c>
      <c r="H98" s="69">
        <v>5870</v>
      </c>
      <c r="I98" s="57">
        <v>0.05</v>
      </c>
      <c r="J98" s="427">
        <f t="shared" si="1"/>
        <v>5576.5</v>
      </c>
    </row>
    <row r="99" spans="1:10" ht="15.75">
      <c r="A99" s="36">
        <v>95</v>
      </c>
      <c r="B99" s="36" t="s">
        <v>15171</v>
      </c>
      <c r="C99" s="426" t="s">
        <v>14561</v>
      </c>
      <c r="D99" s="71" t="s">
        <v>14721</v>
      </c>
      <c r="E99" s="36" t="s">
        <v>7802</v>
      </c>
      <c r="F99" s="36"/>
      <c r="G99" s="36" t="s">
        <v>7804</v>
      </c>
      <c r="H99" s="69">
        <v>5870</v>
      </c>
      <c r="I99" s="57">
        <v>0.05</v>
      </c>
      <c r="J99" s="427">
        <f t="shared" si="1"/>
        <v>5576.5</v>
      </c>
    </row>
    <row r="100" spans="1:10" ht="15.75">
      <c r="A100" s="36">
        <v>96</v>
      </c>
      <c r="B100" s="36" t="s">
        <v>15171</v>
      </c>
      <c r="C100" s="426" t="s">
        <v>14562</v>
      </c>
      <c r="D100" s="71" t="s">
        <v>14721</v>
      </c>
      <c r="E100" s="36" t="s">
        <v>7802</v>
      </c>
      <c r="F100" s="36"/>
      <c r="G100" s="36" t="s">
        <v>7804</v>
      </c>
      <c r="H100" s="69">
        <v>5870</v>
      </c>
      <c r="I100" s="57">
        <v>0.05</v>
      </c>
      <c r="J100" s="427">
        <f t="shared" si="1"/>
        <v>5576.5</v>
      </c>
    </row>
    <row r="101" spans="1:10" ht="15.75">
      <c r="A101" s="36">
        <v>97</v>
      </c>
      <c r="B101" s="36" t="s">
        <v>15171</v>
      </c>
      <c r="C101" s="426" t="s">
        <v>14563</v>
      </c>
      <c r="D101" s="71" t="s">
        <v>14721</v>
      </c>
      <c r="E101" s="36" t="s">
        <v>7802</v>
      </c>
      <c r="F101" s="36"/>
      <c r="G101" s="36" t="s">
        <v>7804</v>
      </c>
      <c r="H101" s="69">
        <v>5870</v>
      </c>
      <c r="I101" s="57">
        <v>0.05</v>
      </c>
      <c r="J101" s="427">
        <f t="shared" si="1"/>
        <v>5576.5</v>
      </c>
    </row>
    <row r="102" spans="1:10" ht="15.75">
      <c r="A102" s="36">
        <v>98</v>
      </c>
      <c r="B102" s="36" t="s">
        <v>15171</v>
      </c>
      <c r="C102" s="426" t="s">
        <v>14564</v>
      </c>
      <c r="D102" s="71" t="s">
        <v>14721</v>
      </c>
      <c r="E102" s="36" t="s">
        <v>7802</v>
      </c>
      <c r="F102" s="36"/>
      <c r="G102" s="36" t="s">
        <v>7804</v>
      </c>
      <c r="H102" s="69">
        <v>261</v>
      </c>
      <c r="I102" s="57">
        <v>0.05</v>
      </c>
      <c r="J102" s="427">
        <f t="shared" si="1"/>
        <v>247.95</v>
      </c>
    </row>
    <row r="103" spans="1:10" ht="15.75">
      <c r="A103" s="36">
        <v>99</v>
      </c>
      <c r="B103" s="36" t="s">
        <v>15171</v>
      </c>
      <c r="C103" s="426" t="s">
        <v>14565</v>
      </c>
      <c r="D103" s="71" t="s">
        <v>14721</v>
      </c>
      <c r="E103" s="36" t="s">
        <v>7802</v>
      </c>
      <c r="F103" s="36"/>
      <c r="G103" s="36" t="s">
        <v>7804</v>
      </c>
      <c r="H103" s="69">
        <v>261</v>
      </c>
      <c r="I103" s="57">
        <v>0.05</v>
      </c>
      <c r="J103" s="427">
        <f t="shared" si="1"/>
        <v>247.95</v>
      </c>
    </row>
    <row r="104" spans="1:10" ht="15.75">
      <c r="A104" s="36">
        <v>100</v>
      </c>
      <c r="B104" s="36" t="s">
        <v>15171</v>
      </c>
      <c r="C104" s="426" t="s">
        <v>14566</v>
      </c>
      <c r="D104" s="71" t="s">
        <v>14721</v>
      </c>
      <c r="E104" s="36" t="s">
        <v>7802</v>
      </c>
      <c r="F104" s="36"/>
      <c r="G104" s="36" t="s">
        <v>7804</v>
      </c>
      <c r="H104" s="69">
        <v>261</v>
      </c>
      <c r="I104" s="57">
        <v>0.05</v>
      </c>
      <c r="J104" s="427">
        <f t="shared" si="1"/>
        <v>247.95</v>
      </c>
    </row>
    <row r="105" spans="1:10" ht="15.75">
      <c r="A105" s="36">
        <v>101</v>
      </c>
      <c r="B105" s="36" t="s">
        <v>15171</v>
      </c>
      <c r="C105" s="426" t="s">
        <v>14567</v>
      </c>
      <c r="D105" s="71" t="s">
        <v>14721</v>
      </c>
      <c r="E105" s="36" t="s">
        <v>7802</v>
      </c>
      <c r="F105" s="36"/>
      <c r="G105" s="36" t="s">
        <v>7804</v>
      </c>
      <c r="H105" s="69">
        <v>261</v>
      </c>
      <c r="I105" s="57">
        <v>0.05</v>
      </c>
      <c r="J105" s="427">
        <f t="shared" si="1"/>
        <v>247.95</v>
      </c>
    </row>
    <row r="106" spans="1:10" ht="15.75">
      <c r="A106" s="36">
        <v>102</v>
      </c>
      <c r="B106" s="36" t="s">
        <v>15171</v>
      </c>
      <c r="C106" s="426" t="s">
        <v>14568</v>
      </c>
      <c r="D106" s="71" t="s">
        <v>14721</v>
      </c>
      <c r="E106" s="36" t="s">
        <v>7802</v>
      </c>
      <c r="F106" s="36"/>
      <c r="G106" s="36" t="s">
        <v>7804</v>
      </c>
      <c r="H106" s="69">
        <v>315</v>
      </c>
      <c r="I106" s="57">
        <v>0.05</v>
      </c>
      <c r="J106" s="427">
        <f t="shared" si="1"/>
        <v>299.25</v>
      </c>
    </row>
    <row r="107" spans="1:10" ht="15.75">
      <c r="A107" s="36">
        <v>103</v>
      </c>
      <c r="B107" s="36" t="s">
        <v>15171</v>
      </c>
      <c r="C107" s="426" t="s">
        <v>14569</v>
      </c>
      <c r="D107" s="71" t="s">
        <v>14721</v>
      </c>
      <c r="E107" s="36" t="s">
        <v>7802</v>
      </c>
      <c r="F107" s="36"/>
      <c r="G107" s="36" t="s">
        <v>7804</v>
      </c>
      <c r="H107" s="69">
        <v>315</v>
      </c>
      <c r="I107" s="57">
        <v>0.05</v>
      </c>
      <c r="J107" s="427">
        <f t="shared" si="1"/>
        <v>299.25</v>
      </c>
    </row>
    <row r="108" spans="1:10" ht="15.75">
      <c r="A108" s="36">
        <v>104</v>
      </c>
      <c r="B108" s="36" t="s">
        <v>15171</v>
      </c>
      <c r="C108" s="426" t="s">
        <v>14570</v>
      </c>
      <c r="D108" s="71" t="s">
        <v>14721</v>
      </c>
      <c r="E108" s="36" t="s">
        <v>7802</v>
      </c>
      <c r="F108" s="36"/>
      <c r="G108" s="36" t="s">
        <v>7804</v>
      </c>
      <c r="H108" s="69">
        <v>315</v>
      </c>
      <c r="I108" s="57">
        <v>0.05</v>
      </c>
      <c r="J108" s="427">
        <f t="shared" si="1"/>
        <v>299.25</v>
      </c>
    </row>
    <row r="109" spans="1:10" ht="15.75">
      <c r="A109" s="36">
        <v>105</v>
      </c>
      <c r="B109" s="36" t="s">
        <v>15171</v>
      </c>
      <c r="C109" s="429" t="s">
        <v>14571</v>
      </c>
      <c r="D109" s="71" t="s">
        <v>14721</v>
      </c>
      <c r="E109" s="36" t="s">
        <v>7802</v>
      </c>
      <c r="F109" s="36"/>
      <c r="G109" s="36" t="s">
        <v>7804</v>
      </c>
      <c r="H109" s="69">
        <v>348</v>
      </c>
      <c r="I109" s="57">
        <v>0.05</v>
      </c>
      <c r="J109" s="427">
        <f t="shared" si="1"/>
        <v>330.59999999999997</v>
      </c>
    </row>
    <row r="110" spans="1:10" ht="15.75">
      <c r="A110" s="36">
        <v>106</v>
      </c>
      <c r="B110" s="36" t="s">
        <v>15171</v>
      </c>
      <c r="C110" s="429" t="s">
        <v>14572</v>
      </c>
      <c r="D110" s="71" t="s">
        <v>14721</v>
      </c>
      <c r="E110" s="36" t="s">
        <v>7802</v>
      </c>
      <c r="F110" s="36"/>
      <c r="G110" s="36" t="s">
        <v>7804</v>
      </c>
      <c r="H110" s="69">
        <v>348</v>
      </c>
      <c r="I110" s="57">
        <v>0.05</v>
      </c>
      <c r="J110" s="427">
        <f t="shared" si="1"/>
        <v>330.59999999999997</v>
      </c>
    </row>
    <row r="111" spans="1:10" ht="15.75">
      <c r="A111" s="36">
        <v>107</v>
      </c>
      <c r="B111" s="36" t="s">
        <v>15171</v>
      </c>
      <c r="C111" s="429" t="s">
        <v>14573</v>
      </c>
      <c r="D111" s="71" t="s">
        <v>14721</v>
      </c>
      <c r="E111" s="36" t="s">
        <v>7802</v>
      </c>
      <c r="F111" s="36"/>
      <c r="G111" s="36" t="s">
        <v>7804</v>
      </c>
      <c r="H111" s="69">
        <v>348</v>
      </c>
      <c r="I111" s="57">
        <v>0.05</v>
      </c>
      <c r="J111" s="427">
        <f t="shared" si="1"/>
        <v>330.59999999999997</v>
      </c>
    </row>
    <row r="112" spans="1:10" ht="15.75">
      <c r="A112" s="36">
        <v>108</v>
      </c>
      <c r="B112" s="36" t="s">
        <v>15171</v>
      </c>
      <c r="C112" s="429" t="s">
        <v>14574</v>
      </c>
      <c r="D112" s="71" t="s">
        <v>14721</v>
      </c>
      <c r="E112" s="36" t="s">
        <v>7802</v>
      </c>
      <c r="F112" s="36"/>
      <c r="G112" s="36" t="s">
        <v>7804</v>
      </c>
      <c r="H112" s="69">
        <v>391</v>
      </c>
      <c r="I112" s="57">
        <v>0.05</v>
      </c>
      <c r="J112" s="427">
        <f t="shared" si="1"/>
        <v>371.45</v>
      </c>
    </row>
    <row r="113" spans="1:10" ht="15.75">
      <c r="A113" s="36">
        <v>109</v>
      </c>
      <c r="B113" s="36" t="s">
        <v>15171</v>
      </c>
      <c r="C113" s="429" t="s">
        <v>14575</v>
      </c>
      <c r="D113" s="71" t="s">
        <v>14721</v>
      </c>
      <c r="E113" s="36" t="s">
        <v>7802</v>
      </c>
      <c r="F113" s="36"/>
      <c r="G113" s="36" t="s">
        <v>7804</v>
      </c>
      <c r="H113" s="69">
        <v>391</v>
      </c>
      <c r="I113" s="57">
        <v>0.05</v>
      </c>
      <c r="J113" s="427">
        <f t="shared" si="1"/>
        <v>371.45</v>
      </c>
    </row>
    <row r="114" spans="1:10" ht="15.75">
      <c r="A114" s="36">
        <v>110</v>
      </c>
      <c r="B114" s="36" t="s">
        <v>15171</v>
      </c>
      <c r="C114" s="429" t="s">
        <v>14576</v>
      </c>
      <c r="D114" s="71" t="s">
        <v>14721</v>
      </c>
      <c r="E114" s="36" t="s">
        <v>7802</v>
      </c>
      <c r="F114" s="36"/>
      <c r="G114" s="36" t="s">
        <v>7804</v>
      </c>
      <c r="H114" s="69">
        <v>391</v>
      </c>
      <c r="I114" s="57">
        <v>0.05</v>
      </c>
      <c r="J114" s="427">
        <f t="shared" si="1"/>
        <v>371.45</v>
      </c>
    </row>
    <row r="115" spans="1:10" ht="15.75">
      <c r="A115" s="36">
        <v>111</v>
      </c>
      <c r="B115" s="36" t="s">
        <v>15171</v>
      </c>
      <c r="C115" s="426" t="s">
        <v>14577</v>
      </c>
      <c r="D115" s="71" t="s">
        <v>14720</v>
      </c>
      <c r="E115" s="36" t="s">
        <v>7802</v>
      </c>
      <c r="F115" s="36"/>
      <c r="G115" s="36" t="s">
        <v>7804</v>
      </c>
      <c r="H115" s="69">
        <v>261</v>
      </c>
      <c r="I115" s="57">
        <v>0.05</v>
      </c>
      <c r="J115" s="427">
        <f t="shared" si="1"/>
        <v>247.95</v>
      </c>
    </row>
    <row r="116" spans="1:10" ht="15.75">
      <c r="A116" s="36">
        <v>112</v>
      </c>
      <c r="B116" s="36" t="s">
        <v>15171</v>
      </c>
      <c r="C116" s="426" t="s">
        <v>14578</v>
      </c>
      <c r="D116" s="71" t="s">
        <v>14720</v>
      </c>
      <c r="E116" s="36" t="s">
        <v>7802</v>
      </c>
      <c r="F116" s="36"/>
      <c r="G116" s="36" t="s">
        <v>7804</v>
      </c>
      <c r="H116" s="69">
        <v>261</v>
      </c>
      <c r="I116" s="57">
        <v>0.05</v>
      </c>
      <c r="J116" s="427">
        <f t="shared" si="1"/>
        <v>247.95</v>
      </c>
    </row>
    <row r="117" spans="1:10" ht="15.75">
      <c r="A117" s="36">
        <v>113</v>
      </c>
      <c r="B117" s="36" t="s">
        <v>15171</v>
      </c>
      <c r="C117" s="426" t="s">
        <v>14579</v>
      </c>
      <c r="D117" s="71" t="s">
        <v>14720</v>
      </c>
      <c r="E117" s="36" t="s">
        <v>7802</v>
      </c>
      <c r="F117" s="36"/>
      <c r="G117" s="36" t="s">
        <v>7804</v>
      </c>
      <c r="H117" s="69">
        <v>261</v>
      </c>
      <c r="I117" s="57">
        <v>0.05</v>
      </c>
      <c r="J117" s="427">
        <f t="shared" si="1"/>
        <v>247.95</v>
      </c>
    </row>
    <row r="118" spans="1:10" ht="15.75">
      <c r="A118" s="36">
        <v>114</v>
      </c>
      <c r="B118" s="36" t="s">
        <v>15171</v>
      </c>
      <c r="C118" s="426" t="s">
        <v>14580</v>
      </c>
      <c r="D118" s="71" t="s">
        <v>14720</v>
      </c>
      <c r="E118" s="36" t="s">
        <v>7802</v>
      </c>
      <c r="F118" s="36"/>
      <c r="G118" s="36" t="s">
        <v>7804</v>
      </c>
      <c r="H118" s="69">
        <v>261</v>
      </c>
      <c r="I118" s="57">
        <v>0.05</v>
      </c>
      <c r="J118" s="427">
        <f t="shared" si="1"/>
        <v>247.95</v>
      </c>
    </row>
    <row r="119" spans="1:10" ht="15.75">
      <c r="A119" s="36">
        <v>115</v>
      </c>
      <c r="B119" s="36" t="s">
        <v>15171</v>
      </c>
      <c r="C119" s="426" t="s">
        <v>14581</v>
      </c>
      <c r="D119" s="71" t="s">
        <v>14720</v>
      </c>
      <c r="E119" s="36" t="s">
        <v>7802</v>
      </c>
      <c r="F119" s="36"/>
      <c r="G119" s="36" t="s">
        <v>7804</v>
      </c>
      <c r="H119" s="69">
        <v>315</v>
      </c>
      <c r="I119" s="57">
        <v>0.05</v>
      </c>
      <c r="J119" s="427">
        <f t="shared" si="1"/>
        <v>299.25</v>
      </c>
    </row>
    <row r="120" spans="1:10" ht="15.75">
      <c r="A120" s="36">
        <v>116</v>
      </c>
      <c r="B120" s="36" t="s">
        <v>15171</v>
      </c>
      <c r="C120" s="426" t="s">
        <v>14582</v>
      </c>
      <c r="D120" s="71" t="s">
        <v>14720</v>
      </c>
      <c r="E120" s="36" t="s">
        <v>7802</v>
      </c>
      <c r="F120" s="36"/>
      <c r="G120" s="36" t="s">
        <v>7804</v>
      </c>
      <c r="H120" s="69">
        <v>315</v>
      </c>
      <c r="I120" s="57">
        <v>0.05</v>
      </c>
      <c r="J120" s="427">
        <f t="shared" si="1"/>
        <v>299.25</v>
      </c>
    </row>
    <row r="121" spans="1:10" ht="15.75">
      <c r="A121" s="36">
        <v>117</v>
      </c>
      <c r="B121" s="36" t="s">
        <v>15171</v>
      </c>
      <c r="C121" s="426" t="s">
        <v>14583</v>
      </c>
      <c r="D121" s="71" t="s">
        <v>14720</v>
      </c>
      <c r="E121" s="36" t="s">
        <v>7802</v>
      </c>
      <c r="F121" s="36"/>
      <c r="G121" s="36" t="s">
        <v>7804</v>
      </c>
      <c r="H121" s="69">
        <v>315</v>
      </c>
      <c r="I121" s="57">
        <v>0.05</v>
      </c>
      <c r="J121" s="427">
        <f t="shared" si="1"/>
        <v>299.25</v>
      </c>
    </row>
    <row r="122" spans="1:10" ht="15.75">
      <c r="A122" s="36">
        <v>118</v>
      </c>
      <c r="B122" s="36" t="s">
        <v>15171</v>
      </c>
      <c r="C122" s="426" t="s">
        <v>14584</v>
      </c>
      <c r="D122" s="71" t="s">
        <v>14720</v>
      </c>
      <c r="E122" s="36" t="s">
        <v>7802</v>
      </c>
      <c r="F122" s="36"/>
      <c r="G122" s="36" t="s">
        <v>7804</v>
      </c>
      <c r="H122" s="69">
        <v>348</v>
      </c>
      <c r="I122" s="57">
        <v>0.05</v>
      </c>
      <c r="J122" s="427">
        <f t="shared" si="1"/>
        <v>330.59999999999997</v>
      </c>
    </row>
    <row r="123" spans="1:10" ht="15.75">
      <c r="A123" s="36">
        <v>119</v>
      </c>
      <c r="B123" s="36" t="s">
        <v>15171</v>
      </c>
      <c r="C123" s="426" t="s">
        <v>14585</v>
      </c>
      <c r="D123" s="71" t="s">
        <v>14720</v>
      </c>
      <c r="E123" s="36" t="s">
        <v>7802</v>
      </c>
      <c r="F123" s="36"/>
      <c r="G123" s="36" t="s">
        <v>7804</v>
      </c>
      <c r="H123" s="69">
        <v>348</v>
      </c>
      <c r="I123" s="57">
        <v>0.05</v>
      </c>
      <c r="J123" s="427">
        <f t="shared" si="1"/>
        <v>330.59999999999997</v>
      </c>
    </row>
    <row r="124" spans="1:10" ht="15.75">
      <c r="A124" s="36">
        <v>120</v>
      </c>
      <c r="B124" s="36" t="s">
        <v>15171</v>
      </c>
      <c r="C124" s="426" t="s">
        <v>14586</v>
      </c>
      <c r="D124" s="71" t="s">
        <v>14720</v>
      </c>
      <c r="E124" s="36" t="s">
        <v>7802</v>
      </c>
      <c r="F124" s="36"/>
      <c r="G124" s="36" t="s">
        <v>7804</v>
      </c>
      <c r="H124" s="69">
        <v>348</v>
      </c>
      <c r="I124" s="57">
        <v>0.05</v>
      </c>
      <c r="J124" s="427">
        <f t="shared" si="1"/>
        <v>330.59999999999997</v>
      </c>
    </row>
    <row r="125" spans="1:10" ht="15.75">
      <c r="A125" s="36">
        <v>121</v>
      </c>
      <c r="B125" s="36" t="s">
        <v>15171</v>
      </c>
      <c r="C125" s="426" t="s">
        <v>14587</v>
      </c>
      <c r="D125" s="71" t="s">
        <v>14720</v>
      </c>
      <c r="E125" s="36" t="s">
        <v>7802</v>
      </c>
      <c r="F125" s="36"/>
      <c r="G125" s="36" t="s">
        <v>7804</v>
      </c>
      <c r="H125" s="69">
        <v>522</v>
      </c>
      <c r="I125" s="57">
        <v>0.05</v>
      </c>
      <c r="J125" s="427">
        <f t="shared" si="1"/>
        <v>495.9</v>
      </c>
    </row>
    <row r="126" spans="1:10" ht="15.75">
      <c r="A126" s="36">
        <v>122</v>
      </c>
      <c r="B126" s="36" t="s">
        <v>15171</v>
      </c>
      <c r="C126" s="426" t="s">
        <v>14588</v>
      </c>
      <c r="D126" s="71" t="s">
        <v>14720</v>
      </c>
      <c r="E126" s="36" t="s">
        <v>7802</v>
      </c>
      <c r="F126" s="36"/>
      <c r="G126" s="36" t="s">
        <v>7804</v>
      </c>
      <c r="H126" s="69">
        <v>522</v>
      </c>
      <c r="I126" s="57">
        <v>0.05</v>
      </c>
      <c r="J126" s="427">
        <f t="shared" si="1"/>
        <v>495.9</v>
      </c>
    </row>
    <row r="127" spans="1:10" ht="15.75">
      <c r="A127" s="36">
        <v>123</v>
      </c>
      <c r="B127" s="36" t="s">
        <v>15171</v>
      </c>
      <c r="C127" s="426" t="s">
        <v>14589</v>
      </c>
      <c r="D127" s="71" t="s">
        <v>14720</v>
      </c>
      <c r="E127" s="36" t="s">
        <v>7802</v>
      </c>
      <c r="F127" s="36"/>
      <c r="G127" s="36" t="s">
        <v>7804</v>
      </c>
      <c r="H127" s="69">
        <v>522</v>
      </c>
      <c r="I127" s="57">
        <v>0.05</v>
      </c>
      <c r="J127" s="427">
        <f t="shared" si="1"/>
        <v>495.9</v>
      </c>
    </row>
    <row r="128" spans="1:10" ht="15.75">
      <c r="A128" s="36">
        <v>124</v>
      </c>
      <c r="B128" s="36" t="s">
        <v>15171</v>
      </c>
      <c r="C128" s="426" t="s">
        <v>14590</v>
      </c>
      <c r="D128" s="71" t="s">
        <v>14720</v>
      </c>
      <c r="E128" s="36" t="s">
        <v>7802</v>
      </c>
      <c r="F128" s="36"/>
      <c r="G128" s="36" t="s">
        <v>7804</v>
      </c>
      <c r="H128" s="69">
        <v>522</v>
      </c>
      <c r="I128" s="57">
        <v>0.05</v>
      </c>
      <c r="J128" s="427">
        <f t="shared" si="1"/>
        <v>495.9</v>
      </c>
    </row>
    <row r="129" spans="1:10" ht="15.75">
      <c r="A129" s="36">
        <v>125</v>
      </c>
      <c r="B129" s="36" t="s">
        <v>15171</v>
      </c>
      <c r="C129" s="429" t="s">
        <v>14591</v>
      </c>
      <c r="D129" s="71" t="s">
        <v>14729</v>
      </c>
      <c r="E129" s="36" t="s">
        <v>7802</v>
      </c>
      <c r="F129" s="36"/>
      <c r="G129" s="36" t="s">
        <v>7804</v>
      </c>
      <c r="H129" s="69">
        <v>293</v>
      </c>
      <c r="I129" s="57">
        <v>0.05</v>
      </c>
      <c r="J129" s="427">
        <f t="shared" si="1"/>
        <v>278.34999999999997</v>
      </c>
    </row>
    <row r="130" spans="1:10" ht="15.75">
      <c r="A130" s="36">
        <v>126</v>
      </c>
      <c r="B130" s="36" t="s">
        <v>15171</v>
      </c>
      <c r="C130" s="429" t="s">
        <v>14592</v>
      </c>
      <c r="D130" s="71" t="s">
        <v>14729</v>
      </c>
      <c r="E130" s="36" t="s">
        <v>7802</v>
      </c>
      <c r="F130" s="36"/>
      <c r="G130" s="36" t="s">
        <v>7804</v>
      </c>
      <c r="H130" s="69">
        <v>293</v>
      </c>
      <c r="I130" s="57">
        <v>0.05</v>
      </c>
      <c r="J130" s="427">
        <f t="shared" si="1"/>
        <v>278.34999999999997</v>
      </c>
    </row>
    <row r="131" spans="1:10" ht="15.75">
      <c r="A131" s="36">
        <v>127</v>
      </c>
      <c r="B131" s="36" t="s">
        <v>15171</v>
      </c>
      <c r="C131" s="429" t="s">
        <v>14593</v>
      </c>
      <c r="D131" s="71" t="s">
        <v>14729</v>
      </c>
      <c r="E131" s="36" t="s">
        <v>7802</v>
      </c>
      <c r="F131" s="36"/>
      <c r="G131" s="36" t="s">
        <v>7804</v>
      </c>
      <c r="H131" s="69">
        <v>293</v>
      </c>
      <c r="I131" s="57">
        <v>0.05</v>
      </c>
      <c r="J131" s="427">
        <f t="shared" si="1"/>
        <v>278.34999999999997</v>
      </c>
    </row>
    <row r="132" spans="1:10" ht="15.75">
      <c r="A132" s="36">
        <v>128</v>
      </c>
      <c r="B132" s="36" t="s">
        <v>15171</v>
      </c>
      <c r="C132" s="429" t="s">
        <v>14594</v>
      </c>
      <c r="D132" s="71" t="s">
        <v>14729</v>
      </c>
      <c r="E132" s="36" t="s">
        <v>7802</v>
      </c>
      <c r="F132" s="36"/>
      <c r="G132" s="36" t="s">
        <v>7804</v>
      </c>
      <c r="H132" s="69">
        <v>293</v>
      </c>
      <c r="I132" s="57">
        <v>0.05</v>
      </c>
      <c r="J132" s="427">
        <f t="shared" si="1"/>
        <v>278.34999999999997</v>
      </c>
    </row>
    <row r="133" spans="1:10" ht="15.75">
      <c r="A133" s="36">
        <v>129</v>
      </c>
      <c r="B133" s="36" t="s">
        <v>15171</v>
      </c>
      <c r="C133" s="426" t="s">
        <v>14595</v>
      </c>
      <c r="D133" s="71" t="s">
        <v>14729</v>
      </c>
      <c r="E133" s="36" t="s">
        <v>7802</v>
      </c>
      <c r="F133" s="36"/>
      <c r="G133" s="36" t="s">
        <v>7804</v>
      </c>
      <c r="H133" s="69">
        <v>348</v>
      </c>
      <c r="I133" s="57">
        <v>0.05</v>
      </c>
      <c r="J133" s="427">
        <f t="shared" si="1"/>
        <v>330.59999999999997</v>
      </c>
    </row>
    <row r="134" spans="1:10" ht="15.75">
      <c r="A134" s="36">
        <v>130</v>
      </c>
      <c r="B134" s="36" t="s">
        <v>15171</v>
      </c>
      <c r="C134" s="426" t="s">
        <v>14596</v>
      </c>
      <c r="D134" s="71" t="s">
        <v>14729</v>
      </c>
      <c r="E134" s="36" t="s">
        <v>7802</v>
      </c>
      <c r="F134" s="36"/>
      <c r="G134" s="36" t="s">
        <v>7804</v>
      </c>
      <c r="H134" s="69">
        <v>348</v>
      </c>
      <c r="I134" s="57">
        <v>0.05</v>
      </c>
      <c r="J134" s="427">
        <f t="shared" ref="J134:J197" si="2">H134*(1-I134)</f>
        <v>330.59999999999997</v>
      </c>
    </row>
    <row r="135" spans="1:10" ht="15.75">
      <c r="A135" s="36">
        <v>131</v>
      </c>
      <c r="B135" s="36" t="s">
        <v>15171</v>
      </c>
      <c r="C135" s="426" t="s">
        <v>14597</v>
      </c>
      <c r="D135" s="71" t="s">
        <v>14729</v>
      </c>
      <c r="E135" s="36" t="s">
        <v>7802</v>
      </c>
      <c r="F135" s="36"/>
      <c r="G135" s="36" t="s">
        <v>7804</v>
      </c>
      <c r="H135" s="69">
        <v>348</v>
      </c>
      <c r="I135" s="57">
        <v>0.05</v>
      </c>
      <c r="J135" s="427">
        <f t="shared" si="2"/>
        <v>330.59999999999997</v>
      </c>
    </row>
    <row r="136" spans="1:10" ht="15.75">
      <c r="A136" s="36">
        <v>132</v>
      </c>
      <c r="B136" s="36" t="s">
        <v>15171</v>
      </c>
      <c r="C136" s="429" t="s">
        <v>14598</v>
      </c>
      <c r="D136" s="71" t="s">
        <v>14729</v>
      </c>
      <c r="E136" s="36" t="s">
        <v>7802</v>
      </c>
      <c r="F136" s="36"/>
      <c r="G136" s="36" t="s">
        <v>7804</v>
      </c>
      <c r="H136" s="69">
        <v>380</v>
      </c>
      <c r="I136" s="57">
        <v>0.05</v>
      </c>
      <c r="J136" s="427">
        <f t="shared" si="2"/>
        <v>361</v>
      </c>
    </row>
    <row r="137" spans="1:10" ht="15.75">
      <c r="A137" s="36">
        <v>133</v>
      </c>
      <c r="B137" s="36" t="s">
        <v>15171</v>
      </c>
      <c r="C137" s="429" t="s">
        <v>14599</v>
      </c>
      <c r="D137" s="71" t="s">
        <v>14729</v>
      </c>
      <c r="E137" s="36" t="s">
        <v>7802</v>
      </c>
      <c r="F137" s="36"/>
      <c r="G137" s="36" t="s">
        <v>7804</v>
      </c>
      <c r="H137" s="69">
        <v>380</v>
      </c>
      <c r="I137" s="57">
        <v>0.05</v>
      </c>
      <c r="J137" s="427">
        <f t="shared" si="2"/>
        <v>361</v>
      </c>
    </row>
    <row r="138" spans="1:10" ht="15.75">
      <c r="A138" s="36">
        <v>134</v>
      </c>
      <c r="B138" s="36" t="s">
        <v>15171</v>
      </c>
      <c r="C138" s="429" t="s">
        <v>14600</v>
      </c>
      <c r="D138" s="71" t="s">
        <v>14729</v>
      </c>
      <c r="E138" s="36" t="s">
        <v>7802</v>
      </c>
      <c r="F138" s="36"/>
      <c r="G138" s="36" t="s">
        <v>7804</v>
      </c>
      <c r="H138" s="69">
        <v>380</v>
      </c>
      <c r="I138" s="57">
        <v>0.05</v>
      </c>
      <c r="J138" s="427">
        <f t="shared" si="2"/>
        <v>361</v>
      </c>
    </row>
    <row r="139" spans="1:10" ht="15.75">
      <c r="A139" s="36">
        <v>135</v>
      </c>
      <c r="B139" s="36" t="s">
        <v>15171</v>
      </c>
      <c r="C139" s="429" t="s">
        <v>14601</v>
      </c>
      <c r="D139" s="71" t="s">
        <v>14729</v>
      </c>
      <c r="E139" s="36" t="s">
        <v>7802</v>
      </c>
      <c r="F139" s="36"/>
      <c r="G139" s="36" t="s">
        <v>7804</v>
      </c>
      <c r="H139" s="69">
        <v>402</v>
      </c>
      <c r="I139" s="57">
        <v>0.05</v>
      </c>
      <c r="J139" s="427">
        <f t="shared" si="2"/>
        <v>381.9</v>
      </c>
    </row>
    <row r="140" spans="1:10" ht="15.75">
      <c r="A140" s="36">
        <v>136</v>
      </c>
      <c r="B140" s="36" t="s">
        <v>15171</v>
      </c>
      <c r="C140" s="429" t="s">
        <v>14602</v>
      </c>
      <c r="D140" s="71" t="s">
        <v>14729</v>
      </c>
      <c r="E140" s="36" t="s">
        <v>7802</v>
      </c>
      <c r="F140" s="36"/>
      <c r="G140" s="36" t="s">
        <v>7804</v>
      </c>
      <c r="H140" s="69">
        <v>402</v>
      </c>
      <c r="I140" s="57">
        <v>0.05</v>
      </c>
      <c r="J140" s="427">
        <f t="shared" si="2"/>
        <v>381.9</v>
      </c>
    </row>
    <row r="141" spans="1:10" ht="15.75">
      <c r="A141" s="36">
        <v>137</v>
      </c>
      <c r="B141" s="36" t="s">
        <v>15171</v>
      </c>
      <c r="C141" s="429" t="s">
        <v>14603</v>
      </c>
      <c r="D141" s="71" t="s">
        <v>14729</v>
      </c>
      <c r="E141" s="36" t="s">
        <v>7802</v>
      </c>
      <c r="F141" s="36"/>
      <c r="G141" s="36" t="s">
        <v>7804</v>
      </c>
      <c r="H141" s="69">
        <v>402</v>
      </c>
      <c r="I141" s="57">
        <v>0.05</v>
      </c>
      <c r="J141" s="427">
        <f t="shared" si="2"/>
        <v>381.9</v>
      </c>
    </row>
    <row r="142" spans="1:10" ht="15.75">
      <c r="A142" s="36">
        <v>138</v>
      </c>
      <c r="B142" s="36" t="s">
        <v>15171</v>
      </c>
      <c r="C142" s="426" t="s">
        <v>14604</v>
      </c>
      <c r="D142" s="71" t="s">
        <v>14729</v>
      </c>
      <c r="E142" s="36" t="s">
        <v>7802</v>
      </c>
      <c r="F142" s="36"/>
      <c r="G142" s="36" t="s">
        <v>7804</v>
      </c>
      <c r="H142" s="69">
        <v>478</v>
      </c>
      <c r="I142" s="57">
        <v>0.05</v>
      </c>
      <c r="J142" s="427">
        <f t="shared" si="2"/>
        <v>454.09999999999997</v>
      </c>
    </row>
    <row r="143" spans="1:10" ht="15.75">
      <c r="A143" s="36">
        <v>139</v>
      </c>
      <c r="B143" s="36" t="s">
        <v>15171</v>
      </c>
      <c r="C143" s="426" t="s">
        <v>14605</v>
      </c>
      <c r="D143" s="71" t="s">
        <v>14729</v>
      </c>
      <c r="E143" s="36" t="s">
        <v>7802</v>
      </c>
      <c r="F143" s="36"/>
      <c r="G143" s="36" t="s">
        <v>7804</v>
      </c>
      <c r="H143" s="69">
        <v>565</v>
      </c>
      <c r="I143" s="57">
        <v>0.05</v>
      </c>
      <c r="J143" s="427">
        <f t="shared" si="2"/>
        <v>536.75</v>
      </c>
    </row>
    <row r="144" spans="1:10" ht="15.75">
      <c r="A144" s="36">
        <v>140</v>
      </c>
      <c r="B144" s="36" t="s">
        <v>15171</v>
      </c>
      <c r="C144" s="426" t="s">
        <v>14606</v>
      </c>
      <c r="D144" s="71" t="s">
        <v>14729</v>
      </c>
      <c r="E144" s="36" t="s">
        <v>7802</v>
      </c>
      <c r="F144" s="36"/>
      <c r="G144" s="36" t="s">
        <v>7804</v>
      </c>
      <c r="H144" s="69">
        <v>815</v>
      </c>
      <c r="I144" s="57">
        <v>0.05</v>
      </c>
      <c r="J144" s="427">
        <f t="shared" si="2"/>
        <v>774.25</v>
      </c>
    </row>
    <row r="145" spans="1:10" ht="15.75">
      <c r="A145" s="36">
        <v>141</v>
      </c>
      <c r="B145" s="36" t="s">
        <v>15171</v>
      </c>
      <c r="C145" s="429" t="s">
        <v>14607</v>
      </c>
      <c r="D145" s="71" t="s">
        <v>14730</v>
      </c>
      <c r="E145" s="36" t="s">
        <v>7802</v>
      </c>
      <c r="F145" s="36"/>
      <c r="G145" s="36" t="s">
        <v>7804</v>
      </c>
      <c r="H145" s="69">
        <v>293</v>
      </c>
      <c r="I145" s="57">
        <v>0.05</v>
      </c>
      <c r="J145" s="427">
        <f t="shared" si="2"/>
        <v>278.34999999999997</v>
      </c>
    </row>
    <row r="146" spans="1:10" ht="15.75">
      <c r="A146" s="36">
        <v>142</v>
      </c>
      <c r="B146" s="36" t="s">
        <v>15171</v>
      </c>
      <c r="C146" s="429" t="s">
        <v>14608</v>
      </c>
      <c r="D146" s="71" t="s">
        <v>14730</v>
      </c>
      <c r="E146" s="36" t="s">
        <v>7802</v>
      </c>
      <c r="F146" s="36"/>
      <c r="G146" s="36" t="s">
        <v>7804</v>
      </c>
      <c r="H146" s="69">
        <v>326</v>
      </c>
      <c r="I146" s="57">
        <v>0.05</v>
      </c>
      <c r="J146" s="427">
        <f t="shared" si="2"/>
        <v>309.7</v>
      </c>
    </row>
    <row r="147" spans="1:10" ht="15.75">
      <c r="A147" s="36">
        <v>143</v>
      </c>
      <c r="B147" s="36" t="s">
        <v>15171</v>
      </c>
      <c r="C147" s="426" t="s">
        <v>14609</v>
      </c>
      <c r="D147" s="71" t="s">
        <v>14731</v>
      </c>
      <c r="E147" s="36" t="s">
        <v>7802</v>
      </c>
      <c r="F147" s="36"/>
      <c r="G147" s="36" t="s">
        <v>7804</v>
      </c>
      <c r="H147" s="69">
        <v>293</v>
      </c>
      <c r="I147" s="57">
        <v>0.05</v>
      </c>
      <c r="J147" s="427">
        <f t="shared" si="2"/>
        <v>278.34999999999997</v>
      </c>
    </row>
    <row r="148" spans="1:10" ht="15.75">
      <c r="A148" s="36">
        <v>144</v>
      </c>
      <c r="B148" s="36" t="s">
        <v>15171</v>
      </c>
      <c r="C148" s="426" t="s">
        <v>14610</v>
      </c>
      <c r="D148" s="71" t="s">
        <v>14731</v>
      </c>
      <c r="E148" s="36" t="s">
        <v>7802</v>
      </c>
      <c r="F148" s="36"/>
      <c r="G148" s="36" t="s">
        <v>7804</v>
      </c>
      <c r="H148" s="69">
        <v>293</v>
      </c>
      <c r="I148" s="57">
        <v>0.05</v>
      </c>
      <c r="J148" s="427">
        <f t="shared" si="2"/>
        <v>278.34999999999997</v>
      </c>
    </row>
    <row r="149" spans="1:10" ht="15.75">
      <c r="A149" s="36">
        <v>145</v>
      </c>
      <c r="B149" s="36" t="s">
        <v>15171</v>
      </c>
      <c r="C149" s="426" t="s">
        <v>14611</v>
      </c>
      <c r="D149" s="71" t="s">
        <v>14731</v>
      </c>
      <c r="E149" s="36" t="s">
        <v>7802</v>
      </c>
      <c r="F149" s="36"/>
      <c r="G149" s="36" t="s">
        <v>7804</v>
      </c>
      <c r="H149" s="69">
        <v>293</v>
      </c>
      <c r="I149" s="57">
        <v>0.05</v>
      </c>
      <c r="J149" s="427">
        <f t="shared" si="2"/>
        <v>278.34999999999997</v>
      </c>
    </row>
    <row r="150" spans="1:10" ht="15.75">
      <c r="A150" s="36">
        <v>146</v>
      </c>
      <c r="B150" s="36" t="s">
        <v>15171</v>
      </c>
      <c r="C150" s="431" t="s">
        <v>14612</v>
      </c>
      <c r="D150" s="71" t="s">
        <v>14731</v>
      </c>
      <c r="E150" s="36" t="s">
        <v>7802</v>
      </c>
      <c r="F150" s="36"/>
      <c r="G150" s="36" t="s">
        <v>7804</v>
      </c>
      <c r="H150" s="69">
        <v>348</v>
      </c>
      <c r="I150" s="57">
        <v>0.05</v>
      </c>
      <c r="J150" s="427">
        <f t="shared" si="2"/>
        <v>330.59999999999997</v>
      </c>
    </row>
    <row r="151" spans="1:10" ht="15.75">
      <c r="A151" s="36">
        <v>147</v>
      </c>
      <c r="B151" s="36" t="s">
        <v>15171</v>
      </c>
      <c r="C151" s="431" t="s">
        <v>14613</v>
      </c>
      <c r="D151" s="71" t="s">
        <v>14731</v>
      </c>
      <c r="E151" s="36" t="s">
        <v>7802</v>
      </c>
      <c r="F151" s="36"/>
      <c r="G151" s="36" t="s">
        <v>7804</v>
      </c>
      <c r="H151" s="69">
        <v>348</v>
      </c>
      <c r="I151" s="57">
        <v>0.05</v>
      </c>
      <c r="J151" s="427">
        <f t="shared" si="2"/>
        <v>330.59999999999997</v>
      </c>
    </row>
    <row r="152" spans="1:10" ht="15.75">
      <c r="A152" s="36">
        <v>148</v>
      </c>
      <c r="B152" s="36" t="s">
        <v>15171</v>
      </c>
      <c r="C152" s="431" t="s">
        <v>14614</v>
      </c>
      <c r="D152" s="71" t="s">
        <v>14731</v>
      </c>
      <c r="E152" s="36" t="s">
        <v>7802</v>
      </c>
      <c r="F152" s="36"/>
      <c r="G152" s="36" t="s">
        <v>7804</v>
      </c>
      <c r="H152" s="69">
        <v>348</v>
      </c>
      <c r="I152" s="57">
        <v>0.05</v>
      </c>
      <c r="J152" s="427">
        <f t="shared" si="2"/>
        <v>330.59999999999997</v>
      </c>
    </row>
    <row r="153" spans="1:10" ht="15.75">
      <c r="A153" s="36">
        <v>149</v>
      </c>
      <c r="B153" s="36" t="s">
        <v>15171</v>
      </c>
      <c r="C153" s="426" t="s">
        <v>14615</v>
      </c>
      <c r="D153" s="71" t="s">
        <v>14731</v>
      </c>
      <c r="E153" s="36" t="s">
        <v>7802</v>
      </c>
      <c r="F153" s="36"/>
      <c r="G153" s="36" t="s">
        <v>7804</v>
      </c>
      <c r="H153" s="69">
        <v>359</v>
      </c>
      <c r="I153" s="57">
        <v>0.05</v>
      </c>
      <c r="J153" s="427">
        <f t="shared" si="2"/>
        <v>341.05</v>
      </c>
    </row>
    <row r="154" spans="1:10" ht="15.75">
      <c r="A154" s="36">
        <v>150</v>
      </c>
      <c r="B154" s="36" t="s">
        <v>15171</v>
      </c>
      <c r="C154" s="426" t="s">
        <v>14616</v>
      </c>
      <c r="D154" s="71" t="s">
        <v>14731</v>
      </c>
      <c r="E154" s="36" t="s">
        <v>7802</v>
      </c>
      <c r="F154" s="36"/>
      <c r="G154" s="36" t="s">
        <v>7804</v>
      </c>
      <c r="H154" s="69">
        <v>359</v>
      </c>
      <c r="I154" s="57">
        <v>0.05</v>
      </c>
      <c r="J154" s="427">
        <f t="shared" si="2"/>
        <v>341.05</v>
      </c>
    </row>
    <row r="155" spans="1:10" ht="15.75">
      <c r="A155" s="36">
        <v>151</v>
      </c>
      <c r="B155" s="36" t="s">
        <v>15171</v>
      </c>
      <c r="C155" s="426" t="s">
        <v>14617</v>
      </c>
      <c r="D155" s="71" t="s">
        <v>14731</v>
      </c>
      <c r="E155" s="36" t="s">
        <v>7802</v>
      </c>
      <c r="F155" s="36"/>
      <c r="G155" s="36" t="s">
        <v>7804</v>
      </c>
      <c r="H155" s="69">
        <v>359</v>
      </c>
      <c r="I155" s="57">
        <v>0.05</v>
      </c>
      <c r="J155" s="427">
        <f t="shared" si="2"/>
        <v>341.05</v>
      </c>
    </row>
    <row r="156" spans="1:10" ht="15.75">
      <c r="A156" s="36">
        <v>152</v>
      </c>
      <c r="B156" s="36" t="s">
        <v>15171</v>
      </c>
      <c r="C156" s="429" t="s">
        <v>14618</v>
      </c>
      <c r="D156" s="71" t="s">
        <v>14721</v>
      </c>
      <c r="E156" s="36" t="s">
        <v>7802</v>
      </c>
      <c r="F156" s="36"/>
      <c r="G156" s="36" t="s">
        <v>7804</v>
      </c>
      <c r="H156" s="69">
        <v>478</v>
      </c>
      <c r="I156" s="57">
        <v>0.05</v>
      </c>
      <c r="J156" s="427">
        <f t="shared" si="2"/>
        <v>454.09999999999997</v>
      </c>
    </row>
    <row r="157" spans="1:10" ht="15.75">
      <c r="A157" s="36">
        <v>153</v>
      </c>
      <c r="B157" s="36" t="s">
        <v>15171</v>
      </c>
      <c r="C157" s="426" t="s">
        <v>14619</v>
      </c>
      <c r="D157" s="71" t="s">
        <v>14721</v>
      </c>
      <c r="E157" s="36" t="s">
        <v>7802</v>
      </c>
      <c r="F157" s="36"/>
      <c r="G157" s="36" t="s">
        <v>7804</v>
      </c>
      <c r="H157" s="69">
        <v>522</v>
      </c>
      <c r="I157" s="57">
        <v>0.05</v>
      </c>
      <c r="J157" s="427">
        <f t="shared" si="2"/>
        <v>495.9</v>
      </c>
    </row>
    <row r="158" spans="1:10" ht="15.75">
      <c r="A158" s="36">
        <v>154</v>
      </c>
      <c r="B158" s="36" t="s">
        <v>15171</v>
      </c>
      <c r="C158" s="426" t="s">
        <v>14620</v>
      </c>
      <c r="D158" s="71" t="s">
        <v>14721</v>
      </c>
      <c r="E158" s="36" t="s">
        <v>7802</v>
      </c>
      <c r="F158" s="36"/>
      <c r="G158" s="36" t="s">
        <v>7804</v>
      </c>
      <c r="H158" s="69">
        <v>565</v>
      </c>
      <c r="I158" s="57">
        <v>0.05</v>
      </c>
      <c r="J158" s="427">
        <f t="shared" si="2"/>
        <v>536.75</v>
      </c>
    </row>
    <row r="159" spans="1:10" ht="15.75">
      <c r="A159" s="36">
        <v>155</v>
      </c>
      <c r="B159" s="36" t="s">
        <v>15171</v>
      </c>
      <c r="C159" s="426" t="s">
        <v>14621</v>
      </c>
      <c r="D159" s="71" t="s">
        <v>14721</v>
      </c>
      <c r="E159" s="36" t="s">
        <v>7802</v>
      </c>
      <c r="F159" s="36"/>
      <c r="G159" s="36" t="s">
        <v>7804</v>
      </c>
      <c r="H159" s="69">
        <v>609</v>
      </c>
      <c r="I159" s="57">
        <v>0.05</v>
      </c>
      <c r="J159" s="427">
        <f t="shared" si="2"/>
        <v>578.54999999999995</v>
      </c>
    </row>
    <row r="160" spans="1:10" ht="15.75">
      <c r="A160" s="36">
        <v>156</v>
      </c>
      <c r="B160" s="36" t="s">
        <v>15171</v>
      </c>
      <c r="C160" s="426" t="s">
        <v>14622</v>
      </c>
      <c r="D160" s="71" t="s">
        <v>14720</v>
      </c>
      <c r="E160" s="36" t="s">
        <v>7802</v>
      </c>
      <c r="F160" s="36"/>
      <c r="G160" s="36" t="s">
        <v>7804</v>
      </c>
      <c r="H160" s="69">
        <v>478</v>
      </c>
      <c r="I160" s="57">
        <v>0.05</v>
      </c>
      <c r="J160" s="427">
        <f t="shared" si="2"/>
        <v>454.09999999999997</v>
      </c>
    </row>
    <row r="161" spans="1:10" ht="15.75">
      <c r="A161" s="36">
        <v>157</v>
      </c>
      <c r="B161" s="36" t="s">
        <v>15171</v>
      </c>
      <c r="C161" s="426" t="s">
        <v>14623</v>
      </c>
      <c r="D161" s="71" t="s">
        <v>14720</v>
      </c>
      <c r="E161" s="36" t="s">
        <v>7802</v>
      </c>
      <c r="F161" s="36"/>
      <c r="G161" s="36" t="s">
        <v>7804</v>
      </c>
      <c r="H161" s="69">
        <v>522</v>
      </c>
      <c r="I161" s="57">
        <v>0.05</v>
      </c>
      <c r="J161" s="427">
        <f t="shared" si="2"/>
        <v>495.9</v>
      </c>
    </row>
    <row r="162" spans="1:10" ht="15.75">
      <c r="A162" s="36">
        <v>158</v>
      </c>
      <c r="B162" s="36" t="s">
        <v>15171</v>
      </c>
      <c r="C162" s="426" t="s">
        <v>14624</v>
      </c>
      <c r="D162" s="71" t="s">
        <v>14720</v>
      </c>
      <c r="E162" s="36" t="s">
        <v>7802</v>
      </c>
      <c r="F162" s="36"/>
      <c r="G162" s="36" t="s">
        <v>7804</v>
      </c>
      <c r="H162" s="69">
        <v>565</v>
      </c>
      <c r="I162" s="57">
        <v>0.05</v>
      </c>
      <c r="J162" s="427">
        <f t="shared" si="2"/>
        <v>536.75</v>
      </c>
    </row>
    <row r="163" spans="1:10" ht="15.75">
      <c r="A163" s="36">
        <v>159</v>
      </c>
      <c r="B163" s="36" t="s">
        <v>15171</v>
      </c>
      <c r="C163" s="426" t="s">
        <v>14625</v>
      </c>
      <c r="D163" s="71" t="s">
        <v>14720</v>
      </c>
      <c r="E163" s="36" t="s">
        <v>7802</v>
      </c>
      <c r="F163" s="36"/>
      <c r="G163" s="36" t="s">
        <v>7804</v>
      </c>
      <c r="H163" s="69">
        <v>609</v>
      </c>
      <c r="I163" s="57">
        <v>0.05</v>
      </c>
      <c r="J163" s="427">
        <f t="shared" si="2"/>
        <v>578.54999999999995</v>
      </c>
    </row>
    <row r="164" spans="1:10" ht="15.75">
      <c r="A164" s="36">
        <v>160</v>
      </c>
      <c r="B164" s="36" t="s">
        <v>15171</v>
      </c>
      <c r="C164" s="426" t="s">
        <v>14626</v>
      </c>
      <c r="D164" s="71" t="s">
        <v>14721</v>
      </c>
      <c r="E164" s="36" t="s">
        <v>7802</v>
      </c>
      <c r="F164" s="36"/>
      <c r="G164" s="36" t="s">
        <v>7804</v>
      </c>
      <c r="H164" s="69">
        <v>293</v>
      </c>
      <c r="I164" s="57">
        <v>0.05</v>
      </c>
      <c r="J164" s="427">
        <f t="shared" si="2"/>
        <v>278.34999999999997</v>
      </c>
    </row>
    <row r="165" spans="1:10" ht="15.75">
      <c r="A165" s="36">
        <v>161</v>
      </c>
      <c r="B165" s="36" t="s">
        <v>15171</v>
      </c>
      <c r="C165" s="426" t="s">
        <v>14627</v>
      </c>
      <c r="D165" s="71" t="s">
        <v>14721</v>
      </c>
      <c r="E165" s="36" t="s">
        <v>7802</v>
      </c>
      <c r="F165" s="36"/>
      <c r="G165" s="36" t="s">
        <v>7804</v>
      </c>
      <c r="H165" s="69">
        <v>293</v>
      </c>
      <c r="I165" s="57">
        <v>0.05</v>
      </c>
      <c r="J165" s="427">
        <f t="shared" si="2"/>
        <v>278.34999999999997</v>
      </c>
    </row>
    <row r="166" spans="1:10" ht="15.75">
      <c r="A166" s="36">
        <v>162</v>
      </c>
      <c r="B166" s="36" t="s">
        <v>15171</v>
      </c>
      <c r="C166" s="426" t="s">
        <v>14628</v>
      </c>
      <c r="D166" s="71" t="s">
        <v>14721</v>
      </c>
      <c r="E166" s="36" t="s">
        <v>7802</v>
      </c>
      <c r="F166" s="36"/>
      <c r="G166" s="36" t="s">
        <v>7804</v>
      </c>
      <c r="H166" s="69">
        <v>293</v>
      </c>
      <c r="I166" s="57">
        <v>0.05</v>
      </c>
      <c r="J166" s="427">
        <f t="shared" si="2"/>
        <v>278.34999999999997</v>
      </c>
    </row>
    <row r="167" spans="1:10" ht="15.75">
      <c r="A167" s="36">
        <v>163</v>
      </c>
      <c r="B167" s="36" t="s">
        <v>15171</v>
      </c>
      <c r="C167" s="426" t="s">
        <v>14629</v>
      </c>
      <c r="D167" s="71" t="s">
        <v>14721</v>
      </c>
      <c r="E167" s="36" t="s">
        <v>7802</v>
      </c>
      <c r="F167" s="36"/>
      <c r="G167" s="36" t="s">
        <v>7804</v>
      </c>
      <c r="H167" s="69">
        <v>293</v>
      </c>
      <c r="I167" s="57">
        <v>0.05</v>
      </c>
      <c r="J167" s="427">
        <f t="shared" si="2"/>
        <v>278.34999999999997</v>
      </c>
    </row>
    <row r="168" spans="1:10" ht="15.75">
      <c r="A168" s="36">
        <v>164</v>
      </c>
      <c r="B168" s="36" t="s">
        <v>15171</v>
      </c>
      <c r="C168" s="426" t="s">
        <v>14630</v>
      </c>
      <c r="D168" s="71" t="s">
        <v>14721</v>
      </c>
      <c r="E168" s="36" t="s">
        <v>7802</v>
      </c>
      <c r="F168" s="36"/>
      <c r="G168" s="36" t="s">
        <v>7804</v>
      </c>
      <c r="H168" s="69">
        <v>348</v>
      </c>
      <c r="I168" s="57">
        <v>0.05</v>
      </c>
      <c r="J168" s="427">
        <f t="shared" si="2"/>
        <v>330.59999999999997</v>
      </c>
    </row>
    <row r="169" spans="1:10" ht="15.75">
      <c r="A169" s="36">
        <v>165</v>
      </c>
      <c r="B169" s="36" t="s">
        <v>15171</v>
      </c>
      <c r="C169" s="426" t="s">
        <v>14631</v>
      </c>
      <c r="D169" s="71" t="s">
        <v>14721</v>
      </c>
      <c r="E169" s="36" t="s">
        <v>7802</v>
      </c>
      <c r="F169" s="36"/>
      <c r="G169" s="36" t="s">
        <v>7804</v>
      </c>
      <c r="H169" s="69">
        <v>348</v>
      </c>
      <c r="I169" s="57">
        <v>0.05</v>
      </c>
      <c r="J169" s="427">
        <f t="shared" si="2"/>
        <v>330.59999999999997</v>
      </c>
    </row>
    <row r="170" spans="1:10" ht="15.75">
      <c r="A170" s="36">
        <v>166</v>
      </c>
      <c r="B170" s="36" t="s">
        <v>15171</v>
      </c>
      <c r="C170" s="426" t="s">
        <v>14632</v>
      </c>
      <c r="D170" s="71" t="s">
        <v>14721</v>
      </c>
      <c r="E170" s="36" t="s">
        <v>7802</v>
      </c>
      <c r="F170" s="36"/>
      <c r="G170" s="36" t="s">
        <v>7804</v>
      </c>
      <c r="H170" s="69">
        <v>348</v>
      </c>
      <c r="I170" s="57">
        <v>0.05</v>
      </c>
      <c r="J170" s="427">
        <f t="shared" si="2"/>
        <v>330.59999999999997</v>
      </c>
    </row>
    <row r="171" spans="1:10" ht="15.75">
      <c r="A171" s="36">
        <v>167</v>
      </c>
      <c r="B171" s="36" t="s">
        <v>15171</v>
      </c>
      <c r="C171" s="426" t="s">
        <v>14633</v>
      </c>
      <c r="D171" s="71" t="s">
        <v>14721</v>
      </c>
      <c r="E171" s="36" t="s">
        <v>7802</v>
      </c>
      <c r="F171" s="36"/>
      <c r="G171" s="36" t="s">
        <v>7804</v>
      </c>
      <c r="H171" s="69">
        <v>348</v>
      </c>
      <c r="I171" s="57">
        <v>0.05</v>
      </c>
      <c r="J171" s="427">
        <f t="shared" si="2"/>
        <v>330.59999999999997</v>
      </c>
    </row>
    <row r="172" spans="1:10" ht="15.75">
      <c r="A172" s="36">
        <v>168</v>
      </c>
      <c r="B172" s="36" t="s">
        <v>15171</v>
      </c>
      <c r="C172" s="426" t="s">
        <v>14634</v>
      </c>
      <c r="D172" s="71" t="s">
        <v>14721</v>
      </c>
      <c r="E172" s="36" t="s">
        <v>7802</v>
      </c>
      <c r="F172" s="36"/>
      <c r="G172" s="36" t="s">
        <v>7804</v>
      </c>
      <c r="H172" s="69">
        <v>380</v>
      </c>
      <c r="I172" s="57">
        <v>0.05</v>
      </c>
      <c r="J172" s="427">
        <f t="shared" si="2"/>
        <v>361</v>
      </c>
    </row>
    <row r="173" spans="1:10" ht="15.75">
      <c r="A173" s="36">
        <v>169</v>
      </c>
      <c r="B173" s="36" t="s">
        <v>15171</v>
      </c>
      <c r="C173" s="426" t="s">
        <v>14635</v>
      </c>
      <c r="D173" s="71" t="s">
        <v>14721</v>
      </c>
      <c r="E173" s="36" t="s">
        <v>7802</v>
      </c>
      <c r="F173" s="36"/>
      <c r="G173" s="36" t="s">
        <v>7804</v>
      </c>
      <c r="H173" s="69">
        <v>380</v>
      </c>
      <c r="I173" s="57">
        <v>0.05</v>
      </c>
      <c r="J173" s="427">
        <f t="shared" si="2"/>
        <v>361</v>
      </c>
    </row>
    <row r="174" spans="1:10" ht="15.75">
      <c r="A174" s="36">
        <v>170</v>
      </c>
      <c r="B174" s="36" t="s">
        <v>15171</v>
      </c>
      <c r="C174" s="426" t="s">
        <v>14636</v>
      </c>
      <c r="D174" s="71" t="s">
        <v>14721</v>
      </c>
      <c r="E174" s="36" t="s">
        <v>7802</v>
      </c>
      <c r="F174" s="36"/>
      <c r="G174" s="36" t="s">
        <v>7804</v>
      </c>
      <c r="H174" s="69">
        <v>380</v>
      </c>
      <c r="I174" s="57">
        <v>0.05</v>
      </c>
      <c r="J174" s="427">
        <f t="shared" si="2"/>
        <v>361</v>
      </c>
    </row>
    <row r="175" spans="1:10" ht="15.75">
      <c r="A175" s="36">
        <v>171</v>
      </c>
      <c r="B175" s="36" t="s">
        <v>15171</v>
      </c>
      <c r="C175" s="426" t="s">
        <v>14637</v>
      </c>
      <c r="D175" s="71" t="s">
        <v>14721</v>
      </c>
      <c r="E175" s="36" t="s">
        <v>7802</v>
      </c>
      <c r="F175" s="36"/>
      <c r="G175" s="36" t="s">
        <v>7804</v>
      </c>
      <c r="H175" s="69">
        <v>402</v>
      </c>
      <c r="I175" s="57">
        <v>0.05</v>
      </c>
      <c r="J175" s="427">
        <f t="shared" si="2"/>
        <v>381.9</v>
      </c>
    </row>
    <row r="176" spans="1:10" ht="15.75">
      <c r="A176" s="36">
        <v>172</v>
      </c>
      <c r="B176" s="36" t="s">
        <v>15171</v>
      </c>
      <c r="C176" s="426" t="s">
        <v>14638</v>
      </c>
      <c r="D176" s="71" t="s">
        <v>14721</v>
      </c>
      <c r="E176" s="36" t="s">
        <v>7802</v>
      </c>
      <c r="F176" s="36"/>
      <c r="G176" s="36" t="s">
        <v>7804</v>
      </c>
      <c r="H176" s="69">
        <v>402</v>
      </c>
      <c r="I176" s="57">
        <v>0.05</v>
      </c>
      <c r="J176" s="427">
        <f t="shared" si="2"/>
        <v>381.9</v>
      </c>
    </row>
    <row r="177" spans="1:10" ht="15.75">
      <c r="A177" s="36">
        <v>173</v>
      </c>
      <c r="B177" s="36" t="s">
        <v>15171</v>
      </c>
      <c r="C177" s="426" t="s">
        <v>14639</v>
      </c>
      <c r="D177" s="71" t="s">
        <v>14721</v>
      </c>
      <c r="E177" s="36" t="s">
        <v>7802</v>
      </c>
      <c r="F177" s="36"/>
      <c r="G177" s="36" t="s">
        <v>7804</v>
      </c>
      <c r="H177" s="69">
        <v>402</v>
      </c>
      <c r="I177" s="57">
        <v>0.05</v>
      </c>
      <c r="J177" s="427">
        <f t="shared" si="2"/>
        <v>381.9</v>
      </c>
    </row>
    <row r="178" spans="1:10" ht="15.75">
      <c r="A178" s="36">
        <v>174</v>
      </c>
      <c r="B178" s="36" t="s">
        <v>15171</v>
      </c>
      <c r="C178" s="426" t="s">
        <v>14640</v>
      </c>
      <c r="D178" s="71" t="s">
        <v>14723</v>
      </c>
      <c r="E178" s="36" t="s">
        <v>7802</v>
      </c>
      <c r="F178" s="36"/>
      <c r="G178" s="36" t="s">
        <v>7804</v>
      </c>
      <c r="H178" s="69">
        <v>565</v>
      </c>
      <c r="I178" s="57">
        <v>0.05</v>
      </c>
      <c r="J178" s="427">
        <f t="shared" si="2"/>
        <v>536.75</v>
      </c>
    </row>
    <row r="179" spans="1:10" ht="15.75">
      <c r="A179" s="36">
        <v>175</v>
      </c>
      <c r="B179" s="36" t="s">
        <v>15171</v>
      </c>
      <c r="C179" s="426" t="s">
        <v>14641</v>
      </c>
      <c r="D179" s="71" t="s">
        <v>14723</v>
      </c>
      <c r="E179" s="36" t="s">
        <v>7802</v>
      </c>
      <c r="F179" s="36"/>
      <c r="G179" s="36" t="s">
        <v>7804</v>
      </c>
      <c r="H179" s="69">
        <v>717</v>
      </c>
      <c r="I179" s="57">
        <v>0.05</v>
      </c>
      <c r="J179" s="427">
        <f t="shared" si="2"/>
        <v>681.15</v>
      </c>
    </row>
    <row r="180" spans="1:10" ht="15.75">
      <c r="A180" s="36">
        <v>176</v>
      </c>
      <c r="B180" s="36" t="s">
        <v>15171</v>
      </c>
      <c r="C180" s="426" t="s">
        <v>14642</v>
      </c>
      <c r="D180" s="71" t="s">
        <v>14721</v>
      </c>
      <c r="E180" s="36" t="s">
        <v>7802</v>
      </c>
      <c r="F180" s="36"/>
      <c r="G180" s="36" t="s">
        <v>7804</v>
      </c>
      <c r="H180" s="69">
        <v>204</v>
      </c>
      <c r="I180" s="57">
        <v>0.05</v>
      </c>
      <c r="J180" s="427">
        <f t="shared" si="2"/>
        <v>193.79999999999998</v>
      </c>
    </row>
    <row r="181" spans="1:10" ht="15.75">
      <c r="A181" s="36">
        <v>177</v>
      </c>
      <c r="B181" s="36" t="s">
        <v>15171</v>
      </c>
      <c r="C181" s="426" t="s">
        <v>14643</v>
      </c>
      <c r="D181" s="71" t="s">
        <v>14721</v>
      </c>
      <c r="E181" s="36" t="s">
        <v>7802</v>
      </c>
      <c r="F181" s="36"/>
      <c r="G181" s="36" t="s">
        <v>7804</v>
      </c>
      <c r="H181" s="69">
        <v>204</v>
      </c>
      <c r="I181" s="57">
        <v>0.05</v>
      </c>
      <c r="J181" s="427">
        <f t="shared" si="2"/>
        <v>193.79999999999998</v>
      </c>
    </row>
    <row r="182" spans="1:10" ht="15.75">
      <c r="A182" s="36">
        <v>178</v>
      </c>
      <c r="B182" s="36" t="s">
        <v>15171</v>
      </c>
      <c r="C182" s="426" t="s">
        <v>14644</v>
      </c>
      <c r="D182" s="71" t="s">
        <v>14721</v>
      </c>
      <c r="E182" s="36" t="s">
        <v>7802</v>
      </c>
      <c r="F182" s="36"/>
      <c r="G182" s="36" t="s">
        <v>7804</v>
      </c>
      <c r="H182" s="69">
        <v>261</v>
      </c>
      <c r="I182" s="57">
        <v>0.05</v>
      </c>
      <c r="J182" s="427">
        <f t="shared" si="2"/>
        <v>247.95</v>
      </c>
    </row>
    <row r="183" spans="1:10" ht="15.75">
      <c r="A183" s="36">
        <v>179</v>
      </c>
      <c r="B183" s="36" t="s">
        <v>15171</v>
      </c>
      <c r="C183" s="426" t="s">
        <v>14645</v>
      </c>
      <c r="D183" s="71" t="s">
        <v>14721</v>
      </c>
      <c r="E183" s="36" t="s">
        <v>7802</v>
      </c>
      <c r="F183" s="36"/>
      <c r="G183" s="36" t="s">
        <v>7804</v>
      </c>
      <c r="H183" s="69">
        <v>261</v>
      </c>
      <c r="I183" s="57">
        <v>0.05</v>
      </c>
      <c r="J183" s="427">
        <f t="shared" si="2"/>
        <v>247.95</v>
      </c>
    </row>
    <row r="184" spans="1:10" ht="15.75">
      <c r="A184" s="36">
        <v>180</v>
      </c>
      <c r="B184" s="36" t="s">
        <v>15171</v>
      </c>
      <c r="C184" s="426" t="s">
        <v>14646</v>
      </c>
      <c r="D184" s="71" t="s">
        <v>14721</v>
      </c>
      <c r="E184" s="36" t="s">
        <v>7802</v>
      </c>
      <c r="F184" s="36"/>
      <c r="G184" s="36" t="s">
        <v>7804</v>
      </c>
      <c r="H184" s="69">
        <v>293</v>
      </c>
      <c r="I184" s="57">
        <v>0.05</v>
      </c>
      <c r="J184" s="427">
        <f t="shared" si="2"/>
        <v>278.34999999999997</v>
      </c>
    </row>
    <row r="185" spans="1:10" ht="15.75">
      <c r="A185" s="36">
        <v>181</v>
      </c>
      <c r="B185" s="36" t="s">
        <v>15171</v>
      </c>
      <c r="C185" s="426" t="s">
        <v>14647</v>
      </c>
      <c r="D185" s="71" t="s">
        <v>14721</v>
      </c>
      <c r="E185" s="36" t="s">
        <v>7802</v>
      </c>
      <c r="F185" s="36"/>
      <c r="G185" s="36" t="s">
        <v>7804</v>
      </c>
      <c r="H185" s="69">
        <v>293</v>
      </c>
      <c r="I185" s="57">
        <v>0.05</v>
      </c>
      <c r="J185" s="427">
        <f t="shared" si="2"/>
        <v>278.34999999999997</v>
      </c>
    </row>
    <row r="186" spans="1:10" ht="15.75">
      <c r="A186" s="36">
        <v>182</v>
      </c>
      <c r="B186" s="36" t="s">
        <v>15171</v>
      </c>
      <c r="C186" s="426" t="s">
        <v>14648</v>
      </c>
      <c r="D186" s="71" t="s">
        <v>14721</v>
      </c>
      <c r="E186" s="36" t="s">
        <v>7802</v>
      </c>
      <c r="F186" s="36"/>
      <c r="G186" s="36" t="s">
        <v>7804</v>
      </c>
      <c r="H186" s="69">
        <v>377</v>
      </c>
      <c r="I186" s="57">
        <v>0.05</v>
      </c>
      <c r="J186" s="427">
        <f t="shared" si="2"/>
        <v>358.15</v>
      </c>
    </row>
    <row r="187" spans="1:10" ht="15.75">
      <c r="A187" s="36">
        <v>183</v>
      </c>
      <c r="B187" s="36" t="s">
        <v>15171</v>
      </c>
      <c r="C187" s="426" t="s">
        <v>14649</v>
      </c>
      <c r="D187" s="71" t="s">
        <v>14721</v>
      </c>
      <c r="E187" s="36" t="s">
        <v>7802</v>
      </c>
      <c r="F187" s="36"/>
      <c r="G187" s="36" t="s">
        <v>7804</v>
      </c>
      <c r="H187" s="69">
        <v>377</v>
      </c>
      <c r="I187" s="57">
        <v>0.05</v>
      </c>
      <c r="J187" s="427">
        <f t="shared" si="2"/>
        <v>358.15</v>
      </c>
    </row>
    <row r="188" spans="1:10" ht="15.75">
      <c r="A188" s="36">
        <v>184</v>
      </c>
      <c r="B188" s="36" t="s">
        <v>15171</v>
      </c>
      <c r="C188" s="426" t="s">
        <v>14650</v>
      </c>
      <c r="D188" s="71" t="s">
        <v>14720</v>
      </c>
      <c r="E188" s="36" t="s">
        <v>7802</v>
      </c>
      <c r="F188" s="36"/>
      <c r="G188" s="36" t="s">
        <v>7804</v>
      </c>
      <c r="H188" s="69">
        <v>204</v>
      </c>
      <c r="I188" s="57">
        <v>0.05</v>
      </c>
      <c r="J188" s="427">
        <f t="shared" si="2"/>
        <v>193.79999999999998</v>
      </c>
    </row>
    <row r="189" spans="1:10" ht="15.75">
      <c r="A189" s="36">
        <v>185</v>
      </c>
      <c r="B189" s="36" t="s">
        <v>15171</v>
      </c>
      <c r="C189" s="426" t="s">
        <v>14651</v>
      </c>
      <c r="D189" s="71" t="s">
        <v>14720</v>
      </c>
      <c r="E189" s="36" t="s">
        <v>7802</v>
      </c>
      <c r="F189" s="36"/>
      <c r="G189" s="36" t="s">
        <v>7804</v>
      </c>
      <c r="H189" s="69">
        <v>204</v>
      </c>
      <c r="I189" s="57">
        <v>0.05</v>
      </c>
      <c r="J189" s="427">
        <f t="shared" si="2"/>
        <v>193.79999999999998</v>
      </c>
    </row>
    <row r="190" spans="1:10" ht="15.75">
      <c r="A190" s="36">
        <v>186</v>
      </c>
      <c r="B190" s="36" t="s">
        <v>15171</v>
      </c>
      <c r="C190" s="426" t="s">
        <v>14652</v>
      </c>
      <c r="D190" s="71" t="s">
        <v>14720</v>
      </c>
      <c r="E190" s="36" t="s">
        <v>7802</v>
      </c>
      <c r="F190" s="36"/>
      <c r="G190" s="36" t="s">
        <v>7804</v>
      </c>
      <c r="H190" s="69">
        <v>261</v>
      </c>
      <c r="I190" s="57">
        <v>0.05</v>
      </c>
      <c r="J190" s="427">
        <f t="shared" si="2"/>
        <v>247.95</v>
      </c>
    </row>
    <row r="191" spans="1:10" ht="15.75">
      <c r="A191" s="36">
        <v>187</v>
      </c>
      <c r="B191" s="36" t="s">
        <v>15171</v>
      </c>
      <c r="C191" s="426" t="s">
        <v>14653</v>
      </c>
      <c r="D191" s="71" t="s">
        <v>14720</v>
      </c>
      <c r="E191" s="36" t="s">
        <v>7802</v>
      </c>
      <c r="F191" s="36"/>
      <c r="G191" s="36" t="s">
        <v>7804</v>
      </c>
      <c r="H191" s="69">
        <v>261</v>
      </c>
      <c r="I191" s="57">
        <v>0.05</v>
      </c>
      <c r="J191" s="427">
        <f t="shared" si="2"/>
        <v>247.95</v>
      </c>
    </row>
    <row r="192" spans="1:10" ht="15.75">
      <c r="A192" s="36">
        <v>188</v>
      </c>
      <c r="B192" s="36" t="s">
        <v>15171</v>
      </c>
      <c r="C192" s="426" t="s">
        <v>14654</v>
      </c>
      <c r="D192" s="71" t="s">
        <v>14720</v>
      </c>
      <c r="E192" s="36" t="s">
        <v>7802</v>
      </c>
      <c r="F192" s="36"/>
      <c r="G192" s="36" t="s">
        <v>7804</v>
      </c>
      <c r="H192" s="69">
        <v>293</v>
      </c>
      <c r="I192" s="57">
        <v>0.05</v>
      </c>
      <c r="J192" s="427">
        <f t="shared" si="2"/>
        <v>278.34999999999997</v>
      </c>
    </row>
    <row r="193" spans="1:10" ht="15.75">
      <c r="A193" s="36">
        <v>189</v>
      </c>
      <c r="B193" s="36" t="s">
        <v>15171</v>
      </c>
      <c r="C193" s="426" t="s">
        <v>14655</v>
      </c>
      <c r="D193" s="71" t="s">
        <v>14720</v>
      </c>
      <c r="E193" s="36" t="s">
        <v>7802</v>
      </c>
      <c r="F193" s="36"/>
      <c r="G193" s="36" t="s">
        <v>7804</v>
      </c>
      <c r="H193" s="69">
        <v>293</v>
      </c>
      <c r="I193" s="57">
        <v>0.05</v>
      </c>
      <c r="J193" s="427">
        <f t="shared" si="2"/>
        <v>278.34999999999997</v>
      </c>
    </row>
    <row r="194" spans="1:10" ht="15.75">
      <c r="A194" s="36">
        <v>190</v>
      </c>
      <c r="B194" s="36" t="s">
        <v>15171</v>
      </c>
      <c r="C194" s="426" t="s">
        <v>14656</v>
      </c>
      <c r="D194" s="71" t="s">
        <v>14720</v>
      </c>
      <c r="E194" s="36" t="s">
        <v>7802</v>
      </c>
      <c r="F194" s="36"/>
      <c r="G194" s="36" t="s">
        <v>7804</v>
      </c>
      <c r="H194" s="69">
        <v>377</v>
      </c>
      <c r="I194" s="57">
        <v>0.05</v>
      </c>
      <c r="J194" s="427">
        <f t="shared" si="2"/>
        <v>358.15</v>
      </c>
    </row>
    <row r="195" spans="1:10" ht="15.75">
      <c r="A195" s="36">
        <v>191</v>
      </c>
      <c r="B195" s="36" t="s">
        <v>15171</v>
      </c>
      <c r="C195" s="426" t="s">
        <v>14657</v>
      </c>
      <c r="D195" s="71" t="s">
        <v>14720</v>
      </c>
      <c r="E195" s="36" t="s">
        <v>7802</v>
      </c>
      <c r="F195" s="36"/>
      <c r="G195" s="36" t="s">
        <v>7804</v>
      </c>
      <c r="H195" s="69">
        <v>377</v>
      </c>
      <c r="I195" s="57">
        <v>0.05</v>
      </c>
      <c r="J195" s="427">
        <f t="shared" si="2"/>
        <v>358.15</v>
      </c>
    </row>
    <row r="196" spans="1:10" ht="15.75">
      <c r="A196" s="36">
        <v>192</v>
      </c>
      <c r="B196" s="36" t="s">
        <v>15171</v>
      </c>
      <c r="C196" s="426" t="s">
        <v>14658</v>
      </c>
      <c r="D196" s="71" t="s">
        <v>14729</v>
      </c>
      <c r="E196" s="36" t="s">
        <v>7802</v>
      </c>
      <c r="F196" s="36"/>
      <c r="G196" s="36" t="s">
        <v>7804</v>
      </c>
      <c r="H196" s="69">
        <v>215</v>
      </c>
      <c r="I196" s="57">
        <v>0.05</v>
      </c>
      <c r="J196" s="427">
        <f t="shared" si="2"/>
        <v>204.25</v>
      </c>
    </row>
    <row r="197" spans="1:10" ht="15.75">
      <c r="A197" s="36">
        <v>193</v>
      </c>
      <c r="B197" s="36" t="s">
        <v>15171</v>
      </c>
      <c r="C197" s="426" t="s">
        <v>14659</v>
      </c>
      <c r="D197" s="71" t="s">
        <v>14729</v>
      </c>
      <c r="E197" s="36" t="s">
        <v>7802</v>
      </c>
      <c r="F197" s="36"/>
      <c r="G197" s="36" t="s">
        <v>7804</v>
      </c>
      <c r="H197" s="69">
        <v>215</v>
      </c>
      <c r="I197" s="57">
        <v>0.05</v>
      </c>
      <c r="J197" s="427">
        <f t="shared" si="2"/>
        <v>204.25</v>
      </c>
    </row>
    <row r="198" spans="1:10" ht="15.75">
      <c r="A198" s="36">
        <v>194</v>
      </c>
      <c r="B198" s="36" t="s">
        <v>15171</v>
      </c>
      <c r="C198" s="426" t="s">
        <v>14660</v>
      </c>
      <c r="D198" s="71" t="s">
        <v>14729</v>
      </c>
      <c r="E198" s="36" t="s">
        <v>7802</v>
      </c>
      <c r="F198" s="36"/>
      <c r="G198" s="36" t="s">
        <v>7804</v>
      </c>
      <c r="H198" s="69">
        <v>272</v>
      </c>
      <c r="I198" s="57">
        <v>0.05</v>
      </c>
      <c r="J198" s="427">
        <f t="shared" ref="J198:J261" si="3">H198*(1-I198)</f>
        <v>258.39999999999998</v>
      </c>
    </row>
    <row r="199" spans="1:10" ht="15.75">
      <c r="A199" s="36">
        <v>195</v>
      </c>
      <c r="B199" s="36" t="s">
        <v>15171</v>
      </c>
      <c r="C199" s="426" t="s">
        <v>14661</v>
      </c>
      <c r="D199" s="71" t="s">
        <v>14729</v>
      </c>
      <c r="E199" s="36" t="s">
        <v>7802</v>
      </c>
      <c r="F199" s="36"/>
      <c r="G199" s="36" t="s">
        <v>7804</v>
      </c>
      <c r="H199" s="69">
        <v>272</v>
      </c>
      <c r="I199" s="57">
        <v>0.05</v>
      </c>
      <c r="J199" s="427">
        <f t="shared" si="3"/>
        <v>258.39999999999998</v>
      </c>
    </row>
    <row r="200" spans="1:10" ht="15.75">
      <c r="A200" s="36">
        <v>196</v>
      </c>
      <c r="B200" s="36" t="s">
        <v>15171</v>
      </c>
      <c r="C200" s="426" t="s">
        <v>14662</v>
      </c>
      <c r="D200" s="71" t="s">
        <v>14729</v>
      </c>
      <c r="E200" s="36" t="s">
        <v>7802</v>
      </c>
      <c r="F200" s="36"/>
      <c r="G200" s="36" t="s">
        <v>7804</v>
      </c>
      <c r="H200" s="69">
        <v>326</v>
      </c>
      <c r="I200" s="57">
        <v>0.05</v>
      </c>
      <c r="J200" s="427">
        <f t="shared" si="3"/>
        <v>309.7</v>
      </c>
    </row>
    <row r="201" spans="1:10" ht="15.75">
      <c r="A201" s="36">
        <v>197</v>
      </c>
      <c r="B201" s="36" t="s">
        <v>15171</v>
      </c>
      <c r="C201" s="426" t="s">
        <v>14663</v>
      </c>
      <c r="D201" s="71" t="s">
        <v>14729</v>
      </c>
      <c r="E201" s="36" t="s">
        <v>7802</v>
      </c>
      <c r="F201" s="36"/>
      <c r="G201" s="36" t="s">
        <v>7804</v>
      </c>
      <c r="H201" s="69">
        <v>326</v>
      </c>
      <c r="I201" s="57">
        <v>0.05</v>
      </c>
      <c r="J201" s="427">
        <f t="shared" si="3"/>
        <v>309.7</v>
      </c>
    </row>
    <row r="202" spans="1:10" ht="15.75">
      <c r="A202" s="36">
        <v>198</v>
      </c>
      <c r="B202" s="36" t="s">
        <v>15171</v>
      </c>
      <c r="C202" s="426" t="s">
        <v>14664</v>
      </c>
      <c r="D202" s="71" t="s">
        <v>14729</v>
      </c>
      <c r="E202" s="36" t="s">
        <v>7802</v>
      </c>
      <c r="F202" s="36"/>
      <c r="G202" s="36" t="s">
        <v>7804</v>
      </c>
      <c r="H202" s="69">
        <v>348</v>
      </c>
      <c r="I202" s="57">
        <v>0.05</v>
      </c>
      <c r="J202" s="427">
        <f t="shared" si="3"/>
        <v>330.59999999999997</v>
      </c>
    </row>
    <row r="203" spans="1:10" ht="15.75">
      <c r="A203" s="36">
        <v>199</v>
      </c>
      <c r="B203" s="36" t="s">
        <v>15171</v>
      </c>
      <c r="C203" s="426" t="s">
        <v>14665</v>
      </c>
      <c r="D203" s="71" t="s">
        <v>14729</v>
      </c>
      <c r="E203" s="36" t="s">
        <v>7802</v>
      </c>
      <c r="F203" s="36"/>
      <c r="G203" s="36" t="s">
        <v>7804</v>
      </c>
      <c r="H203" s="69">
        <v>348</v>
      </c>
      <c r="I203" s="57">
        <v>0.05</v>
      </c>
      <c r="J203" s="427">
        <f t="shared" si="3"/>
        <v>330.59999999999997</v>
      </c>
    </row>
    <row r="204" spans="1:10" ht="15.75">
      <c r="A204" s="36">
        <v>200</v>
      </c>
      <c r="B204" s="36" t="s">
        <v>15171</v>
      </c>
      <c r="C204" s="426" t="s">
        <v>14666</v>
      </c>
      <c r="D204" s="71" t="s">
        <v>14731</v>
      </c>
      <c r="E204" s="36" t="s">
        <v>7802</v>
      </c>
      <c r="F204" s="36"/>
      <c r="G204" s="36" t="s">
        <v>7804</v>
      </c>
      <c r="H204" s="69">
        <v>215</v>
      </c>
      <c r="I204" s="57">
        <v>0.05</v>
      </c>
      <c r="J204" s="427">
        <f t="shared" si="3"/>
        <v>204.25</v>
      </c>
    </row>
    <row r="205" spans="1:10" ht="15.75">
      <c r="A205" s="36">
        <v>201</v>
      </c>
      <c r="B205" s="36" t="s">
        <v>15171</v>
      </c>
      <c r="C205" s="426" t="s">
        <v>14667</v>
      </c>
      <c r="D205" s="71" t="s">
        <v>14731</v>
      </c>
      <c r="E205" s="36" t="s">
        <v>7802</v>
      </c>
      <c r="F205" s="36"/>
      <c r="G205" s="36" t="s">
        <v>7804</v>
      </c>
      <c r="H205" s="69">
        <v>215</v>
      </c>
      <c r="I205" s="57">
        <v>0.05</v>
      </c>
      <c r="J205" s="427">
        <f t="shared" si="3"/>
        <v>204.25</v>
      </c>
    </row>
    <row r="206" spans="1:10" ht="15.75">
      <c r="A206" s="36">
        <v>202</v>
      </c>
      <c r="B206" s="36" t="s">
        <v>15171</v>
      </c>
      <c r="C206" s="426" t="s">
        <v>14668</v>
      </c>
      <c r="D206" s="71" t="s">
        <v>14731</v>
      </c>
      <c r="E206" s="36" t="s">
        <v>7802</v>
      </c>
      <c r="F206" s="36"/>
      <c r="G206" s="36" t="s">
        <v>7804</v>
      </c>
      <c r="H206" s="69">
        <v>272</v>
      </c>
      <c r="I206" s="57">
        <v>0.05</v>
      </c>
      <c r="J206" s="427">
        <f t="shared" si="3"/>
        <v>258.39999999999998</v>
      </c>
    </row>
    <row r="207" spans="1:10" ht="15.75">
      <c r="A207" s="36">
        <v>203</v>
      </c>
      <c r="B207" s="36" t="s">
        <v>15171</v>
      </c>
      <c r="C207" s="426" t="s">
        <v>14669</v>
      </c>
      <c r="D207" s="71" t="s">
        <v>14731</v>
      </c>
      <c r="E207" s="36" t="s">
        <v>7802</v>
      </c>
      <c r="F207" s="36"/>
      <c r="G207" s="36" t="s">
        <v>7804</v>
      </c>
      <c r="H207" s="69">
        <v>272</v>
      </c>
      <c r="I207" s="57">
        <v>0.05</v>
      </c>
      <c r="J207" s="427">
        <f t="shared" si="3"/>
        <v>258.39999999999998</v>
      </c>
    </row>
    <row r="208" spans="1:10" ht="15.75">
      <c r="A208" s="36">
        <v>204</v>
      </c>
      <c r="B208" s="36" t="s">
        <v>15171</v>
      </c>
      <c r="C208" s="426" t="s">
        <v>14670</v>
      </c>
      <c r="D208" s="71" t="s">
        <v>14731</v>
      </c>
      <c r="E208" s="36" t="s">
        <v>7802</v>
      </c>
      <c r="F208" s="36"/>
      <c r="G208" s="36" t="s">
        <v>7804</v>
      </c>
      <c r="H208" s="69">
        <v>326</v>
      </c>
      <c r="I208" s="57">
        <v>0.05</v>
      </c>
      <c r="J208" s="427">
        <f t="shared" si="3"/>
        <v>309.7</v>
      </c>
    </row>
    <row r="209" spans="1:10" ht="15.75">
      <c r="A209" s="36">
        <v>205</v>
      </c>
      <c r="B209" s="36" t="s">
        <v>15171</v>
      </c>
      <c r="C209" s="426" t="s">
        <v>14671</v>
      </c>
      <c r="D209" s="71" t="s">
        <v>14731</v>
      </c>
      <c r="E209" s="36" t="s">
        <v>7802</v>
      </c>
      <c r="F209" s="36"/>
      <c r="G209" s="36" t="s">
        <v>7804</v>
      </c>
      <c r="H209" s="69">
        <v>326</v>
      </c>
      <c r="I209" s="57">
        <v>0.05</v>
      </c>
      <c r="J209" s="427">
        <f t="shared" si="3"/>
        <v>309.7</v>
      </c>
    </row>
    <row r="210" spans="1:10" ht="15.75">
      <c r="A210" s="36">
        <v>206</v>
      </c>
      <c r="B210" s="36" t="s">
        <v>15171</v>
      </c>
      <c r="C210" s="426" t="s">
        <v>14672</v>
      </c>
      <c r="D210" s="71" t="s">
        <v>14721</v>
      </c>
      <c r="E210" s="36" t="s">
        <v>7802</v>
      </c>
      <c r="F210" s="36"/>
      <c r="G210" s="36" t="s">
        <v>7804</v>
      </c>
      <c r="H210" s="69">
        <v>413</v>
      </c>
      <c r="I210" s="57">
        <v>0.05</v>
      </c>
      <c r="J210" s="427">
        <f t="shared" si="3"/>
        <v>392.34999999999997</v>
      </c>
    </row>
    <row r="211" spans="1:10" ht="15.75">
      <c r="A211" s="36">
        <v>207</v>
      </c>
      <c r="B211" s="36" t="s">
        <v>15171</v>
      </c>
      <c r="C211" s="426" t="s">
        <v>14673</v>
      </c>
      <c r="D211" s="71" t="s">
        <v>14721</v>
      </c>
      <c r="E211" s="36" t="s">
        <v>7802</v>
      </c>
      <c r="F211" s="36"/>
      <c r="G211" s="36" t="s">
        <v>7804</v>
      </c>
      <c r="H211" s="69">
        <v>467</v>
      </c>
      <c r="I211" s="57">
        <v>0.05</v>
      </c>
      <c r="J211" s="427">
        <f t="shared" si="3"/>
        <v>443.65</v>
      </c>
    </row>
    <row r="212" spans="1:10" ht="15.75">
      <c r="A212" s="36">
        <v>208</v>
      </c>
      <c r="B212" s="36" t="s">
        <v>15171</v>
      </c>
      <c r="C212" s="426" t="s">
        <v>14674</v>
      </c>
      <c r="D212" s="71" t="s">
        <v>14721</v>
      </c>
      <c r="E212" s="36" t="s">
        <v>7802</v>
      </c>
      <c r="F212" s="36"/>
      <c r="G212" s="36" t="s">
        <v>7804</v>
      </c>
      <c r="H212" s="69">
        <v>522</v>
      </c>
      <c r="I212" s="57">
        <v>0.05</v>
      </c>
      <c r="J212" s="427">
        <f t="shared" si="3"/>
        <v>495.9</v>
      </c>
    </row>
    <row r="213" spans="1:10" ht="15.75">
      <c r="A213" s="36">
        <v>209</v>
      </c>
      <c r="B213" s="36" t="s">
        <v>15171</v>
      </c>
      <c r="C213" s="426" t="s">
        <v>14675</v>
      </c>
      <c r="D213" s="71" t="s">
        <v>14721</v>
      </c>
      <c r="E213" s="36" t="s">
        <v>7802</v>
      </c>
      <c r="F213" s="36"/>
      <c r="G213" s="36" t="s">
        <v>7804</v>
      </c>
      <c r="H213" s="69">
        <v>565</v>
      </c>
      <c r="I213" s="57">
        <v>0.05</v>
      </c>
      <c r="J213" s="427">
        <f t="shared" si="3"/>
        <v>536.75</v>
      </c>
    </row>
    <row r="214" spans="1:10" ht="15.75">
      <c r="A214" s="36">
        <v>210</v>
      </c>
      <c r="B214" s="36" t="s">
        <v>15171</v>
      </c>
      <c r="C214" s="426" t="s">
        <v>14676</v>
      </c>
      <c r="D214" s="71" t="s">
        <v>14720</v>
      </c>
      <c r="E214" s="36" t="s">
        <v>7802</v>
      </c>
      <c r="F214" s="36"/>
      <c r="G214" s="36" t="s">
        <v>7804</v>
      </c>
      <c r="H214" s="69">
        <v>413</v>
      </c>
      <c r="I214" s="57">
        <v>0.05</v>
      </c>
      <c r="J214" s="427">
        <f t="shared" si="3"/>
        <v>392.34999999999997</v>
      </c>
    </row>
    <row r="215" spans="1:10" ht="15.75">
      <c r="A215" s="36">
        <v>211</v>
      </c>
      <c r="B215" s="36" t="s">
        <v>15171</v>
      </c>
      <c r="C215" s="426" t="s">
        <v>14677</v>
      </c>
      <c r="D215" s="71" t="s">
        <v>14720</v>
      </c>
      <c r="E215" s="36" t="s">
        <v>7802</v>
      </c>
      <c r="F215" s="36"/>
      <c r="G215" s="36" t="s">
        <v>7804</v>
      </c>
      <c r="H215" s="69">
        <v>467</v>
      </c>
      <c r="I215" s="57">
        <v>0.05</v>
      </c>
      <c r="J215" s="427">
        <f t="shared" si="3"/>
        <v>443.65</v>
      </c>
    </row>
    <row r="216" spans="1:10" ht="15.75">
      <c r="A216" s="36">
        <v>212</v>
      </c>
      <c r="B216" s="36" t="s">
        <v>15171</v>
      </c>
      <c r="C216" s="426" t="s">
        <v>14678</v>
      </c>
      <c r="D216" s="71" t="s">
        <v>14720</v>
      </c>
      <c r="E216" s="36" t="s">
        <v>7802</v>
      </c>
      <c r="F216" s="36"/>
      <c r="G216" s="36" t="s">
        <v>7804</v>
      </c>
      <c r="H216" s="69">
        <v>522</v>
      </c>
      <c r="I216" s="57">
        <v>0.05</v>
      </c>
      <c r="J216" s="427">
        <f t="shared" si="3"/>
        <v>495.9</v>
      </c>
    </row>
    <row r="217" spans="1:10" ht="15.75">
      <c r="A217" s="36">
        <v>213</v>
      </c>
      <c r="B217" s="36" t="s">
        <v>15171</v>
      </c>
      <c r="C217" s="426" t="s">
        <v>14679</v>
      </c>
      <c r="D217" s="71" t="s">
        <v>14720</v>
      </c>
      <c r="E217" s="36" t="s">
        <v>7802</v>
      </c>
      <c r="F217" s="36"/>
      <c r="G217" s="36" t="s">
        <v>7804</v>
      </c>
      <c r="H217" s="69">
        <v>565</v>
      </c>
      <c r="I217" s="57">
        <v>0.05</v>
      </c>
      <c r="J217" s="427">
        <f t="shared" si="3"/>
        <v>536.75</v>
      </c>
    </row>
    <row r="218" spans="1:10" ht="15.75">
      <c r="A218" s="36">
        <v>214</v>
      </c>
      <c r="B218" s="36" t="s">
        <v>15171</v>
      </c>
      <c r="C218" s="426" t="s">
        <v>14680</v>
      </c>
      <c r="D218" s="71" t="s">
        <v>14720</v>
      </c>
      <c r="E218" s="36" t="s">
        <v>7802</v>
      </c>
      <c r="F218" s="36"/>
      <c r="G218" s="36" t="s">
        <v>7804</v>
      </c>
      <c r="H218" s="69">
        <v>206</v>
      </c>
      <c r="I218" s="57">
        <v>0.05</v>
      </c>
      <c r="J218" s="427">
        <f t="shared" si="3"/>
        <v>195.7</v>
      </c>
    </row>
    <row r="219" spans="1:10" ht="15.75">
      <c r="A219" s="36">
        <v>215</v>
      </c>
      <c r="B219" s="36" t="s">
        <v>15171</v>
      </c>
      <c r="C219" s="426" t="s">
        <v>14681</v>
      </c>
      <c r="D219" s="71" t="s">
        <v>14732</v>
      </c>
      <c r="E219" s="36" t="s">
        <v>7802</v>
      </c>
      <c r="F219" s="36"/>
      <c r="G219" s="36" t="s">
        <v>7804</v>
      </c>
      <c r="H219" s="69">
        <v>206</v>
      </c>
      <c r="I219" s="57">
        <v>0.05</v>
      </c>
      <c r="J219" s="427">
        <f t="shared" si="3"/>
        <v>195.7</v>
      </c>
    </row>
    <row r="220" spans="1:10" ht="15.75">
      <c r="A220" s="36">
        <v>216</v>
      </c>
      <c r="B220" s="36" t="s">
        <v>15171</v>
      </c>
      <c r="C220" s="426" t="s">
        <v>14682</v>
      </c>
      <c r="D220" s="71" t="s">
        <v>14732</v>
      </c>
      <c r="E220" s="36" t="s">
        <v>7802</v>
      </c>
      <c r="F220" s="36"/>
      <c r="G220" s="36" t="s">
        <v>7804</v>
      </c>
      <c r="H220" s="69">
        <v>250</v>
      </c>
      <c r="I220" s="57">
        <v>0.05</v>
      </c>
      <c r="J220" s="427">
        <f t="shared" si="3"/>
        <v>237.5</v>
      </c>
    </row>
    <row r="221" spans="1:10" ht="15.75">
      <c r="A221" s="36">
        <v>217</v>
      </c>
      <c r="B221" s="36" t="s">
        <v>15171</v>
      </c>
      <c r="C221" s="426" t="s">
        <v>14683</v>
      </c>
      <c r="D221" s="71" t="s">
        <v>14732</v>
      </c>
      <c r="E221" s="36" t="s">
        <v>7802</v>
      </c>
      <c r="F221" s="36"/>
      <c r="G221" s="36" t="s">
        <v>7804</v>
      </c>
      <c r="H221" s="69">
        <v>250</v>
      </c>
      <c r="I221" s="57">
        <v>0.05</v>
      </c>
      <c r="J221" s="427">
        <f t="shared" si="3"/>
        <v>237.5</v>
      </c>
    </row>
    <row r="222" spans="1:10" ht="15.75">
      <c r="A222" s="36">
        <v>218</v>
      </c>
      <c r="B222" s="36" t="s">
        <v>15171</v>
      </c>
      <c r="C222" s="426" t="s">
        <v>14684</v>
      </c>
      <c r="D222" s="71" t="s">
        <v>14725</v>
      </c>
      <c r="E222" s="36" t="s">
        <v>7802</v>
      </c>
      <c r="F222" s="36"/>
      <c r="G222" s="36" t="s">
        <v>7804</v>
      </c>
      <c r="H222" s="69">
        <v>250</v>
      </c>
      <c r="I222" s="57">
        <v>0.05</v>
      </c>
      <c r="J222" s="427">
        <f t="shared" si="3"/>
        <v>237.5</v>
      </c>
    </row>
    <row r="223" spans="1:10" ht="15.75">
      <c r="A223" s="36">
        <v>219</v>
      </c>
      <c r="B223" s="36" t="s">
        <v>15171</v>
      </c>
      <c r="C223" s="426" t="s">
        <v>14685</v>
      </c>
      <c r="D223" s="71" t="s">
        <v>14725</v>
      </c>
      <c r="E223" s="36" t="s">
        <v>7802</v>
      </c>
      <c r="F223" s="36"/>
      <c r="G223" s="36" t="s">
        <v>7804</v>
      </c>
      <c r="H223" s="69">
        <v>206</v>
      </c>
      <c r="I223" s="57">
        <v>0.05</v>
      </c>
      <c r="J223" s="427">
        <f t="shared" si="3"/>
        <v>195.7</v>
      </c>
    </row>
    <row r="224" spans="1:10" ht="15.75">
      <c r="A224" s="36">
        <v>220</v>
      </c>
      <c r="B224" s="36" t="s">
        <v>15171</v>
      </c>
      <c r="C224" s="426" t="s">
        <v>14686</v>
      </c>
      <c r="D224" s="71" t="s">
        <v>14725</v>
      </c>
      <c r="E224" s="36" t="s">
        <v>7802</v>
      </c>
      <c r="F224" s="36"/>
      <c r="G224" s="36" t="s">
        <v>7804</v>
      </c>
      <c r="H224" s="69">
        <v>206</v>
      </c>
      <c r="I224" s="57">
        <v>0.05</v>
      </c>
      <c r="J224" s="427">
        <f t="shared" si="3"/>
        <v>195.7</v>
      </c>
    </row>
    <row r="225" spans="1:10" ht="15.75">
      <c r="A225" s="36">
        <v>221</v>
      </c>
      <c r="B225" s="36" t="s">
        <v>15171</v>
      </c>
      <c r="C225" s="429" t="s">
        <v>14687</v>
      </c>
      <c r="D225" s="71" t="s">
        <v>14720</v>
      </c>
      <c r="E225" s="36" t="s">
        <v>7802</v>
      </c>
      <c r="F225" s="36"/>
      <c r="G225" s="36" t="s">
        <v>7804</v>
      </c>
      <c r="H225" s="69">
        <v>300</v>
      </c>
      <c r="I225" s="57">
        <v>0.05</v>
      </c>
      <c r="J225" s="427">
        <f t="shared" si="3"/>
        <v>285</v>
      </c>
    </row>
    <row r="226" spans="1:10" ht="15.75">
      <c r="A226" s="36">
        <v>222</v>
      </c>
      <c r="B226" s="36" t="s">
        <v>15171</v>
      </c>
      <c r="C226" s="429" t="s">
        <v>14688</v>
      </c>
      <c r="D226" s="71" t="s">
        <v>14720</v>
      </c>
      <c r="E226" s="36" t="s">
        <v>7802</v>
      </c>
      <c r="F226" s="36"/>
      <c r="G226" s="36" t="s">
        <v>7804</v>
      </c>
      <c r="H226" s="69">
        <v>300</v>
      </c>
      <c r="I226" s="57">
        <v>0.05</v>
      </c>
      <c r="J226" s="427">
        <f t="shared" si="3"/>
        <v>285</v>
      </c>
    </row>
    <row r="227" spans="1:10" ht="15.75">
      <c r="A227" s="36">
        <v>223</v>
      </c>
      <c r="B227" s="36" t="s">
        <v>15171</v>
      </c>
      <c r="C227" s="429" t="s">
        <v>14689</v>
      </c>
      <c r="D227" s="71" t="s">
        <v>14729</v>
      </c>
      <c r="E227" s="36" t="s">
        <v>7802</v>
      </c>
      <c r="F227" s="36"/>
      <c r="G227" s="36" t="s">
        <v>7804</v>
      </c>
      <c r="H227" s="69">
        <v>300</v>
      </c>
      <c r="I227" s="57">
        <v>0.05</v>
      </c>
      <c r="J227" s="427">
        <f t="shared" si="3"/>
        <v>285</v>
      </c>
    </row>
    <row r="228" spans="1:10" ht="15.75">
      <c r="A228" s="36">
        <v>224</v>
      </c>
      <c r="B228" s="36" t="s">
        <v>15171</v>
      </c>
      <c r="C228" s="429" t="s">
        <v>14690</v>
      </c>
      <c r="D228" s="71" t="s">
        <v>14729</v>
      </c>
      <c r="E228" s="36" t="s">
        <v>7802</v>
      </c>
      <c r="F228" s="36"/>
      <c r="G228" s="36" t="s">
        <v>7804</v>
      </c>
      <c r="H228" s="69">
        <v>350</v>
      </c>
      <c r="I228" s="57">
        <v>0.05</v>
      </c>
      <c r="J228" s="427">
        <f t="shared" si="3"/>
        <v>332.5</v>
      </c>
    </row>
    <row r="229" spans="1:10" ht="15.75">
      <c r="A229" s="36">
        <v>225</v>
      </c>
      <c r="B229" s="36" t="s">
        <v>15171</v>
      </c>
      <c r="C229" s="429" t="s">
        <v>14691</v>
      </c>
      <c r="D229" s="71" t="s">
        <v>14721</v>
      </c>
      <c r="E229" s="36" t="s">
        <v>7802</v>
      </c>
      <c r="F229" s="36"/>
      <c r="G229" s="36" t="s">
        <v>7804</v>
      </c>
      <c r="H229" s="69">
        <v>350</v>
      </c>
      <c r="I229" s="57">
        <v>0.05</v>
      </c>
      <c r="J229" s="427">
        <f t="shared" si="3"/>
        <v>332.5</v>
      </c>
    </row>
    <row r="230" spans="1:10" ht="15.75">
      <c r="A230" s="36">
        <v>226</v>
      </c>
      <c r="B230" s="36" t="s">
        <v>15171</v>
      </c>
      <c r="C230" s="429" t="s">
        <v>14692</v>
      </c>
      <c r="D230" s="71" t="s">
        <v>14721</v>
      </c>
      <c r="E230" s="36" t="s">
        <v>7802</v>
      </c>
      <c r="F230" s="36"/>
      <c r="G230" s="36" t="s">
        <v>7804</v>
      </c>
      <c r="H230" s="69">
        <v>325</v>
      </c>
      <c r="I230" s="57">
        <v>0.05</v>
      </c>
      <c r="J230" s="427">
        <f t="shared" si="3"/>
        <v>308.75</v>
      </c>
    </row>
    <row r="231" spans="1:10" ht="15.75">
      <c r="A231" s="36">
        <v>227</v>
      </c>
      <c r="B231" s="36" t="s">
        <v>15171</v>
      </c>
      <c r="C231" s="429" t="s">
        <v>14693</v>
      </c>
      <c r="D231" s="71" t="s">
        <v>14721</v>
      </c>
      <c r="E231" s="36" t="s">
        <v>7802</v>
      </c>
      <c r="F231" s="36"/>
      <c r="G231" s="36" t="s">
        <v>7804</v>
      </c>
      <c r="H231" s="69">
        <v>325</v>
      </c>
      <c r="I231" s="57">
        <v>0.05</v>
      </c>
      <c r="J231" s="427">
        <f t="shared" si="3"/>
        <v>308.75</v>
      </c>
    </row>
    <row r="232" spans="1:10" ht="15.75">
      <c r="A232" s="36">
        <v>228</v>
      </c>
      <c r="B232" s="36" t="s">
        <v>15171</v>
      </c>
      <c r="C232" s="429" t="s">
        <v>14694</v>
      </c>
      <c r="D232" s="71" t="s">
        <v>14721</v>
      </c>
      <c r="E232" s="36" t="s">
        <v>7802</v>
      </c>
      <c r="F232" s="36"/>
      <c r="G232" s="36" t="s">
        <v>7804</v>
      </c>
      <c r="H232" s="69">
        <v>325</v>
      </c>
      <c r="I232" s="57">
        <v>0.05</v>
      </c>
      <c r="J232" s="427">
        <f t="shared" si="3"/>
        <v>308.75</v>
      </c>
    </row>
    <row r="233" spans="1:10" ht="15.75">
      <c r="A233" s="36">
        <v>229</v>
      </c>
      <c r="B233" s="36" t="s">
        <v>15171</v>
      </c>
      <c r="C233" s="429" t="s">
        <v>14695</v>
      </c>
      <c r="D233" s="71" t="s">
        <v>14721</v>
      </c>
      <c r="E233" s="36" t="s">
        <v>7802</v>
      </c>
      <c r="F233" s="36"/>
      <c r="G233" s="36" t="s">
        <v>7804</v>
      </c>
      <c r="H233" s="69">
        <v>600</v>
      </c>
      <c r="I233" s="57">
        <v>0.05</v>
      </c>
      <c r="J233" s="427">
        <f t="shared" si="3"/>
        <v>570</v>
      </c>
    </row>
    <row r="234" spans="1:10" ht="15.75">
      <c r="A234" s="36">
        <v>230</v>
      </c>
      <c r="B234" s="36" t="s">
        <v>15171</v>
      </c>
      <c r="C234" s="429" t="s">
        <v>14696</v>
      </c>
      <c r="D234" s="71" t="s">
        <v>14720</v>
      </c>
      <c r="E234" s="36" t="s">
        <v>7802</v>
      </c>
      <c r="F234" s="36"/>
      <c r="G234" s="36" t="s">
        <v>7804</v>
      </c>
      <c r="H234" s="69">
        <v>600</v>
      </c>
      <c r="I234" s="57">
        <v>0.05</v>
      </c>
      <c r="J234" s="427">
        <f t="shared" si="3"/>
        <v>570</v>
      </c>
    </row>
    <row r="235" spans="1:10" ht="15.75">
      <c r="A235" s="36">
        <v>231</v>
      </c>
      <c r="B235" s="36" t="s">
        <v>15171</v>
      </c>
      <c r="C235" s="426" t="s">
        <v>14697</v>
      </c>
      <c r="D235" s="71" t="s">
        <v>14720</v>
      </c>
      <c r="E235" s="36" t="s">
        <v>7802</v>
      </c>
      <c r="F235" s="36"/>
      <c r="G235" s="36" t="s">
        <v>7804</v>
      </c>
      <c r="H235" s="69">
        <v>109</v>
      </c>
      <c r="I235" s="57">
        <v>0.05</v>
      </c>
      <c r="J235" s="427">
        <f t="shared" si="3"/>
        <v>103.55</v>
      </c>
    </row>
    <row r="236" spans="1:10" ht="15.75">
      <c r="A236" s="36">
        <v>232</v>
      </c>
      <c r="B236" s="36" t="s">
        <v>15171</v>
      </c>
      <c r="C236" s="426" t="s">
        <v>14698</v>
      </c>
      <c r="D236" s="71" t="s">
        <v>14720</v>
      </c>
      <c r="E236" s="36" t="s">
        <v>7802</v>
      </c>
      <c r="F236" s="36"/>
      <c r="G236" s="36" t="s">
        <v>7804</v>
      </c>
      <c r="H236" s="69">
        <v>109</v>
      </c>
      <c r="I236" s="57">
        <v>0.05</v>
      </c>
      <c r="J236" s="427">
        <f t="shared" si="3"/>
        <v>103.55</v>
      </c>
    </row>
    <row r="237" spans="1:10" ht="15.75">
      <c r="A237" s="36">
        <v>233</v>
      </c>
      <c r="B237" s="36" t="s">
        <v>15171</v>
      </c>
      <c r="C237" s="426" t="s">
        <v>14699</v>
      </c>
      <c r="D237" s="71" t="s">
        <v>14720</v>
      </c>
      <c r="E237" s="36" t="s">
        <v>7802</v>
      </c>
      <c r="F237" s="36"/>
      <c r="G237" s="36" t="s">
        <v>7804</v>
      </c>
      <c r="H237" s="69">
        <v>109</v>
      </c>
      <c r="I237" s="57">
        <v>0.05</v>
      </c>
      <c r="J237" s="427">
        <f t="shared" si="3"/>
        <v>103.55</v>
      </c>
    </row>
    <row r="238" spans="1:10" ht="15.75">
      <c r="A238" s="36">
        <v>234</v>
      </c>
      <c r="B238" s="36" t="s">
        <v>15171</v>
      </c>
      <c r="C238" s="426" t="s">
        <v>14700</v>
      </c>
      <c r="D238" s="71" t="s">
        <v>14720</v>
      </c>
      <c r="E238" s="36" t="s">
        <v>7802</v>
      </c>
      <c r="F238" s="36"/>
      <c r="G238" s="36" t="s">
        <v>7804</v>
      </c>
      <c r="H238" s="69">
        <v>135</v>
      </c>
      <c r="I238" s="57">
        <v>0.05</v>
      </c>
      <c r="J238" s="427">
        <f t="shared" si="3"/>
        <v>128.25</v>
      </c>
    </row>
    <row r="239" spans="1:10" ht="15.75">
      <c r="A239" s="36">
        <v>235</v>
      </c>
      <c r="B239" s="36" t="s">
        <v>15171</v>
      </c>
      <c r="C239" s="426" t="s">
        <v>14701</v>
      </c>
      <c r="D239" s="71" t="s">
        <v>14720</v>
      </c>
      <c r="E239" s="36" t="s">
        <v>7802</v>
      </c>
      <c r="F239" s="36"/>
      <c r="G239" s="36" t="s">
        <v>7804</v>
      </c>
      <c r="H239" s="69">
        <v>135</v>
      </c>
      <c r="I239" s="57">
        <v>0.05</v>
      </c>
      <c r="J239" s="427">
        <f t="shared" si="3"/>
        <v>128.25</v>
      </c>
    </row>
    <row r="240" spans="1:10" ht="15.75">
      <c r="A240" s="36">
        <v>236</v>
      </c>
      <c r="B240" s="36" t="s">
        <v>15171</v>
      </c>
      <c r="C240" s="426" t="s">
        <v>14702</v>
      </c>
      <c r="D240" s="71" t="s">
        <v>14720</v>
      </c>
      <c r="E240" s="36" t="s">
        <v>7802</v>
      </c>
      <c r="F240" s="36"/>
      <c r="G240" s="36" t="s">
        <v>7804</v>
      </c>
      <c r="H240" s="69">
        <v>135</v>
      </c>
      <c r="I240" s="57">
        <v>0.05</v>
      </c>
      <c r="J240" s="427">
        <f t="shared" si="3"/>
        <v>128.25</v>
      </c>
    </row>
    <row r="241" spans="1:10" ht="15.75">
      <c r="A241" s="36">
        <v>237</v>
      </c>
      <c r="B241" s="36" t="s">
        <v>15171</v>
      </c>
      <c r="C241" s="426" t="s">
        <v>14703</v>
      </c>
      <c r="D241" s="71" t="s">
        <v>14729</v>
      </c>
      <c r="E241" s="36" t="s">
        <v>7802</v>
      </c>
      <c r="F241" s="36"/>
      <c r="G241" s="36" t="s">
        <v>7804</v>
      </c>
      <c r="H241" s="69">
        <v>109</v>
      </c>
      <c r="I241" s="57">
        <v>0.05</v>
      </c>
      <c r="J241" s="427">
        <f t="shared" si="3"/>
        <v>103.55</v>
      </c>
    </row>
    <row r="242" spans="1:10" ht="15.75">
      <c r="A242" s="36">
        <v>238</v>
      </c>
      <c r="B242" s="36" t="s">
        <v>15171</v>
      </c>
      <c r="C242" s="426" t="s">
        <v>14704</v>
      </c>
      <c r="D242" s="71" t="s">
        <v>14729</v>
      </c>
      <c r="E242" s="36" t="s">
        <v>7802</v>
      </c>
      <c r="F242" s="36"/>
      <c r="G242" s="36" t="s">
        <v>7804</v>
      </c>
      <c r="H242" s="69">
        <v>109</v>
      </c>
      <c r="I242" s="57">
        <v>0.05</v>
      </c>
      <c r="J242" s="427">
        <f t="shared" si="3"/>
        <v>103.55</v>
      </c>
    </row>
    <row r="243" spans="1:10" ht="15.75">
      <c r="A243" s="36">
        <v>239</v>
      </c>
      <c r="B243" s="36" t="s">
        <v>15171</v>
      </c>
      <c r="C243" s="426" t="s">
        <v>14705</v>
      </c>
      <c r="D243" s="71" t="s">
        <v>14729</v>
      </c>
      <c r="E243" s="36" t="s">
        <v>7802</v>
      </c>
      <c r="F243" s="36"/>
      <c r="G243" s="36" t="s">
        <v>7804</v>
      </c>
      <c r="H243" s="69">
        <v>109</v>
      </c>
      <c r="I243" s="57">
        <v>0.05</v>
      </c>
      <c r="J243" s="427">
        <f t="shared" si="3"/>
        <v>103.55</v>
      </c>
    </row>
    <row r="244" spans="1:10" ht="15.75">
      <c r="A244" s="36">
        <v>240</v>
      </c>
      <c r="B244" s="36" t="s">
        <v>15171</v>
      </c>
      <c r="C244" s="426" t="s">
        <v>14706</v>
      </c>
      <c r="D244" s="71" t="s">
        <v>14729</v>
      </c>
      <c r="E244" s="36" t="s">
        <v>7802</v>
      </c>
      <c r="F244" s="36"/>
      <c r="G244" s="36" t="s">
        <v>7804</v>
      </c>
      <c r="H244" s="69">
        <v>135</v>
      </c>
      <c r="I244" s="57">
        <v>0.05</v>
      </c>
      <c r="J244" s="427">
        <f t="shared" si="3"/>
        <v>128.25</v>
      </c>
    </row>
    <row r="245" spans="1:10" ht="15.75">
      <c r="A245" s="36">
        <v>241</v>
      </c>
      <c r="B245" s="36" t="s">
        <v>15171</v>
      </c>
      <c r="C245" s="426" t="s">
        <v>14707</v>
      </c>
      <c r="D245" s="71" t="s">
        <v>14729</v>
      </c>
      <c r="E245" s="36" t="s">
        <v>7802</v>
      </c>
      <c r="F245" s="36"/>
      <c r="G245" s="36" t="s">
        <v>7804</v>
      </c>
      <c r="H245" s="69">
        <v>135</v>
      </c>
      <c r="I245" s="57">
        <v>0.05</v>
      </c>
      <c r="J245" s="427">
        <f t="shared" si="3"/>
        <v>128.25</v>
      </c>
    </row>
    <row r="246" spans="1:10" ht="15.75">
      <c r="A246" s="36">
        <v>242</v>
      </c>
      <c r="B246" s="36" t="s">
        <v>15171</v>
      </c>
      <c r="C246" s="426" t="s">
        <v>14708</v>
      </c>
      <c r="D246" s="71" t="s">
        <v>14729</v>
      </c>
      <c r="E246" s="36" t="s">
        <v>7802</v>
      </c>
      <c r="F246" s="36"/>
      <c r="G246" s="36" t="s">
        <v>7804</v>
      </c>
      <c r="H246" s="69">
        <v>135</v>
      </c>
      <c r="I246" s="57">
        <v>0.05</v>
      </c>
      <c r="J246" s="427">
        <f t="shared" si="3"/>
        <v>128.25</v>
      </c>
    </row>
    <row r="247" spans="1:10" ht="15.75">
      <c r="A247" s="36">
        <v>243</v>
      </c>
      <c r="B247" s="36" t="s">
        <v>15171</v>
      </c>
      <c r="C247" s="426" t="s">
        <v>14709</v>
      </c>
      <c r="D247" s="71" t="s">
        <v>14721</v>
      </c>
      <c r="E247" s="36" t="s">
        <v>7802</v>
      </c>
      <c r="F247" s="36"/>
      <c r="G247" s="36" t="s">
        <v>7804</v>
      </c>
      <c r="H247" s="69">
        <v>109</v>
      </c>
      <c r="I247" s="57">
        <v>0.05</v>
      </c>
      <c r="J247" s="427">
        <f t="shared" si="3"/>
        <v>103.55</v>
      </c>
    </row>
    <row r="248" spans="1:10" ht="15.75">
      <c r="A248" s="36">
        <v>244</v>
      </c>
      <c r="B248" s="36" t="s">
        <v>15171</v>
      </c>
      <c r="C248" s="426" t="s">
        <v>14710</v>
      </c>
      <c r="D248" s="71" t="s">
        <v>14721</v>
      </c>
      <c r="E248" s="36" t="s">
        <v>7802</v>
      </c>
      <c r="F248" s="36"/>
      <c r="G248" s="36" t="s">
        <v>7804</v>
      </c>
      <c r="H248" s="69">
        <v>109</v>
      </c>
      <c r="I248" s="57">
        <v>0.05</v>
      </c>
      <c r="J248" s="427">
        <f t="shared" si="3"/>
        <v>103.55</v>
      </c>
    </row>
    <row r="249" spans="1:10" ht="15.75">
      <c r="A249" s="36">
        <v>245</v>
      </c>
      <c r="B249" s="36" t="s">
        <v>15171</v>
      </c>
      <c r="C249" s="426" t="s">
        <v>14711</v>
      </c>
      <c r="D249" s="71" t="s">
        <v>14721</v>
      </c>
      <c r="E249" s="36" t="s">
        <v>7802</v>
      </c>
      <c r="F249" s="36"/>
      <c r="G249" s="36" t="s">
        <v>7804</v>
      </c>
      <c r="H249" s="69">
        <v>109</v>
      </c>
      <c r="I249" s="57">
        <v>0.05</v>
      </c>
      <c r="J249" s="427">
        <f t="shared" si="3"/>
        <v>103.55</v>
      </c>
    </row>
    <row r="250" spans="1:10" ht="15.75">
      <c r="A250" s="36">
        <v>246</v>
      </c>
      <c r="B250" s="36" t="s">
        <v>15171</v>
      </c>
      <c r="C250" s="426" t="s">
        <v>14712</v>
      </c>
      <c r="D250" s="71" t="s">
        <v>14721</v>
      </c>
      <c r="E250" s="36" t="s">
        <v>7802</v>
      </c>
      <c r="F250" s="36"/>
      <c r="G250" s="36" t="s">
        <v>7804</v>
      </c>
      <c r="H250" s="69">
        <v>135</v>
      </c>
      <c r="I250" s="57">
        <v>0.05</v>
      </c>
      <c r="J250" s="427">
        <f t="shared" si="3"/>
        <v>128.25</v>
      </c>
    </row>
    <row r="251" spans="1:10" ht="15.75">
      <c r="A251" s="36">
        <v>247</v>
      </c>
      <c r="B251" s="36" t="s">
        <v>15171</v>
      </c>
      <c r="C251" s="426" t="s">
        <v>14713</v>
      </c>
      <c r="D251" s="71" t="s">
        <v>14721</v>
      </c>
      <c r="E251" s="36" t="s">
        <v>7802</v>
      </c>
      <c r="F251" s="36"/>
      <c r="G251" s="36" t="s">
        <v>7804</v>
      </c>
      <c r="H251" s="69">
        <v>135</v>
      </c>
      <c r="I251" s="57">
        <v>0.05</v>
      </c>
      <c r="J251" s="427">
        <f t="shared" si="3"/>
        <v>128.25</v>
      </c>
    </row>
    <row r="252" spans="1:10" ht="15.75">
      <c r="A252" s="36">
        <v>248</v>
      </c>
      <c r="B252" s="36" t="s">
        <v>15171</v>
      </c>
      <c r="C252" s="426" t="s">
        <v>14714</v>
      </c>
      <c r="D252" s="71" t="s">
        <v>14721</v>
      </c>
      <c r="E252" s="36" t="s">
        <v>7802</v>
      </c>
      <c r="F252" s="36"/>
      <c r="G252" s="36" t="s">
        <v>7804</v>
      </c>
      <c r="H252" s="69">
        <v>135</v>
      </c>
      <c r="I252" s="57">
        <v>0.05</v>
      </c>
      <c r="J252" s="427">
        <f t="shared" si="3"/>
        <v>128.25</v>
      </c>
    </row>
    <row r="253" spans="1:10" ht="15.75">
      <c r="A253" s="36">
        <v>249</v>
      </c>
      <c r="B253" s="36" t="s">
        <v>15171</v>
      </c>
      <c r="C253" s="426" t="s">
        <v>14715</v>
      </c>
      <c r="D253" s="71" t="s">
        <v>14720</v>
      </c>
      <c r="E253" s="36" t="s">
        <v>7802</v>
      </c>
      <c r="F253" s="36"/>
      <c r="G253" s="36" t="s">
        <v>7804</v>
      </c>
      <c r="H253" s="69">
        <v>322</v>
      </c>
      <c r="I253" s="57">
        <v>0.05</v>
      </c>
      <c r="J253" s="427">
        <f t="shared" si="3"/>
        <v>305.89999999999998</v>
      </c>
    </row>
    <row r="254" spans="1:10" ht="15.75">
      <c r="A254" s="36">
        <v>250</v>
      </c>
      <c r="B254" s="36" t="s">
        <v>15171</v>
      </c>
      <c r="C254" s="426" t="s">
        <v>14716</v>
      </c>
      <c r="D254" s="71" t="s">
        <v>14720</v>
      </c>
      <c r="E254" s="36" t="s">
        <v>7802</v>
      </c>
      <c r="F254" s="36"/>
      <c r="G254" s="36" t="s">
        <v>7804</v>
      </c>
      <c r="H254" s="69">
        <v>357</v>
      </c>
      <c r="I254" s="57">
        <v>0.05</v>
      </c>
      <c r="J254" s="427">
        <f t="shared" si="3"/>
        <v>339.15</v>
      </c>
    </row>
    <row r="255" spans="1:10" ht="15.75">
      <c r="A255" s="36">
        <v>251</v>
      </c>
      <c r="B255" s="36" t="s">
        <v>15171</v>
      </c>
      <c r="C255" s="426" t="s">
        <v>14717</v>
      </c>
      <c r="D255" s="71" t="s">
        <v>14721</v>
      </c>
      <c r="E255" s="36" t="s">
        <v>7802</v>
      </c>
      <c r="F255" s="36"/>
      <c r="G255" s="36" t="s">
        <v>7804</v>
      </c>
      <c r="H255" s="69">
        <v>322</v>
      </c>
      <c r="I255" s="57">
        <v>0.05</v>
      </c>
      <c r="J255" s="427">
        <f t="shared" si="3"/>
        <v>305.89999999999998</v>
      </c>
    </row>
    <row r="256" spans="1:10" ht="15.75">
      <c r="A256" s="36">
        <v>252</v>
      </c>
      <c r="B256" s="36" t="s">
        <v>15171</v>
      </c>
      <c r="C256" s="426" t="s">
        <v>14718</v>
      </c>
      <c r="D256" s="71" t="s">
        <v>14721</v>
      </c>
      <c r="E256" s="36" t="s">
        <v>7802</v>
      </c>
      <c r="F256" s="36"/>
      <c r="G256" s="36" t="s">
        <v>7804</v>
      </c>
      <c r="H256" s="69">
        <v>357</v>
      </c>
      <c r="I256" s="57">
        <v>0.05</v>
      </c>
      <c r="J256" s="427">
        <f t="shared" si="3"/>
        <v>339.15</v>
      </c>
    </row>
    <row r="257" spans="1:10" ht="15.75">
      <c r="A257" s="36">
        <v>253</v>
      </c>
      <c r="B257" s="36" t="s">
        <v>15171</v>
      </c>
      <c r="C257" s="429" t="s">
        <v>14733</v>
      </c>
      <c r="D257" s="71" t="s">
        <v>14721</v>
      </c>
      <c r="E257" s="36" t="s">
        <v>7802</v>
      </c>
      <c r="F257" s="36"/>
      <c r="G257" s="36" t="s">
        <v>7804</v>
      </c>
      <c r="H257" s="69">
        <v>810</v>
      </c>
      <c r="I257" s="57">
        <v>0.05</v>
      </c>
      <c r="J257" s="427">
        <f t="shared" si="3"/>
        <v>769.5</v>
      </c>
    </row>
    <row r="258" spans="1:10" ht="15.75">
      <c r="A258" s="36">
        <v>254</v>
      </c>
      <c r="B258" s="36" t="s">
        <v>15171</v>
      </c>
      <c r="C258" s="429" t="s">
        <v>14734</v>
      </c>
      <c r="D258" s="71" t="s">
        <v>14721</v>
      </c>
      <c r="E258" s="36" t="s">
        <v>7802</v>
      </c>
      <c r="F258" s="36"/>
      <c r="G258" s="36" t="s">
        <v>7804</v>
      </c>
      <c r="H258" s="69">
        <v>810</v>
      </c>
      <c r="I258" s="57">
        <v>0.05</v>
      </c>
      <c r="J258" s="427">
        <f t="shared" si="3"/>
        <v>769.5</v>
      </c>
    </row>
    <row r="259" spans="1:10" ht="15.75">
      <c r="A259" s="36">
        <v>255</v>
      </c>
      <c r="B259" s="36" t="s">
        <v>15171</v>
      </c>
      <c r="C259" s="426" t="s">
        <v>14735</v>
      </c>
      <c r="D259" s="71" t="s">
        <v>14721</v>
      </c>
      <c r="E259" s="36" t="s">
        <v>7802</v>
      </c>
      <c r="F259" s="36"/>
      <c r="G259" s="36" t="s">
        <v>7804</v>
      </c>
      <c r="H259" s="69">
        <v>4824</v>
      </c>
      <c r="I259" s="57">
        <v>0.05</v>
      </c>
      <c r="J259" s="427">
        <f t="shared" si="3"/>
        <v>4582.8</v>
      </c>
    </row>
    <row r="260" spans="1:10" ht="15.75">
      <c r="A260" s="36">
        <v>256</v>
      </c>
      <c r="B260" s="36" t="s">
        <v>15171</v>
      </c>
      <c r="C260" s="426" t="s">
        <v>14736</v>
      </c>
      <c r="D260" s="71" t="s">
        <v>14721</v>
      </c>
      <c r="E260" s="36" t="s">
        <v>7802</v>
      </c>
      <c r="F260" s="36"/>
      <c r="G260" s="36" t="s">
        <v>7804</v>
      </c>
      <c r="H260" s="69">
        <v>4346</v>
      </c>
      <c r="I260" s="57">
        <v>0.05</v>
      </c>
      <c r="J260" s="427">
        <f t="shared" si="3"/>
        <v>4128.7</v>
      </c>
    </row>
    <row r="261" spans="1:10" ht="15.75">
      <c r="A261" s="36">
        <v>257</v>
      </c>
      <c r="B261" s="36" t="s">
        <v>15171</v>
      </c>
      <c r="C261" s="426" t="s">
        <v>14737</v>
      </c>
      <c r="D261" s="71" t="s">
        <v>14721</v>
      </c>
      <c r="E261" s="36" t="s">
        <v>7802</v>
      </c>
      <c r="F261" s="36"/>
      <c r="G261" s="36" t="s">
        <v>7804</v>
      </c>
      <c r="H261" s="69">
        <v>4346</v>
      </c>
      <c r="I261" s="57">
        <v>0.05</v>
      </c>
      <c r="J261" s="427">
        <f t="shared" si="3"/>
        <v>4128.7</v>
      </c>
    </row>
    <row r="262" spans="1:10" ht="15.75">
      <c r="A262" s="36">
        <v>258</v>
      </c>
      <c r="B262" s="36" t="s">
        <v>15171</v>
      </c>
      <c r="C262" s="426" t="s">
        <v>14738</v>
      </c>
      <c r="D262" s="71" t="s">
        <v>14721</v>
      </c>
      <c r="E262" s="36" t="s">
        <v>7802</v>
      </c>
      <c r="F262" s="36"/>
      <c r="G262" s="36" t="s">
        <v>7804</v>
      </c>
      <c r="H262" s="69">
        <v>4780</v>
      </c>
      <c r="I262" s="57">
        <v>0.05</v>
      </c>
      <c r="J262" s="427">
        <f t="shared" ref="J262:J325" si="4">H262*(1-I262)</f>
        <v>4541</v>
      </c>
    </row>
    <row r="263" spans="1:10" ht="15.75">
      <c r="A263" s="36">
        <v>259</v>
      </c>
      <c r="B263" s="36" t="s">
        <v>15171</v>
      </c>
      <c r="C263" s="426" t="s">
        <v>14739</v>
      </c>
      <c r="D263" s="71" t="s">
        <v>14721</v>
      </c>
      <c r="E263" s="36" t="s">
        <v>7802</v>
      </c>
      <c r="F263" s="36"/>
      <c r="G263" s="36" t="s">
        <v>7804</v>
      </c>
      <c r="H263" s="69">
        <v>5876</v>
      </c>
      <c r="I263" s="57">
        <v>0.05</v>
      </c>
      <c r="J263" s="427">
        <f t="shared" si="4"/>
        <v>5582.2</v>
      </c>
    </row>
    <row r="264" spans="1:10" ht="15.75">
      <c r="A264" s="36">
        <v>260</v>
      </c>
      <c r="B264" s="36" t="s">
        <v>15171</v>
      </c>
      <c r="C264" s="426" t="s">
        <v>14740</v>
      </c>
      <c r="D264" s="71" t="s">
        <v>14721</v>
      </c>
      <c r="E264" s="36" t="s">
        <v>7802</v>
      </c>
      <c r="F264" s="36"/>
      <c r="G264" s="36" t="s">
        <v>7804</v>
      </c>
      <c r="H264" s="69">
        <v>12389</v>
      </c>
      <c r="I264" s="57">
        <v>0.05</v>
      </c>
      <c r="J264" s="427">
        <f t="shared" si="4"/>
        <v>11769.55</v>
      </c>
    </row>
    <row r="265" spans="1:10" ht="15.75">
      <c r="A265" s="36">
        <v>261</v>
      </c>
      <c r="B265" s="36" t="s">
        <v>15171</v>
      </c>
      <c r="C265" s="426" t="s">
        <v>14741</v>
      </c>
      <c r="D265" s="71" t="s">
        <v>14721</v>
      </c>
      <c r="E265" s="36" t="s">
        <v>7802</v>
      </c>
      <c r="F265" s="36"/>
      <c r="G265" s="36" t="s">
        <v>7804</v>
      </c>
      <c r="H265" s="69">
        <v>8476</v>
      </c>
      <c r="I265" s="57">
        <v>0.05</v>
      </c>
      <c r="J265" s="427">
        <f t="shared" si="4"/>
        <v>8052.2</v>
      </c>
    </row>
    <row r="266" spans="1:10" ht="15.75">
      <c r="A266" s="36">
        <v>262</v>
      </c>
      <c r="B266" s="36" t="s">
        <v>15171</v>
      </c>
      <c r="C266" s="426" t="s">
        <v>14742</v>
      </c>
      <c r="D266" s="71" t="s">
        <v>14721</v>
      </c>
      <c r="E266" s="36" t="s">
        <v>7802</v>
      </c>
      <c r="F266" s="36"/>
      <c r="G266" s="36" t="s">
        <v>7804</v>
      </c>
      <c r="H266" s="69">
        <v>8476</v>
      </c>
      <c r="I266" s="57">
        <v>0.05</v>
      </c>
      <c r="J266" s="427">
        <f t="shared" si="4"/>
        <v>8052.2</v>
      </c>
    </row>
    <row r="267" spans="1:10" ht="15.75">
      <c r="A267" s="36">
        <v>263</v>
      </c>
      <c r="B267" s="36" t="s">
        <v>15171</v>
      </c>
      <c r="C267" s="426" t="s">
        <v>14743</v>
      </c>
      <c r="D267" s="71" t="s">
        <v>14721</v>
      </c>
      <c r="E267" s="36" t="s">
        <v>7802</v>
      </c>
      <c r="F267" s="36"/>
      <c r="G267" s="36" t="s">
        <v>7804</v>
      </c>
      <c r="H267" s="69">
        <v>10063</v>
      </c>
      <c r="I267" s="57">
        <v>0.05</v>
      </c>
      <c r="J267" s="427">
        <f t="shared" si="4"/>
        <v>9559.85</v>
      </c>
    </row>
    <row r="268" spans="1:10" ht="15.75">
      <c r="A268" s="36">
        <v>264</v>
      </c>
      <c r="B268" s="36" t="s">
        <v>15171</v>
      </c>
      <c r="C268" s="426" t="s">
        <v>14744</v>
      </c>
      <c r="D268" s="71" t="s">
        <v>14721</v>
      </c>
      <c r="E268" s="36" t="s">
        <v>7802</v>
      </c>
      <c r="F268" s="36"/>
      <c r="G268" s="36" t="s">
        <v>7804</v>
      </c>
      <c r="H268" s="69">
        <v>9454</v>
      </c>
      <c r="I268" s="57">
        <v>0.05</v>
      </c>
      <c r="J268" s="427">
        <f t="shared" si="4"/>
        <v>8981.2999999999993</v>
      </c>
    </row>
    <row r="269" spans="1:10" ht="15.75">
      <c r="A269" s="36">
        <v>265</v>
      </c>
      <c r="B269" s="36" t="s">
        <v>15171</v>
      </c>
      <c r="C269" s="426" t="s">
        <v>14745</v>
      </c>
      <c r="D269" s="71" t="s">
        <v>14721</v>
      </c>
      <c r="E269" s="36" t="s">
        <v>7802</v>
      </c>
      <c r="F269" s="36"/>
      <c r="G269" s="36" t="s">
        <v>7804</v>
      </c>
      <c r="H269" s="69">
        <v>11737</v>
      </c>
      <c r="I269" s="57">
        <v>0.05</v>
      </c>
      <c r="J269" s="427">
        <f t="shared" si="4"/>
        <v>11150.15</v>
      </c>
    </row>
    <row r="270" spans="1:10" ht="15.75">
      <c r="A270" s="36">
        <v>266</v>
      </c>
      <c r="B270" s="36" t="s">
        <v>15171</v>
      </c>
      <c r="C270" s="426" t="s">
        <v>14746</v>
      </c>
      <c r="D270" s="71" t="s">
        <v>14721</v>
      </c>
      <c r="E270" s="36" t="s">
        <v>7802</v>
      </c>
      <c r="F270" s="36"/>
      <c r="G270" s="36" t="s">
        <v>7804</v>
      </c>
      <c r="H270" s="69">
        <v>13693</v>
      </c>
      <c r="I270" s="57">
        <v>0.05</v>
      </c>
      <c r="J270" s="427">
        <f t="shared" si="4"/>
        <v>13008.349999999999</v>
      </c>
    </row>
    <row r="271" spans="1:10" ht="15.75">
      <c r="A271" s="36">
        <v>267</v>
      </c>
      <c r="B271" s="36" t="s">
        <v>15171</v>
      </c>
      <c r="C271" s="426" t="s">
        <v>14747</v>
      </c>
      <c r="D271" s="71" t="s">
        <v>14721</v>
      </c>
      <c r="E271" s="36" t="s">
        <v>7802</v>
      </c>
      <c r="F271" s="36"/>
      <c r="G271" s="36" t="s">
        <v>7804</v>
      </c>
      <c r="H271" s="69">
        <v>13259</v>
      </c>
      <c r="I271" s="57">
        <v>0.05</v>
      </c>
      <c r="J271" s="427">
        <f t="shared" si="4"/>
        <v>12596.05</v>
      </c>
    </row>
    <row r="272" spans="1:10" ht="15.75">
      <c r="A272" s="36">
        <v>268</v>
      </c>
      <c r="B272" s="36" t="s">
        <v>15171</v>
      </c>
      <c r="C272" s="426" t="s">
        <v>14748</v>
      </c>
      <c r="D272" s="71" t="s">
        <v>14721</v>
      </c>
      <c r="E272" s="36" t="s">
        <v>7802</v>
      </c>
      <c r="F272" s="36"/>
      <c r="G272" s="36" t="s">
        <v>7804</v>
      </c>
      <c r="H272" s="69">
        <v>15650</v>
      </c>
      <c r="I272" s="57">
        <v>0.05</v>
      </c>
      <c r="J272" s="427">
        <f t="shared" si="4"/>
        <v>14867.5</v>
      </c>
    </row>
    <row r="273" spans="1:10" ht="15.75">
      <c r="A273" s="36">
        <v>269</v>
      </c>
      <c r="B273" s="36" t="s">
        <v>15171</v>
      </c>
      <c r="C273" s="426" t="s">
        <v>14749</v>
      </c>
      <c r="D273" s="71" t="s">
        <v>14721</v>
      </c>
      <c r="E273" s="36" t="s">
        <v>7802</v>
      </c>
      <c r="F273" s="36"/>
      <c r="G273" s="36" t="s">
        <v>7804</v>
      </c>
      <c r="H273" s="69">
        <v>17607</v>
      </c>
      <c r="I273" s="57">
        <v>0.05</v>
      </c>
      <c r="J273" s="427">
        <f t="shared" si="4"/>
        <v>16726.649999999998</v>
      </c>
    </row>
    <row r="274" spans="1:10" ht="15.75">
      <c r="A274" s="36">
        <v>270</v>
      </c>
      <c r="B274" s="36" t="s">
        <v>15171</v>
      </c>
      <c r="C274" s="426" t="s">
        <v>14750</v>
      </c>
      <c r="D274" s="71" t="s">
        <v>14721</v>
      </c>
      <c r="E274" s="36" t="s">
        <v>7802</v>
      </c>
      <c r="F274" s="36"/>
      <c r="G274" s="36" t="s">
        <v>7804</v>
      </c>
      <c r="H274" s="69">
        <v>6085</v>
      </c>
      <c r="I274" s="57">
        <v>0.05</v>
      </c>
      <c r="J274" s="427">
        <f t="shared" si="4"/>
        <v>5780.75</v>
      </c>
    </row>
    <row r="275" spans="1:10" ht="15.75">
      <c r="A275" s="36">
        <v>271</v>
      </c>
      <c r="B275" s="36" t="s">
        <v>15171</v>
      </c>
      <c r="C275" s="426" t="s">
        <v>14751</v>
      </c>
      <c r="D275" s="71" t="s">
        <v>14721</v>
      </c>
      <c r="E275" s="36" t="s">
        <v>7802</v>
      </c>
      <c r="F275" s="36"/>
      <c r="G275" s="36" t="s">
        <v>7804</v>
      </c>
      <c r="H275" s="69">
        <v>6085</v>
      </c>
      <c r="I275" s="57">
        <v>0.05</v>
      </c>
      <c r="J275" s="427">
        <f t="shared" si="4"/>
        <v>5780.75</v>
      </c>
    </row>
    <row r="276" spans="1:10" ht="15.75">
      <c r="A276" s="36">
        <v>272</v>
      </c>
      <c r="B276" s="36" t="s">
        <v>15171</v>
      </c>
      <c r="C276" s="426" t="s">
        <v>14752</v>
      </c>
      <c r="D276" s="71" t="s">
        <v>14721</v>
      </c>
      <c r="E276" s="36" t="s">
        <v>7802</v>
      </c>
      <c r="F276" s="36"/>
      <c r="G276" s="36" t="s">
        <v>7804</v>
      </c>
      <c r="H276" s="69">
        <v>6085</v>
      </c>
      <c r="I276" s="57">
        <v>0.05</v>
      </c>
      <c r="J276" s="427">
        <f t="shared" si="4"/>
        <v>5780.75</v>
      </c>
    </row>
    <row r="277" spans="1:10" ht="15.75">
      <c r="A277" s="36">
        <v>273</v>
      </c>
      <c r="B277" s="36" t="s">
        <v>15171</v>
      </c>
      <c r="C277" s="426" t="s">
        <v>14753</v>
      </c>
      <c r="D277" s="71" t="s">
        <v>14721</v>
      </c>
      <c r="E277" s="36" t="s">
        <v>7802</v>
      </c>
      <c r="F277" s="36"/>
      <c r="G277" s="36" t="s">
        <v>7804</v>
      </c>
      <c r="H277" s="69">
        <v>9780</v>
      </c>
      <c r="I277" s="57">
        <v>0.05</v>
      </c>
      <c r="J277" s="427">
        <f t="shared" si="4"/>
        <v>9291</v>
      </c>
    </row>
    <row r="278" spans="1:10" ht="15.75">
      <c r="A278" s="36">
        <v>274</v>
      </c>
      <c r="B278" s="36" t="s">
        <v>15171</v>
      </c>
      <c r="C278" s="426" t="s">
        <v>14754</v>
      </c>
      <c r="D278" s="71" t="s">
        <v>14721</v>
      </c>
      <c r="E278" s="36" t="s">
        <v>7802</v>
      </c>
      <c r="F278" s="36"/>
      <c r="G278" s="36" t="s">
        <v>7804</v>
      </c>
      <c r="H278" s="69">
        <v>9780</v>
      </c>
      <c r="I278" s="57">
        <v>0.05</v>
      </c>
      <c r="J278" s="427">
        <f t="shared" si="4"/>
        <v>9291</v>
      </c>
    </row>
    <row r="279" spans="1:10" ht="15.75">
      <c r="A279" s="36">
        <v>275</v>
      </c>
      <c r="B279" s="36" t="s">
        <v>15171</v>
      </c>
      <c r="C279" s="426" t="s">
        <v>14755</v>
      </c>
      <c r="D279" s="71" t="s">
        <v>14721</v>
      </c>
      <c r="E279" s="36" t="s">
        <v>7802</v>
      </c>
      <c r="F279" s="36"/>
      <c r="G279" s="36" t="s">
        <v>7804</v>
      </c>
      <c r="H279" s="69">
        <v>17389</v>
      </c>
      <c r="I279" s="57">
        <v>0.05</v>
      </c>
      <c r="J279" s="427">
        <f t="shared" si="4"/>
        <v>16519.55</v>
      </c>
    </row>
    <row r="280" spans="1:10" ht="15.75">
      <c r="A280" s="36">
        <v>276</v>
      </c>
      <c r="B280" s="36" t="s">
        <v>15171</v>
      </c>
      <c r="C280" s="426" t="s">
        <v>14756</v>
      </c>
      <c r="D280" s="71" t="s">
        <v>14721</v>
      </c>
      <c r="E280" s="36" t="s">
        <v>7802</v>
      </c>
      <c r="F280" s="36"/>
      <c r="G280" s="36" t="s">
        <v>7804</v>
      </c>
      <c r="H280" s="69">
        <v>19346</v>
      </c>
      <c r="I280" s="57">
        <v>0.05</v>
      </c>
      <c r="J280" s="427">
        <f t="shared" si="4"/>
        <v>18378.7</v>
      </c>
    </row>
    <row r="281" spans="1:10" ht="15.75">
      <c r="A281" s="36">
        <v>277</v>
      </c>
      <c r="B281" s="36" t="s">
        <v>15171</v>
      </c>
      <c r="C281" s="426" t="s">
        <v>14757</v>
      </c>
      <c r="D281" s="71" t="s">
        <v>14721</v>
      </c>
      <c r="E281" s="36" t="s">
        <v>7802</v>
      </c>
      <c r="F281" s="36"/>
      <c r="G281" s="36" t="s">
        <v>7804</v>
      </c>
      <c r="H281" s="69">
        <v>966</v>
      </c>
      <c r="I281" s="57">
        <v>0.05</v>
      </c>
      <c r="J281" s="427">
        <f t="shared" si="4"/>
        <v>917.69999999999993</v>
      </c>
    </row>
    <row r="282" spans="1:10" ht="15.75">
      <c r="A282" s="36">
        <v>278</v>
      </c>
      <c r="B282" s="36" t="s">
        <v>15171</v>
      </c>
      <c r="C282" s="426" t="s">
        <v>14758</v>
      </c>
      <c r="D282" s="71" t="s">
        <v>14729</v>
      </c>
      <c r="E282" s="36" t="s">
        <v>7802</v>
      </c>
      <c r="F282" s="36"/>
      <c r="G282" s="36" t="s">
        <v>7804</v>
      </c>
      <c r="H282" s="69">
        <v>966</v>
      </c>
      <c r="I282" s="57">
        <v>0.05</v>
      </c>
      <c r="J282" s="427">
        <f t="shared" si="4"/>
        <v>917.69999999999993</v>
      </c>
    </row>
    <row r="283" spans="1:10" ht="15.75">
      <c r="A283" s="36">
        <v>279</v>
      </c>
      <c r="B283" s="36" t="s">
        <v>15171</v>
      </c>
      <c r="C283" s="426" t="s">
        <v>14759</v>
      </c>
      <c r="D283" s="71" t="s">
        <v>14729</v>
      </c>
      <c r="E283" s="36" t="s">
        <v>7802</v>
      </c>
      <c r="F283" s="36"/>
      <c r="G283" s="36" t="s">
        <v>7804</v>
      </c>
      <c r="H283" s="69">
        <v>966</v>
      </c>
      <c r="I283" s="57">
        <v>0.05</v>
      </c>
      <c r="J283" s="427">
        <f t="shared" si="4"/>
        <v>917.69999999999993</v>
      </c>
    </row>
    <row r="284" spans="1:10" ht="15.75">
      <c r="A284" s="36">
        <v>280</v>
      </c>
      <c r="B284" s="36" t="s">
        <v>15171</v>
      </c>
      <c r="C284" s="429" t="s">
        <v>14760</v>
      </c>
      <c r="D284" s="71" t="s">
        <v>14729</v>
      </c>
      <c r="E284" s="36" t="s">
        <v>7802</v>
      </c>
      <c r="F284" s="36"/>
      <c r="G284" s="36" t="s">
        <v>7804</v>
      </c>
      <c r="H284" s="69">
        <v>966</v>
      </c>
      <c r="I284" s="57">
        <v>0.05</v>
      </c>
      <c r="J284" s="427">
        <f t="shared" si="4"/>
        <v>917.69999999999993</v>
      </c>
    </row>
    <row r="285" spans="1:10" ht="15.75">
      <c r="A285" s="36">
        <v>281</v>
      </c>
      <c r="B285" s="36" t="s">
        <v>15171</v>
      </c>
      <c r="C285" s="429" t="s">
        <v>14761</v>
      </c>
      <c r="D285" s="71" t="s">
        <v>14721</v>
      </c>
      <c r="E285" s="36" t="s">
        <v>7802</v>
      </c>
      <c r="F285" s="36"/>
      <c r="G285" s="36" t="s">
        <v>7804</v>
      </c>
      <c r="H285" s="69">
        <v>966</v>
      </c>
      <c r="I285" s="57">
        <v>0.05</v>
      </c>
      <c r="J285" s="427">
        <f t="shared" si="4"/>
        <v>917.69999999999993</v>
      </c>
    </row>
    <row r="286" spans="1:10" ht="15.75">
      <c r="A286" s="36">
        <v>282</v>
      </c>
      <c r="B286" s="36" t="s">
        <v>15171</v>
      </c>
      <c r="C286" s="426" t="s">
        <v>14762</v>
      </c>
      <c r="D286" s="71" t="s">
        <v>14721</v>
      </c>
      <c r="E286" s="36" t="s">
        <v>7802</v>
      </c>
      <c r="F286" s="36"/>
      <c r="G286" s="36" t="s">
        <v>7804</v>
      </c>
      <c r="H286" s="69">
        <v>4653</v>
      </c>
      <c r="I286" s="57">
        <v>0.05</v>
      </c>
      <c r="J286" s="427">
        <f t="shared" si="4"/>
        <v>4420.3499999999995</v>
      </c>
    </row>
    <row r="287" spans="1:10" ht="15.75">
      <c r="A287" s="36">
        <v>283</v>
      </c>
      <c r="B287" s="36" t="s">
        <v>15171</v>
      </c>
      <c r="C287" s="426" t="s">
        <v>14763</v>
      </c>
      <c r="D287" s="71" t="s">
        <v>14721</v>
      </c>
      <c r="E287" s="36" t="s">
        <v>7802</v>
      </c>
      <c r="F287" s="36"/>
      <c r="G287" s="36" t="s">
        <v>7804</v>
      </c>
      <c r="H287" s="69">
        <v>4653</v>
      </c>
      <c r="I287" s="57">
        <v>0.05</v>
      </c>
      <c r="J287" s="427">
        <f t="shared" si="4"/>
        <v>4420.3499999999995</v>
      </c>
    </row>
    <row r="288" spans="1:10" ht="15.75">
      <c r="A288" s="36">
        <v>284</v>
      </c>
      <c r="B288" s="36" t="s">
        <v>15171</v>
      </c>
      <c r="C288" s="426" t="s">
        <v>14764</v>
      </c>
      <c r="D288" s="71" t="s">
        <v>14721</v>
      </c>
      <c r="E288" s="36" t="s">
        <v>7802</v>
      </c>
      <c r="F288" s="36"/>
      <c r="G288" s="36" t="s">
        <v>7804</v>
      </c>
      <c r="H288" s="69">
        <v>8447</v>
      </c>
      <c r="I288" s="57">
        <v>0.05</v>
      </c>
      <c r="J288" s="427">
        <f t="shared" si="4"/>
        <v>8024.65</v>
      </c>
    </row>
    <row r="289" spans="1:10" ht="15.75">
      <c r="A289" s="36">
        <v>285</v>
      </c>
      <c r="B289" s="36" t="s">
        <v>15171</v>
      </c>
      <c r="C289" s="426" t="s">
        <v>14765</v>
      </c>
      <c r="D289" s="71" t="s">
        <v>14721</v>
      </c>
      <c r="E289" s="36" t="s">
        <v>7802</v>
      </c>
      <c r="F289" s="36"/>
      <c r="G289" s="36" t="s">
        <v>7804</v>
      </c>
      <c r="H289" s="69">
        <v>11205</v>
      </c>
      <c r="I289" s="57">
        <v>0.05</v>
      </c>
      <c r="J289" s="427">
        <f t="shared" si="4"/>
        <v>10644.75</v>
      </c>
    </row>
    <row r="290" spans="1:10" ht="15.75">
      <c r="A290" s="36">
        <v>286</v>
      </c>
      <c r="B290" s="36" t="s">
        <v>15171</v>
      </c>
      <c r="C290" s="426" t="s">
        <v>14766</v>
      </c>
      <c r="D290" s="71" t="s">
        <v>14721</v>
      </c>
      <c r="E290" s="36" t="s">
        <v>7802</v>
      </c>
      <c r="F290" s="36"/>
      <c r="G290" s="36" t="s">
        <v>7804</v>
      </c>
      <c r="H290" s="69">
        <v>7824</v>
      </c>
      <c r="I290" s="57">
        <v>0.05</v>
      </c>
      <c r="J290" s="427">
        <f t="shared" si="4"/>
        <v>7432.7999999999993</v>
      </c>
    </row>
    <row r="291" spans="1:10" ht="15.75">
      <c r="A291" s="36">
        <v>287</v>
      </c>
      <c r="B291" s="36" t="s">
        <v>15171</v>
      </c>
      <c r="C291" s="426" t="s">
        <v>14767</v>
      </c>
      <c r="D291" s="71" t="s">
        <v>14721</v>
      </c>
      <c r="E291" s="36" t="s">
        <v>7802</v>
      </c>
      <c r="F291" s="36"/>
      <c r="G291" s="36" t="s">
        <v>7804</v>
      </c>
      <c r="H291" s="69">
        <v>7947</v>
      </c>
      <c r="I291" s="57">
        <v>0.05</v>
      </c>
      <c r="J291" s="427">
        <f t="shared" si="4"/>
        <v>7549.65</v>
      </c>
    </row>
    <row r="292" spans="1:10" ht="15.75">
      <c r="A292" s="36">
        <v>288</v>
      </c>
      <c r="B292" s="36" t="s">
        <v>15171</v>
      </c>
      <c r="C292" s="426" t="s">
        <v>14768</v>
      </c>
      <c r="D292" s="71" t="s">
        <v>14721</v>
      </c>
      <c r="E292" s="36" t="s">
        <v>7802</v>
      </c>
      <c r="F292" s="36"/>
      <c r="G292" s="36" t="s">
        <v>7804</v>
      </c>
      <c r="H292" s="69">
        <v>9009</v>
      </c>
      <c r="I292" s="57">
        <v>0.05</v>
      </c>
      <c r="J292" s="427">
        <f t="shared" si="4"/>
        <v>8558.5499999999993</v>
      </c>
    </row>
    <row r="293" spans="1:10" ht="15.75">
      <c r="A293" s="36">
        <v>289</v>
      </c>
      <c r="B293" s="36" t="s">
        <v>15171</v>
      </c>
      <c r="C293" s="426" t="s">
        <v>14769</v>
      </c>
      <c r="D293" s="71" t="s">
        <v>14785</v>
      </c>
      <c r="E293" s="36" t="s">
        <v>7802</v>
      </c>
      <c r="F293" s="36"/>
      <c r="G293" s="36" t="s">
        <v>7804</v>
      </c>
      <c r="H293" s="69">
        <v>10860</v>
      </c>
      <c r="I293" s="57">
        <v>0.05</v>
      </c>
      <c r="J293" s="427">
        <f t="shared" si="4"/>
        <v>10317</v>
      </c>
    </row>
    <row r="294" spans="1:10" ht="15.75">
      <c r="A294" s="36">
        <v>290</v>
      </c>
      <c r="B294" s="36" t="s">
        <v>15171</v>
      </c>
      <c r="C294" s="426" t="s">
        <v>14770</v>
      </c>
      <c r="D294" s="71" t="s">
        <v>14785</v>
      </c>
      <c r="E294" s="36" t="s">
        <v>7802</v>
      </c>
      <c r="F294" s="36"/>
      <c r="G294" s="36" t="s">
        <v>7804</v>
      </c>
      <c r="H294" s="69">
        <v>14780</v>
      </c>
      <c r="I294" s="57">
        <v>0.05</v>
      </c>
      <c r="J294" s="427">
        <f t="shared" si="4"/>
        <v>14041</v>
      </c>
    </row>
    <row r="295" spans="1:10" ht="15.75">
      <c r="A295" s="36">
        <v>291</v>
      </c>
      <c r="B295" s="36" t="s">
        <v>15171</v>
      </c>
      <c r="C295" s="426" t="s">
        <v>14771</v>
      </c>
      <c r="D295" s="71" t="s">
        <v>14785</v>
      </c>
      <c r="E295" s="36" t="s">
        <v>7802</v>
      </c>
      <c r="F295" s="36"/>
      <c r="G295" s="36" t="s">
        <v>7804</v>
      </c>
      <c r="H295" s="69">
        <v>16737</v>
      </c>
      <c r="I295" s="57">
        <v>0.05</v>
      </c>
      <c r="J295" s="427">
        <f t="shared" si="4"/>
        <v>15900.15</v>
      </c>
    </row>
    <row r="296" spans="1:10" ht="15.75">
      <c r="A296" s="36">
        <v>292</v>
      </c>
      <c r="B296" s="36" t="s">
        <v>15171</v>
      </c>
      <c r="C296" s="429" t="s">
        <v>14772</v>
      </c>
      <c r="D296" s="71" t="s">
        <v>14785</v>
      </c>
      <c r="E296" s="36" t="s">
        <v>7802</v>
      </c>
      <c r="F296" s="36"/>
      <c r="G296" s="36" t="s">
        <v>7804</v>
      </c>
      <c r="H296" s="69">
        <v>16378</v>
      </c>
      <c r="I296" s="57">
        <v>0.05</v>
      </c>
      <c r="J296" s="427">
        <f t="shared" si="4"/>
        <v>15559.099999999999</v>
      </c>
    </row>
    <row r="297" spans="1:10" ht="15.75">
      <c r="A297" s="36">
        <v>293</v>
      </c>
      <c r="B297" s="36" t="s">
        <v>15171</v>
      </c>
      <c r="C297" s="426" t="s">
        <v>14773</v>
      </c>
      <c r="D297" s="71" t="s">
        <v>14786</v>
      </c>
      <c r="E297" s="36" t="s">
        <v>7802</v>
      </c>
      <c r="F297" s="36"/>
      <c r="G297" s="36" t="s">
        <v>7804</v>
      </c>
      <c r="H297" s="69">
        <v>24998</v>
      </c>
      <c r="I297" s="57">
        <v>0.05</v>
      </c>
      <c r="J297" s="427">
        <f t="shared" si="4"/>
        <v>23748.1</v>
      </c>
    </row>
    <row r="298" spans="1:10" ht="15.75">
      <c r="A298" s="36">
        <v>294</v>
      </c>
      <c r="B298" s="36" t="s">
        <v>15171</v>
      </c>
      <c r="C298" s="426" t="s">
        <v>14774</v>
      </c>
      <c r="D298" s="71" t="s">
        <v>14786</v>
      </c>
      <c r="E298" s="36" t="s">
        <v>7802</v>
      </c>
      <c r="F298" s="36"/>
      <c r="G298" s="36" t="s">
        <v>7804</v>
      </c>
      <c r="H298" s="69">
        <v>21550</v>
      </c>
      <c r="I298" s="57">
        <v>0.05</v>
      </c>
      <c r="J298" s="427">
        <f t="shared" si="4"/>
        <v>20472.5</v>
      </c>
    </row>
    <row r="299" spans="1:10" ht="15.75">
      <c r="A299" s="36">
        <v>295</v>
      </c>
      <c r="B299" s="36" t="s">
        <v>15171</v>
      </c>
      <c r="C299" s="426" t="s">
        <v>14775</v>
      </c>
      <c r="D299" s="71" t="s">
        <v>14786</v>
      </c>
      <c r="E299" s="36" t="s">
        <v>7802</v>
      </c>
      <c r="F299" s="36"/>
      <c r="G299" s="36" t="s">
        <v>7804</v>
      </c>
      <c r="H299" s="69">
        <v>24136</v>
      </c>
      <c r="I299" s="57">
        <v>0.05</v>
      </c>
      <c r="J299" s="427">
        <f t="shared" si="4"/>
        <v>22929.200000000001</v>
      </c>
    </row>
    <row r="300" spans="1:10" ht="15.75">
      <c r="A300" s="36">
        <v>296</v>
      </c>
      <c r="B300" s="36" t="s">
        <v>15171</v>
      </c>
      <c r="C300" s="426" t="s">
        <v>14776</v>
      </c>
      <c r="D300" s="71" t="s">
        <v>14786</v>
      </c>
      <c r="E300" s="36" t="s">
        <v>7802</v>
      </c>
      <c r="F300" s="36"/>
      <c r="G300" s="36" t="s">
        <v>7804</v>
      </c>
      <c r="H300" s="69">
        <v>26000</v>
      </c>
      <c r="I300" s="57">
        <v>0.05</v>
      </c>
      <c r="J300" s="427">
        <f t="shared" si="4"/>
        <v>24700</v>
      </c>
    </row>
    <row r="301" spans="1:10" ht="15.75">
      <c r="A301" s="36">
        <v>297</v>
      </c>
      <c r="B301" s="36" t="s">
        <v>15171</v>
      </c>
      <c r="C301" s="426" t="s">
        <v>14777</v>
      </c>
      <c r="D301" s="71" t="s">
        <v>14787</v>
      </c>
      <c r="E301" s="36" t="s">
        <v>7802</v>
      </c>
      <c r="F301" s="36"/>
      <c r="G301" s="36" t="s">
        <v>7804</v>
      </c>
      <c r="H301" s="69">
        <v>3791</v>
      </c>
      <c r="I301" s="57">
        <v>0.05</v>
      </c>
      <c r="J301" s="427">
        <f t="shared" si="4"/>
        <v>3601.45</v>
      </c>
    </row>
    <row r="302" spans="1:10" ht="15.75">
      <c r="A302" s="36">
        <v>298</v>
      </c>
      <c r="B302" s="36" t="s">
        <v>15171</v>
      </c>
      <c r="C302" s="426" t="s">
        <v>14778</v>
      </c>
      <c r="D302" s="71" t="s">
        <v>14787</v>
      </c>
      <c r="E302" s="36" t="s">
        <v>7802</v>
      </c>
      <c r="F302" s="36"/>
      <c r="G302" s="36" t="s">
        <v>7804</v>
      </c>
      <c r="H302" s="69">
        <v>6000</v>
      </c>
      <c r="I302" s="57">
        <v>0.05</v>
      </c>
      <c r="J302" s="427">
        <f t="shared" si="4"/>
        <v>5700</v>
      </c>
    </row>
    <row r="303" spans="1:10" ht="15.75">
      <c r="A303" s="36">
        <v>299</v>
      </c>
      <c r="B303" s="36" t="s">
        <v>15171</v>
      </c>
      <c r="C303" s="430" t="s">
        <v>14779</v>
      </c>
      <c r="D303" s="71" t="s">
        <v>14787</v>
      </c>
      <c r="E303" s="36" t="s">
        <v>7802</v>
      </c>
      <c r="F303" s="36"/>
      <c r="G303" s="36" t="s">
        <v>7804</v>
      </c>
      <c r="H303" s="69">
        <v>6000</v>
      </c>
      <c r="I303" s="57">
        <v>0.05</v>
      </c>
      <c r="J303" s="427">
        <f t="shared" si="4"/>
        <v>5700</v>
      </c>
    </row>
    <row r="304" spans="1:10" ht="15.75">
      <c r="A304" s="36">
        <v>300</v>
      </c>
      <c r="B304" s="36" t="s">
        <v>15171</v>
      </c>
      <c r="C304" s="430" t="s">
        <v>14780</v>
      </c>
      <c r="D304" s="71" t="s">
        <v>14787</v>
      </c>
      <c r="E304" s="36" t="s">
        <v>7802</v>
      </c>
      <c r="F304" s="36"/>
      <c r="G304" s="36" t="s">
        <v>7804</v>
      </c>
      <c r="H304" s="69">
        <v>7000</v>
      </c>
      <c r="I304" s="57">
        <v>0.05</v>
      </c>
      <c r="J304" s="427">
        <f t="shared" si="4"/>
        <v>6650</v>
      </c>
    </row>
    <row r="305" spans="1:10" ht="15.75">
      <c r="A305" s="36">
        <v>301</v>
      </c>
      <c r="B305" s="36" t="s">
        <v>15171</v>
      </c>
      <c r="C305" s="430" t="s">
        <v>14781</v>
      </c>
      <c r="D305" s="71" t="s">
        <v>14787</v>
      </c>
      <c r="E305" s="36" t="s">
        <v>7802</v>
      </c>
      <c r="F305" s="36"/>
      <c r="G305" s="36" t="s">
        <v>7804</v>
      </c>
      <c r="H305" s="69">
        <v>6000</v>
      </c>
      <c r="I305" s="57">
        <v>0.05</v>
      </c>
      <c r="J305" s="427">
        <f t="shared" si="4"/>
        <v>5700</v>
      </c>
    </row>
    <row r="306" spans="1:10" ht="15.75">
      <c r="A306" s="36">
        <v>302</v>
      </c>
      <c r="B306" s="36" t="s">
        <v>15171</v>
      </c>
      <c r="C306" s="430" t="s">
        <v>14782</v>
      </c>
      <c r="D306" s="71" t="s">
        <v>14787</v>
      </c>
      <c r="E306" s="36" t="s">
        <v>7802</v>
      </c>
      <c r="F306" s="36"/>
      <c r="G306" s="36" t="s">
        <v>7804</v>
      </c>
      <c r="H306" s="69">
        <v>7000</v>
      </c>
      <c r="I306" s="57">
        <v>0.05</v>
      </c>
      <c r="J306" s="427">
        <f t="shared" si="4"/>
        <v>6650</v>
      </c>
    </row>
    <row r="307" spans="1:10" ht="15.75">
      <c r="A307" s="36">
        <v>303</v>
      </c>
      <c r="B307" s="36" t="s">
        <v>15171</v>
      </c>
      <c r="C307" s="430" t="s">
        <v>14783</v>
      </c>
      <c r="D307" s="71" t="s">
        <v>14787</v>
      </c>
      <c r="E307" s="36" t="s">
        <v>7802</v>
      </c>
      <c r="F307" s="36"/>
      <c r="G307" s="36" t="s">
        <v>7804</v>
      </c>
      <c r="H307" s="69">
        <v>3000</v>
      </c>
      <c r="I307" s="57">
        <v>0.05</v>
      </c>
      <c r="J307" s="427">
        <f t="shared" si="4"/>
        <v>2850</v>
      </c>
    </row>
    <row r="308" spans="1:10" ht="15.75">
      <c r="A308" s="36">
        <v>304</v>
      </c>
      <c r="B308" s="36" t="s">
        <v>15171</v>
      </c>
      <c r="C308" s="430" t="s">
        <v>14784</v>
      </c>
      <c r="D308" s="71" t="s">
        <v>14787</v>
      </c>
      <c r="E308" s="36" t="s">
        <v>7802</v>
      </c>
      <c r="F308" s="36"/>
      <c r="G308" s="36" t="s">
        <v>7804</v>
      </c>
      <c r="H308" s="69">
        <v>3966</v>
      </c>
      <c r="I308" s="57">
        <v>0.05</v>
      </c>
      <c r="J308" s="427">
        <f t="shared" si="4"/>
        <v>3767.7</v>
      </c>
    </row>
    <row r="309" spans="1:10" ht="15.75">
      <c r="A309" s="36">
        <v>305</v>
      </c>
      <c r="B309" s="36" t="s">
        <v>15171</v>
      </c>
      <c r="C309" s="426" t="s">
        <v>14788</v>
      </c>
      <c r="D309" s="73" t="s">
        <v>14785</v>
      </c>
      <c r="E309" s="36" t="s">
        <v>7802</v>
      </c>
      <c r="F309" s="36"/>
      <c r="G309" s="36" t="s">
        <v>7804</v>
      </c>
      <c r="H309" s="70">
        <v>2217</v>
      </c>
      <c r="I309" s="57">
        <v>0.05</v>
      </c>
      <c r="J309" s="427">
        <f t="shared" si="4"/>
        <v>2106.15</v>
      </c>
    </row>
    <row r="310" spans="1:10" ht="15.75">
      <c r="A310" s="36">
        <v>306</v>
      </c>
      <c r="B310" s="36" t="s">
        <v>15171</v>
      </c>
      <c r="C310" s="426" t="s">
        <v>14789</v>
      </c>
      <c r="D310" s="73" t="s">
        <v>14785</v>
      </c>
      <c r="E310" s="36" t="s">
        <v>7802</v>
      </c>
      <c r="F310" s="36"/>
      <c r="G310" s="36" t="s">
        <v>7804</v>
      </c>
      <c r="H310" s="70">
        <v>2348</v>
      </c>
      <c r="I310" s="57">
        <v>0.05</v>
      </c>
      <c r="J310" s="427">
        <f t="shared" si="4"/>
        <v>2230.6</v>
      </c>
    </row>
    <row r="311" spans="1:10" ht="15.75">
      <c r="A311" s="36">
        <v>307</v>
      </c>
      <c r="B311" s="36" t="s">
        <v>15171</v>
      </c>
      <c r="C311" s="426" t="s">
        <v>14790</v>
      </c>
      <c r="D311" s="73" t="s">
        <v>14785</v>
      </c>
      <c r="E311" s="36" t="s">
        <v>7802</v>
      </c>
      <c r="F311" s="36"/>
      <c r="G311" s="36" t="s">
        <v>7804</v>
      </c>
      <c r="H311" s="70">
        <v>2389</v>
      </c>
      <c r="I311" s="57">
        <v>0.05</v>
      </c>
      <c r="J311" s="427">
        <f t="shared" si="4"/>
        <v>2269.5499999999997</v>
      </c>
    </row>
    <row r="312" spans="1:10" ht="15.75">
      <c r="A312" s="36">
        <v>308</v>
      </c>
      <c r="B312" s="36" t="s">
        <v>15171</v>
      </c>
      <c r="C312" s="429" t="s">
        <v>14791</v>
      </c>
      <c r="D312" s="73" t="s">
        <v>14785</v>
      </c>
      <c r="E312" s="36" t="s">
        <v>7802</v>
      </c>
      <c r="F312" s="36"/>
      <c r="G312" s="36" t="s">
        <v>7804</v>
      </c>
      <c r="H312" s="70">
        <v>3000</v>
      </c>
      <c r="I312" s="57">
        <v>0.05</v>
      </c>
      <c r="J312" s="427">
        <f t="shared" si="4"/>
        <v>2850</v>
      </c>
    </row>
    <row r="313" spans="1:10" ht="15.75">
      <c r="A313" s="36">
        <v>309</v>
      </c>
      <c r="B313" s="36" t="s">
        <v>15171</v>
      </c>
      <c r="C313" s="426" t="s">
        <v>14792</v>
      </c>
      <c r="D313" s="73" t="s">
        <v>14785</v>
      </c>
      <c r="E313" s="36" t="s">
        <v>7802</v>
      </c>
      <c r="F313" s="36"/>
      <c r="G313" s="36" t="s">
        <v>7804</v>
      </c>
      <c r="H313" s="70">
        <v>3000</v>
      </c>
      <c r="I313" s="57">
        <v>0.05</v>
      </c>
      <c r="J313" s="427">
        <f t="shared" si="4"/>
        <v>2850</v>
      </c>
    </row>
    <row r="314" spans="1:10" ht="15.75">
      <c r="A314" s="36">
        <v>310</v>
      </c>
      <c r="B314" s="36" t="s">
        <v>15171</v>
      </c>
      <c r="C314" s="426" t="s">
        <v>14793</v>
      </c>
      <c r="D314" s="73" t="s">
        <v>14785</v>
      </c>
      <c r="E314" s="36" t="s">
        <v>7802</v>
      </c>
      <c r="F314" s="36"/>
      <c r="G314" s="36" t="s">
        <v>7804</v>
      </c>
      <c r="H314" s="70">
        <v>3500</v>
      </c>
      <c r="I314" s="57">
        <v>0.05</v>
      </c>
      <c r="J314" s="427">
        <f t="shared" si="4"/>
        <v>3325</v>
      </c>
    </row>
    <row r="315" spans="1:10" ht="15.75">
      <c r="A315" s="36">
        <v>311</v>
      </c>
      <c r="B315" s="36" t="s">
        <v>15171</v>
      </c>
      <c r="C315" s="426" t="s">
        <v>14794</v>
      </c>
      <c r="D315" s="73" t="s">
        <v>14785</v>
      </c>
      <c r="E315" s="36" t="s">
        <v>7802</v>
      </c>
      <c r="F315" s="36"/>
      <c r="G315" s="36" t="s">
        <v>7804</v>
      </c>
      <c r="H315" s="70">
        <v>4783</v>
      </c>
      <c r="I315" s="57">
        <v>0.05</v>
      </c>
      <c r="J315" s="427">
        <f t="shared" si="4"/>
        <v>4543.8499999999995</v>
      </c>
    </row>
    <row r="316" spans="1:10" ht="15.75">
      <c r="A316" s="36">
        <v>312</v>
      </c>
      <c r="B316" s="36" t="s">
        <v>15171</v>
      </c>
      <c r="C316" s="426" t="s">
        <v>14795</v>
      </c>
      <c r="D316" s="73" t="s">
        <v>14785</v>
      </c>
      <c r="E316" s="36" t="s">
        <v>7802</v>
      </c>
      <c r="F316" s="36"/>
      <c r="G316" s="36" t="s">
        <v>7804</v>
      </c>
      <c r="H316" s="70">
        <v>2826</v>
      </c>
      <c r="I316" s="57">
        <v>0.05</v>
      </c>
      <c r="J316" s="427">
        <f t="shared" si="4"/>
        <v>2684.7</v>
      </c>
    </row>
    <row r="317" spans="1:10" ht="15.75">
      <c r="A317" s="36">
        <v>313</v>
      </c>
      <c r="B317" s="36" t="s">
        <v>15171</v>
      </c>
      <c r="C317" s="426" t="s">
        <v>14796</v>
      </c>
      <c r="D317" s="73" t="s">
        <v>14785</v>
      </c>
      <c r="E317" s="36" t="s">
        <v>7802</v>
      </c>
      <c r="F317" s="36"/>
      <c r="G317" s="36" t="s">
        <v>7804</v>
      </c>
      <c r="H317" s="70">
        <v>3261</v>
      </c>
      <c r="I317" s="57">
        <v>0.05</v>
      </c>
      <c r="J317" s="427">
        <f t="shared" si="4"/>
        <v>3097.95</v>
      </c>
    </row>
    <row r="318" spans="1:10" ht="15.75">
      <c r="A318" s="36">
        <v>314</v>
      </c>
      <c r="B318" s="36" t="s">
        <v>15171</v>
      </c>
      <c r="C318" s="426" t="s">
        <v>14797</v>
      </c>
      <c r="D318" s="73" t="s">
        <v>14785</v>
      </c>
      <c r="E318" s="36" t="s">
        <v>7802</v>
      </c>
      <c r="F318" s="36"/>
      <c r="G318" s="36" t="s">
        <v>7804</v>
      </c>
      <c r="H318" s="70">
        <v>4998</v>
      </c>
      <c r="I318" s="57">
        <v>0.05</v>
      </c>
      <c r="J318" s="427">
        <f t="shared" si="4"/>
        <v>4748.0999999999995</v>
      </c>
    </row>
    <row r="319" spans="1:10" ht="15.75">
      <c r="A319" s="36">
        <v>315</v>
      </c>
      <c r="B319" s="36" t="s">
        <v>15171</v>
      </c>
      <c r="C319" s="426" t="s">
        <v>14798</v>
      </c>
      <c r="D319" s="73" t="s">
        <v>14785</v>
      </c>
      <c r="E319" s="36" t="s">
        <v>7802</v>
      </c>
      <c r="F319" s="36"/>
      <c r="G319" s="36" t="s">
        <v>7804</v>
      </c>
      <c r="H319" s="70">
        <v>5435</v>
      </c>
      <c r="I319" s="57">
        <v>0.05</v>
      </c>
      <c r="J319" s="427">
        <f t="shared" si="4"/>
        <v>5163.25</v>
      </c>
    </row>
    <row r="320" spans="1:10" ht="15.75">
      <c r="A320" s="36">
        <v>316</v>
      </c>
      <c r="B320" s="36" t="s">
        <v>15171</v>
      </c>
      <c r="C320" s="426" t="s">
        <v>14799</v>
      </c>
      <c r="D320" s="73" t="s">
        <v>14785</v>
      </c>
      <c r="E320" s="36" t="s">
        <v>7802</v>
      </c>
      <c r="F320" s="36"/>
      <c r="G320" s="36" t="s">
        <v>7804</v>
      </c>
      <c r="H320" s="70">
        <v>4054</v>
      </c>
      <c r="I320" s="57">
        <v>0.05</v>
      </c>
      <c r="J320" s="427">
        <f t="shared" si="4"/>
        <v>3851.2999999999997</v>
      </c>
    </row>
    <row r="321" spans="1:10" ht="15.75">
      <c r="A321" s="36">
        <v>317</v>
      </c>
      <c r="B321" s="36" t="s">
        <v>15171</v>
      </c>
      <c r="C321" s="426" t="s">
        <v>14800</v>
      </c>
      <c r="D321" s="73" t="s">
        <v>14785</v>
      </c>
      <c r="E321" s="36" t="s">
        <v>7802</v>
      </c>
      <c r="F321" s="36"/>
      <c r="G321" s="36" t="s">
        <v>7804</v>
      </c>
      <c r="H321" s="70">
        <v>5652</v>
      </c>
      <c r="I321" s="57">
        <v>0.05</v>
      </c>
      <c r="J321" s="427">
        <f t="shared" si="4"/>
        <v>5369.4</v>
      </c>
    </row>
    <row r="322" spans="1:10" ht="15.75">
      <c r="A322" s="36">
        <v>318</v>
      </c>
      <c r="B322" s="36" t="s">
        <v>15171</v>
      </c>
      <c r="C322" s="426" t="s">
        <v>14801</v>
      </c>
      <c r="D322" s="73" t="s">
        <v>14785</v>
      </c>
      <c r="E322" s="36" t="s">
        <v>7802</v>
      </c>
      <c r="F322" s="36"/>
      <c r="G322" s="36" t="s">
        <v>7804</v>
      </c>
      <c r="H322" s="70">
        <v>5433</v>
      </c>
      <c r="I322" s="57">
        <v>0.05</v>
      </c>
      <c r="J322" s="427">
        <f t="shared" si="4"/>
        <v>5161.3499999999995</v>
      </c>
    </row>
    <row r="323" spans="1:10" ht="15.75">
      <c r="A323" s="36">
        <v>319</v>
      </c>
      <c r="B323" s="36" t="s">
        <v>15171</v>
      </c>
      <c r="C323" s="426" t="s">
        <v>14802</v>
      </c>
      <c r="D323" s="73" t="s">
        <v>14785</v>
      </c>
      <c r="E323" s="36" t="s">
        <v>7802</v>
      </c>
      <c r="F323" s="36"/>
      <c r="G323" s="36" t="s">
        <v>7804</v>
      </c>
      <c r="H323" s="70">
        <v>7172</v>
      </c>
      <c r="I323" s="57">
        <v>0.05</v>
      </c>
      <c r="J323" s="427">
        <f t="shared" si="4"/>
        <v>6813.4</v>
      </c>
    </row>
    <row r="324" spans="1:10" ht="15.75">
      <c r="A324" s="36">
        <v>320</v>
      </c>
      <c r="B324" s="36" t="s">
        <v>15171</v>
      </c>
      <c r="C324" s="426" t="s">
        <v>14803</v>
      </c>
      <c r="D324" s="73" t="s">
        <v>14785</v>
      </c>
      <c r="E324" s="36" t="s">
        <v>7802</v>
      </c>
      <c r="F324" s="36"/>
      <c r="G324" s="36" t="s">
        <v>7804</v>
      </c>
      <c r="H324" s="70">
        <v>4283</v>
      </c>
      <c r="I324" s="57">
        <v>0.05</v>
      </c>
      <c r="J324" s="427">
        <f t="shared" si="4"/>
        <v>4068.85</v>
      </c>
    </row>
    <row r="325" spans="1:10" ht="15.75">
      <c r="A325" s="36">
        <v>321</v>
      </c>
      <c r="B325" s="36" t="s">
        <v>15171</v>
      </c>
      <c r="C325" s="426" t="s">
        <v>14804</v>
      </c>
      <c r="D325" s="73" t="s">
        <v>14852</v>
      </c>
      <c r="E325" s="36" t="s">
        <v>7802</v>
      </c>
      <c r="F325" s="36"/>
      <c r="G325" s="36" t="s">
        <v>7804</v>
      </c>
      <c r="H325" s="70">
        <v>1848</v>
      </c>
      <c r="I325" s="57">
        <v>0.05</v>
      </c>
      <c r="J325" s="427">
        <f t="shared" si="4"/>
        <v>1755.6</v>
      </c>
    </row>
    <row r="326" spans="1:10" ht="15.75">
      <c r="A326" s="36">
        <v>322</v>
      </c>
      <c r="B326" s="36" t="s">
        <v>15171</v>
      </c>
      <c r="C326" s="426" t="s">
        <v>14805</v>
      </c>
      <c r="D326" s="73" t="s">
        <v>14852</v>
      </c>
      <c r="E326" s="36" t="s">
        <v>7802</v>
      </c>
      <c r="F326" s="36"/>
      <c r="G326" s="36" t="s">
        <v>7804</v>
      </c>
      <c r="H326" s="70">
        <v>1063</v>
      </c>
      <c r="I326" s="57">
        <v>0.05</v>
      </c>
      <c r="J326" s="427">
        <f t="shared" ref="J326:J389" si="5">H326*(1-I326)</f>
        <v>1009.8499999999999</v>
      </c>
    </row>
    <row r="327" spans="1:10" ht="15.75">
      <c r="A327" s="36">
        <v>323</v>
      </c>
      <c r="B327" s="36" t="s">
        <v>15171</v>
      </c>
      <c r="C327" s="429" t="s">
        <v>14806</v>
      </c>
      <c r="D327" s="73" t="s">
        <v>14853</v>
      </c>
      <c r="E327" s="36" t="s">
        <v>7802</v>
      </c>
      <c r="F327" s="36"/>
      <c r="G327" s="36" t="s">
        <v>7804</v>
      </c>
      <c r="H327" s="70">
        <v>6810</v>
      </c>
      <c r="I327" s="57">
        <v>0.05</v>
      </c>
      <c r="J327" s="427">
        <f t="shared" si="5"/>
        <v>6469.5</v>
      </c>
    </row>
    <row r="328" spans="1:10" ht="15.75">
      <c r="A328" s="36">
        <v>324</v>
      </c>
      <c r="B328" s="36" t="s">
        <v>15171</v>
      </c>
      <c r="C328" s="429" t="s">
        <v>14807</v>
      </c>
      <c r="D328" s="73" t="s">
        <v>14854</v>
      </c>
      <c r="E328" s="36" t="s">
        <v>7802</v>
      </c>
      <c r="F328" s="36"/>
      <c r="G328" s="36" t="s">
        <v>7804</v>
      </c>
      <c r="H328" s="70">
        <v>5862</v>
      </c>
      <c r="I328" s="57">
        <v>0.05</v>
      </c>
      <c r="J328" s="427">
        <f t="shared" si="5"/>
        <v>5568.9</v>
      </c>
    </row>
    <row r="329" spans="1:10" ht="15.75">
      <c r="A329" s="36">
        <v>325</v>
      </c>
      <c r="B329" s="36" t="s">
        <v>15171</v>
      </c>
      <c r="C329" s="426" t="s">
        <v>14808</v>
      </c>
      <c r="D329" s="73" t="s">
        <v>14785</v>
      </c>
      <c r="E329" s="36" t="s">
        <v>7802</v>
      </c>
      <c r="F329" s="36"/>
      <c r="G329" s="36" t="s">
        <v>7804</v>
      </c>
      <c r="H329" s="70">
        <v>3150</v>
      </c>
      <c r="I329" s="57">
        <v>0.05</v>
      </c>
      <c r="J329" s="427">
        <f t="shared" si="5"/>
        <v>2992.5</v>
      </c>
    </row>
    <row r="330" spans="1:10" ht="15.75">
      <c r="A330" s="36">
        <v>326</v>
      </c>
      <c r="B330" s="36" t="s">
        <v>15171</v>
      </c>
      <c r="C330" s="426" t="s">
        <v>14809</v>
      </c>
      <c r="D330" s="73" t="s">
        <v>14785</v>
      </c>
      <c r="E330" s="36" t="s">
        <v>7802</v>
      </c>
      <c r="F330" s="36"/>
      <c r="G330" s="36" t="s">
        <v>7804</v>
      </c>
      <c r="H330" s="70">
        <v>5652</v>
      </c>
      <c r="I330" s="57">
        <v>0.05</v>
      </c>
      <c r="J330" s="427">
        <f t="shared" si="5"/>
        <v>5369.4</v>
      </c>
    </row>
    <row r="331" spans="1:10" ht="15.75">
      <c r="A331" s="36">
        <v>327</v>
      </c>
      <c r="B331" s="36" t="s">
        <v>15171</v>
      </c>
      <c r="C331" s="426" t="s">
        <v>14810</v>
      </c>
      <c r="D331" s="73" t="s">
        <v>14785</v>
      </c>
      <c r="E331" s="36" t="s">
        <v>7802</v>
      </c>
      <c r="F331" s="36"/>
      <c r="G331" s="36" t="s">
        <v>7804</v>
      </c>
      <c r="H331" s="70">
        <v>6000</v>
      </c>
      <c r="I331" s="57">
        <v>0.05</v>
      </c>
      <c r="J331" s="427">
        <f t="shared" si="5"/>
        <v>5700</v>
      </c>
    </row>
    <row r="332" spans="1:10" ht="15.75">
      <c r="A332" s="36">
        <v>328</v>
      </c>
      <c r="B332" s="36" t="s">
        <v>15171</v>
      </c>
      <c r="C332" s="426" t="s">
        <v>14811</v>
      </c>
      <c r="D332" s="73" t="s">
        <v>14785</v>
      </c>
      <c r="E332" s="36" t="s">
        <v>7802</v>
      </c>
      <c r="F332" s="36"/>
      <c r="G332" s="36" t="s">
        <v>7804</v>
      </c>
      <c r="H332" s="70">
        <v>7607</v>
      </c>
      <c r="I332" s="57">
        <v>0.05</v>
      </c>
      <c r="J332" s="427">
        <f t="shared" si="5"/>
        <v>7226.65</v>
      </c>
    </row>
    <row r="333" spans="1:10" ht="15.75">
      <c r="A333" s="36">
        <v>329</v>
      </c>
      <c r="B333" s="36" t="s">
        <v>15171</v>
      </c>
      <c r="C333" s="426" t="s">
        <v>14812</v>
      </c>
      <c r="D333" s="73" t="s">
        <v>14785</v>
      </c>
      <c r="E333" s="36" t="s">
        <v>7802</v>
      </c>
      <c r="F333" s="36"/>
      <c r="G333" s="36" t="s">
        <v>7804</v>
      </c>
      <c r="H333" s="70">
        <v>6957</v>
      </c>
      <c r="I333" s="57">
        <v>0.05</v>
      </c>
      <c r="J333" s="427">
        <f t="shared" si="5"/>
        <v>6609.15</v>
      </c>
    </row>
    <row r="334" spans="1:10" ht="15.75">
      <c r="A334" s="36">
        <v>330</v>
      </c>
      <c r="B334" s="36" t="s">
        <v>15171</v>
      </c>
      <c r="C334" s="426" t="s">
        <v>14813</v>
      </c>
      <c r="D334" s="73" t="s">
        <v>14785</v>
      </c>
      <c r="E334" s="36" t="s">
        <v>7802</v>
      </c>
      <c r="F334" s="36"/>
      <c r="G334" s="36" t="s">
        <v>7804</v>
      </c>
      <c r="H334" s="70">
        <v>12609</v>
      </c>
      <c r="I334" s="57">
        <v>0.05</v>
      </c>
      <c r="J334" s="427">
        <f t="shared" si="5"/>
        <v>11978.55</v>
      </c>
    </row>
    <row r="335" spans="1:10" ht="15.75">
      <c r="A335" s="36">
        <v>331</v>
      </c>
      <c r="B335" s="36" t="s">
        <v>15171</v>
      </c>
      <c r="C335" s="426" t="s">
        <v>14814</v>
      </c>
      <c r="D335" s="73" t="s">
        <v>14785</v>
      </c>
      <c r="E335" s="36" t="s">
        <v>7802</v>
      </c>
      <c r="F335" s="36"/>
      <c r="G335" s="36" t="s">
        <v>7804</v>
      </c>
      <c r="H335" s="70">
        <v>10652</v>
      </c>
      <c r="I335" s="57">
        <v>0.05</v>
      </c>
      <c r="J335" s="427">
        <f t="shared" si="5"/>
        <v>10119.4</v>
      </c>
    </row>
    <row r="336" spans="1:10" ht="15.75">
      <c r="A336" s="36">
        <v>332</v>
      </c>
      <c r="B336" s="36" t="s">
        <v>15171</v>
      </c>
      <c r="C336" s="426" t="s">
        <v>14815</v>
      </c>
      <c r="D336" s="73" t="s">
        <v>14785</v>
      </c>
      <c r="E336" s="36" t="s">
        <v>7802</v>
      </c>
      <c r="F336" s="36"/>
      <c r="G336" s="36" t="s">
        <v>7804</v>
      </c>
      <c r="H336" s="70">
        <v>5433</v>
      </c>
      <c r="I336" s="57">
        <v>0.05</v>
      </c>
      <c r="J336" s="427">
        <f t="shared" si="5"/>
        <v>5161.3499999999995</v>
      </c>
    </row>
    <row r="337" spans="1:10" ht="15.75">
      <c r="A337" s="36">
        <v>333</v>
      </c>
      <c r="B337" s="36" t="s">
        <v>15171</v>
      </c>
      <c r="C337" s="426" t="s">
        <v>14816</v>
      </c>
      <c r="D337" s="73" t="s">
        <v>14785</v>
      </c>
      <c r="E337" s="36" t="s">
        <v>7802</v>
      </c>
      <c r="F337" s="36"/>
      <c r="G337" s="36" t="s">
        <v>7804</v>
      </c>
      <c r="H337" s="70">
        <v>435</v>
      </c>
      <c r="I337" s="57">
        <v>0.05</v>
      </c>
      <c r="J337" s="427">
        <f t="shared" si="5"/>
        <v>413.25</v>
      </c>
    </row>
    <row r="338" spans="1:10" ht="15.75">
      <c r="A338" s="36">
        <v>334</v>
      </c>
      <c r="B338" s="36" t="s">
        <v>15171</v>
      </c>
      <c r="C338" s="426" t="s">
        <v>14817</v>
      </c>
      <c r="D338" s="73" t="s">
        <v>14785</v>
      </c>
      <c r="E338" s="36" t="s">
        <v>7802</v>
      </c>
      <c r="F338" s="36"/>
      <c r="G338" s="36" t="s">
        <v>7804</v>
      </c>
      <c r="H338" s="70">
        <v>435</v>
      </c>
      <c r="I338" s="57">
        <v>0.05</v>
      </c>
      <c r="J338" s="427">
        <f t="shared" si="5"/>
        <v>413.25</v>
      </c>
    </row>
    <row r="339" spans="1:10" ht="15.75">
      <c r="A339" s="36">
        <v>335</v>
      </c>
      <c r="B339" s="36" t="s">
        <v>15171</v>
      </c>
      <c r="C339" s="429" t="s">
        <v>14818</v>
      </c>
      <c r="D339" s="73" t="s">
        <v>14855</v>
      </c>
      <c r="E339" s="36" t="s">
        <v>7802</v>
      </c>
      <c r="F339" s="36"/>
      <c r="G339" s="36" t="s">
        <v>7804</v>
      </c>
      <c r="H339" s="70">
        <v>500</v>
      </c>
      <c r="I339" s="57">
        <v>0.05</v>
      </c>
      <c r="J339" s="427">
        <f t="shared" si="5"/>
        <v>475</v>
      </c>
    </row>
    <row r="340" spans="1:10" ht="15.75">
      <c r="A340" s="36">
        <v>336</v>
      </c>
      <c r="B340" s="36" t="s">
        <v>15171</v>
      </c>
      <c r="C340" s="429" t="s">
        <v>14819</v>
      </c>
      <c r="D340" s="73" t="s">
        <v>14855</v>
      </c>
      <c r="E340" s="36" t="s">
        <v>7802</v>
      </c>
      <c r="F340" s="36"/>
      <c r="G340" s="36" t="s">
        <v>7804</v>
      </c>
      <c r="H340" s="70">
        <v>500</v>
      </c>
      <c r="I340" s="57">
        <v>0.05</v>
      </c>
      <c r="J340" s="427">
        <f t="shared" si="5"/>
        <v>475</v>
      </c>
    </row>
    <row r="341" spans="1:10" ht="15.75">
      <c r="A341" s="36">
        <v>337</v>
      </c>
      <c r="B341" s="36" t="s">
        <v>15171</v>
      </c>
      <c r="C341" s="429" t="s">
        <v>14820</v>
      </c>
      <c r="D341" s="73" t="s">
        <v>14785</v>
      </c>
      <c r="E341" s="36" t="s">
        <v>7802</v>
      </c>
      <c r="F341" s="36"/>
      <c r="G341" s="36" t="s">
        <v>7804</v>
      </c>
      <c r="H341" s="70">
        <v>391</v>
      </c>
      <c r="I341" s="57">
        <v>0.05</v>
      </c>
      <c r="J341" s="427">
        <f t="shared" si="5"/>
        <v>371.45</v>
      </c>
    </row>
    <row r="342" spans="1:10" ht="15.75">
      <c r="A342" s="36">
        <v>338</v>
      </c>
      <c r="B342" s="36" t="s">
        <v>15171</v>
      </c>
      <c r="C342" s="429" t="s">
        <v>14821</v>
      </c>
      <c r="D342" s="73" t="s">
        <v>14785</v>
      </c>
      <c r="E342" s="36" t="s">
        <v>7802</v>
      </c>
      <c r="F342" s="36"/>
      <c r="G342" s="36" t="s">
        <v>7804</v>
      </c>
      <c r="H342" s="70">
        <v>374</v>
      </c>
      <c r="I342" s="57">
        <v>0.05</v>
      </c>
      <c r="J342" s="427">
        <f t="shared" si="5"/>
        <v>355.3</v>
      </c>
    </row>
    <row r="343" spans="1:10" ht="15.75">
      <c r="A343" s="36">
        <v>339</v>
      </c>
      <c r="B343" s="36" t="s">
        <v>15171</v>
      </c>
      <c r="C343" s="429" t="s">
        <v>14822</v>
      </c>
      <c r="D343" s="73" t="s">
        <v>14785</v>
      </c>
      <c r="E343" s="36" t="s">
        <v>7802</v>
      </c>
      <c r="F343" s="36"/>
      <c r="G343" s="36" t="s">
        <v>7804</v>
      </c>
      <c r="H343" s="70">
        <v>424</v>
      </c>
      <c r="I343" s="57">
        <v>0.05</v>
      </c>
      <c r="J343" s="427">
        <f t="shared" si="5"/>
        <v>402.79999999999995</v>
      </c>
    </row>
    <row r="344" spans="1:10" ht="15.75">
      <c r="A344" s="36">
        <v>340</v>
      </c>
      <c r="B344" s="36" t="s">
        <v>15171</v>
      </c>
      <c r="C344" s="429" t="s">
        <v>14823</v>
      </c>
      <c r="D344" s="73" t="s">
        <v>14785</v>
      </c>
      <c r="E344" s="36" t="s">
        <v>7802</v>
      </c>
      <c r="F344" s="36"/>
      <c r="G344" s="36" t="s">
        <v>7804</v>
      </c>
      <c r="H344" s="70">
        <v>407</v>
      </c>
      <c r="I344" s="57">
        <v>0.05</v>
      </c>
      <c r="J344" s="427">
        <f t="shared" si="5"/>
        <v>386.65</v>
      </c>
    </row>
    <row r="345" spans="1:10" ht="15.75">
      <c r="A345" s="36">
        <v>341</v>
      </c>
      <c r="B345" s="36" t="s">
        <v>15171</v>
      </c>
      <c r="C345" s="426" t="s">
        <v>14824</v>
      </c>
      <c r="D345" s="73" t="s">
        <v>14785</v>
      </c>
      <c r="E345" s="36" t="s">
        <v>7802</v>
      </c>
      <c r="F345" s="36"/>
      <c r="G345" s="36" t="s">
        <v>7804</v>
      </c>
      <c r="H345" s="70">
        <v>435</v>
      </c>
      <c r="I345" s="57">
        <v>0.05</v>
      </c>
      <c r="J345" s="427">
        <f t="shared" si="5"/>
        <v>413.25</v>
      </c>
    </row>
    <row r="346" spans="1:10" ht="15.75">
      <c r="A346" s="36">
        <v>342</v>
      </c>
      <c r="B346" s="36" t="s">
        <v>15171</v>
      </c>
      <c r="C346" s="426" t="s">
        <v>14825</v>
      </c>
      <c r="D346" s="73" t="s">
        <v>14785</v>
      </c>
      <c r="E346" s="36" t="s">
        <v>7802</v>
      </c>
      <c r="F346" s="36"/>
      <c r="G346" s="36" t="s">
        <v>7804</v>
      </c>
      <c r="H346" s="70">
        <v>1302</v>
      </c>
      <c r="I346" s="57">
        <v>0.05</v>
      </c>
      <c r="J346" s="427">
        <f t="shared" si="5"/>
        <v>1236.8999999999999</v>
      </c>
    </row>
    <row r="347" spans="1:10" ht="15.75">
      <c r="A347" s="36">
        <v>343</v>
      </c>
      <c r="B347" s="36" t="s">
        <v>15171</v>
      </c>
      <c r="C347" s="426" t="s">
        <v>14826</v>
      </c>
      <c r="D347" s="73" t="s">
        <v>14785</v>
      </c>
      <c r="E347" s="36" t="s">
        <v>7802</v>
      </c>
      <c r="F347" s="36"/>
      <c r="G347" s="36" t="s">
        <v>7804</v>
      </c>
      <c r="H347" s="70">
        <v>1367</v>
      </c>
      <c r="I347" s="57">
        <v>0.05</v>
      </c>
      <c r="J347" s="427">
        <f t="shared" si="5"/>
        <v>1298.6499999999999</v>
      </c>
    </row>
    <row r="348" spans="1:10" ht="15.75">
      <c r="A348" s="36">
        <v>344</v>
      </c>
      <c r="B348" s="36" t="s">
        <v>15171</v>
      </c>
      <c r="C348" s="426" t="s">
        <v>14827</v>
      </c>
      <c r="D348" s="73" t="s">
        <v>14785</v>
      </c>
      <c r="E348" s="36" t="s">
        <v>7802</v>
      </c>
      <c r="F348" s="36"/>
      <c r="G348" s="36" t="s">
        <v>7804</v>
      </c>
      <c r="H348" s="70">
        <v>1172</v>
      </c>
      <c r="I348" s="57">
        <v>0.05</v>
      </c>
      <c r="J348" s="427">
        <f t="shared" si="5"/>
        <v>1113.3999999999999</v>
      </c>
    </row>
    <row r="349" spans="1:10" ht="15.75">
      <c r="A349" s="36">
        <v>345</v>
      </c>
      <c r="B349" s="36" t="s">
        <v>15171</v>
      </c>
      <c r="C349" s="426" t="s">
        <v>14828</v>
      </c>
      <c r="D349" s="73" t="s">
        <v>14785</v>
      </c>
      <c r="E349" s="36" t="s">
        <v>7802</v>
      </c>
      <c r="F349" s="36"/>
      <c r="G349" s="36" t="s">
        <v>7804</v>
      </c>
      <c r="H349" s="70">
        <v>1585</v>
      </c>
      <c r="I349" s="57">
        <v>0.05</v>
      </c>
      <c r="J349" s="427">
        <f t="shared" si="5"/>
        <v>1505.75</v>
      </c>
    </row>
    <row r="350" spans="1:10" ht="15.75">
      <c r="A350" s="36">
        <v>346</v>
      </c>
      <c r="B350" s="36" t="s">
        <v>15171</v>
      </c>
      <c r="C350" s="426" t="s">
        <v>14829</v>
      </c>
      <c r="D350" s="73" t="s">
        <v>14785</v>
      </c>
      <c r="E350" s="36" t="s">
        <v>7802</v>
      </c>
      <c r="F350" s="36"/>
      <c r="G350" s="36" t="s">
        <v>7804</v>
      </c>
      <c r="H350" s="70">
        <v>652</v>
      </c>
      <c r="I350" s="57">
        <v>0.05</v>
      </c>
      <c r="J350" s="427">
        <f t="shared" si="5"/>
        <v>619.4</v>
      </c>
    </row>
    <row r="351" spans="1:10" ht="15.75">
      <c r="A351" s="36">
        <v>347</v>
      </c>
      <c r="B351" s="36" t="s">
        <v>15171</v>
      </c>
      <c r="C351" s="426" t="s">
        <v>14830</v>
      </c>
      <c r="D351" s="73" t="s">
        <v>14785</v>
      </c>
      <c r="E351" s="36" t="s">
        <v>7802</v>
      </c>
      <c r="F351" s="36"/>
      <c r="G351" s="36" t="s">
        <v>7804</v>
      </c>
      <c r="H351" s="70">
        <v>1302</v>
      </c>
      <c r="I351" s="57">
        <v>0.05</v>
      </c>
      <c r="J351" s="427">
        <f t="shared" si="5"/>
        <v>1236.8999999999999</v>
      </c>
    </row>
    <row r="352" spans="1:10" ht="15.75">
      <c r="A352" s="36">
        <v>348</v>
      </c>
      <c r="B352" s="36" t="s">
        <v>15171</v>
      </c>
      <c r="C352" s="426" t="s">
        <v>14831</v>
      </c>
      <c r="D352" s="73" t="s">
        <v>14785</v>
      </c>
      <c r="E352" s="36" t="s">
        <v>7802</v>
      </c>
      <c r="F352" s="36"/>
      <c r="G352" s="36" t="s">
        <v>7804</v>
      </c>
      <c r="H352" s="70">
        <v>1302</v>
      </c>
      <c r="I352" s="57">
        <v>0.05</v>
      </c>
      <c r="J352" s="427">
        <f t="shared" si="5"/>
        <v>1236.8999999999999</v>
      </c>
    </row>
    <row r="353" spans="1:10" ht="15.75">
      <c r="A353" s="36">
        <v>349</v>
      </c>
      <c r="B353" s="36" t="s">
        <v>15171</v>
      </c>
      <c r="C353" s="426" t="s">
        <v>14832</v>
      </c>
      <c r="D353" s="73" t="s">
        <v>14785</v>
      </c>
      <c r="E353" s="36" t="s">
        <v>7802</v>
      </c>
      <c r="F353" s="36"/>
      <c r="G353" s="36" t="s">
        <v>7804</v>
      </c>
      <c r="H353" s="70">
        <v>824</v>
      </c>
      <c r="I353" s="57">
        <v>0.05</v>
      </c>
      <c r="J353" s="427">
        <f t="shared" si="5"/>
        <v>782.8</v>
      </c>
    </row>
    <row r="354" spans="1:10" ht="15.75">
      <c r="A354" s="36">
        <v>350</v>
      </c>
      <c r="B354" s="36" t="s">
        <v>15171</v>
      </c>
      <c r="C354" s="426" t="s">
        <v>14833</v>
      </c>
      <c r="D354" s="73" t="s">
        <v>14785</v>
      </c>
      <c r="E354" s="36" t="s">
        <v>7802</v>
      </c>
      <c r="F354" s="36"/>
      <c r="G354" s="36" t="s">
        <v>7804</v>
      </c>
      <c r="H354" s="70">
        <v>1411</v>
      </c>
      <c r="I354" s="57">
        <v>0.05</v>
      </c>
      <c r="J354" s="427">
        <f t="shared" si="5"/>
        <v>1340.45</v>
      </c>
    </row>
    <row r="355" spans="1:10" ht="15.75">
      <c r="A355" s="36">
        <v>351</v>
      </c>
      <c r="B355" s="36" t="s">
        <v>15171</v>
      </c>
      <c r="C355" s="426" t="s">
        <v>14834</v>
      </c>
      <c r="D355" s="73" t="s">
        <v>14785</v>
      </c>
      <c r="E355" s="36" t="s">
        <v>7802</v>
      </c>
      <c r="F355" s="36"/>
      <c r="G355" s="36" t="s">
        <v>7804</v>
      </c>
      <c r="H355" s="70">
        <v>1500</v>
      </c>
      <c r="I355" s="57">
        <v>0.05</v>
      </c>
      <c r="J355" s="427">
        <f t="shared" si="5"/>
        <v>1425</v>
      </c>
    </row>
    <row r="356" spans="1:10" ht="15.75">
      <c r="A356" s="36">
        <v>352</v>
      </c>
      <c r="B356" s="36" t="s">
        <v>15171</v>
      </c>
      <c r="C356" s="426" t="s">
        <v>14835</v>
      </c>
      <c r="D356" s="73" t="s">
        <v>14785</v>
      </c>
      <c r="E356" s="36" t="s">
        <v>7802</v>
      </c>
      <c r="F356" s="36"/>
      <c r="G356" s="36" t="s">
        <v>7804</v>
      </c>
      <c r="H356" s="70">
        <v>1520</v>
      </c>
      <c r="I356" s="57">
        <v>0.05</v>
      </c>
      <c r="J356" s="427">
        <f t="shared" si="5"/>
        <v>1444</v>
      </c>
    </row>
    <row r="357" spans="1:10" ht="15.75">
      <c r="A357" s="36">
        <v>353</v>
      </c>
      <c r="B357" s="36" t="s">
        <v>15171</v>
      </c>
      <c r="C357" s="426" t="s">
        <v>14836</v>
      </c>
      <c r="D357" s="73" t="s">
        <v>14785</v>
      </c>
      <c r="E357" s="36" t="s">
        <v>7802</v>
      </c>
      <c r="F357" s="36"/>
      <c r="G357" s="36" t="s">
        <v>7804</v>
      </c>
      <c r="H357" s="70">
        <v>1057</v>
      </c>
      <c r="I357" s="57">
        <v>0.05</v>
      </c>
      <c r="J357" s="427">
        <f t="shared" si="5"/>
        <v>1004.15</v>
      </c>
    </row>
    <row r="358" spans="1:10" ht="15.75">
      <c r="A358" s="36">
        <v>354</v>
      </c>
      <c r="B358" s="36" t="s">
        <v>15171</v>
      </c>
      <c r="C358" s="426" t="s">
        <v>14837</v>
      </c>
      <c r="D358" s="73" t="s">
        <v>14785</v>
      </c>
      <c r="E358" s="36" t="s">
        <v>7802</v>
      </c>
      <c r="F358" s="36"/>
      <c r="G358" s="36" t="s">
        <v>7804</v>
      </c>
      <c r="H358" s="70">
        <v>1693</v>
      </c>
      <c r="I358" s="57">
        <v>0.05</v>
      </c>
      <c r="J358" s="427">
        <f t="shared" si="5"/>
        <v>1608.35</v>
      </c>
    </row>
    <row r="359" spans="1:10" ht="15.75">
      <c r="A359" s="36">
        <v>355</v>
      </c>
      <c r="B359" s="36" t="s">
        <v>15171</v>
      </c>
      <c r="C359" s="426" t="s">
        <v>14838</v>
      </c>
      <c r="D359" s="73" t="s">
        <v>14785</v>
      </c>
      <c r="E359" s="36" t="s">
        <v>7802</v>
      </c>
      <c r="F359" s="36"/>
      <c r="G359" s="36" t="s">
        <v>7804</v>
      </c>
      <c r="H359" s="70">
        <v>1520</v>
      </c>
      <c r="I359" s="57">
        <v>0.05</v>
      </c>
      <c r="J359" s="427">
        <f t="shared" si="5"/>
        <v>1444</v>
      </c>
    </row>
    <row r="360" spans="1:10" ht="15.75">
      <c r="A360" s="36">
        <v>356</v>
      </c>
      <c r="B360" s="36" t="s">
        <v>15171</v>
      </c>
      <c r="C360" s="426" t="s">
        <v>14839</v>
      </c>
      <c r="D360" s="73" t="s">
        <v>14785</v>
      </c>
      <c r="E360" s="36" t="s">
        <v>7802</v>
      </c>
      <c r="F360" s="36"/>
      <c r="G360" s="36" t="s">
        <v>7804</v>
      </c>
      <c r="H360" s="70">
        <v>1737</v>
      </c>
      <c r="I360" s="57">
        <v>0.05</v>
      </c>
      <c r="J360" s="427">
        <f t="shared" si="5"/>
        <v>1650.1499999999999</v>
      </c>
    </row>
    <row r="361" spans="1:10" ht="15.75">
      <c r="A361" s="36">
        <v>357</v>
      </c>
      <c r="B361" s="36" t="s">
        <v>15171</v>
      </c>
      <c r="C361" s="426" t="s">
        <v>14840</v>
      </c>
      <c r="D361" s="73" t="s">
        <v>14785</v>
      </c>
      <c r="E361" s="36" t="s">
        <v>7802</v>
      </c>
      <c r="F361" s="36"/>
      <c r="G361" s="36" t="s">
        <v>7804</v>
      </c>
      <c r="H361" s="70">
        <v>1954</v>
      </c>
      <c r="I361" s="57">
        <v>0.05</v>
      </c>
      <c r="J361" s="427">
        <f t="shared" si="5"/>
        <v>1856.3</v>
      </c>
    </row>
    <row r="362" spans="1:10" ht="15.75">
      <c r="A362" s="36">
        <v>358</v>
      </c>
      <c r="B362" s="36" t="s">
        <v>15171</v>
      </c>
      <c r="C362" s="426" t="s">
        <v>14841</v>
      </c>
      <c r="D362" s="73" t="s">
        <v>14785</v>
      </c>
      <c r="E362" s="36" t="s">
        <v>7802</v>
      </c>
      <c r="F362" s="36"/>
      <c r="G362" s="36" t="s">
        <v>7804</v>
      </c>
      <c r="H362" s="70">
        <v>1257</v>
      </c>
      <c r="I362" s="57">
        <v>0.05</v>
      </c>
      <c r="J362" s="427">
        <f t="shared" si="5"/>
        <v>1194.1499999999999</v>
      </c>
    </row>
    <row r="363" spans="1:10" ht="15.75">
      <c r="A363" s="36">
        <v>359</v>
      </c>
      <c r="B363" s="36" t="s">
        <v>15171</v>
      </c>
      <c r="C363" s="426" t="s">
        <v>14842</v>
      </c>
      <c r="D363" s="73" t="s">
        <v>14785</v>
      </c>
      <c r="E363" s="36" t="s">
        <v>7802</v>
      </c>
      <c r="F363" s="36"/>
      <c r="G363" s="36" t="s">
        <v>7804</v>
      </c>
      <c r="H363" s="70">
        <v>1067</v>
      </c>
      <c r="I363" s="57">
        <v>0.05</v>
      </c>
      <c r="J363" s="427">
        <f t="shared" si="5"/>
        <v>1013.65</v>
      </c>
    </row>
    <row r="364" spans="1:10" ht="15.75">
      <c r="A364" s="36">
        <v>360</v>
      </c>
      <c r="B364" s="36" t="s">
        <v>15171</v>
      </c>
      <c r="C364" s="426" t="s">
        <v>14843</v>
      </c>
      <c r="D364" s="73" t="s">
        <v>14785</v>
      </c>
      <c r="E364" s="36" t="s">
        <v>7802</v>
      </c>
      <c r="F364" s="36"/>
      <c r="G364" s="36" t="s">
        <v>7804</v>
      </c>
      <c r="H364" s="70">
        <v>1067</v>
      </c>
      <c r="I364" s="57">
        <v>0.05</v>
      </c>
      <c r="J364" s="427">
        <f t="shared" si="5"/>
        <v>1013.65</v>
      </c>
    </row>
    <row r="365" spans="1:10" ht="15.75">
      <c r="A365" s="36">
        <v>361</v>
      </c>
      <c r="B365" s="36" t="s">
        <v>15171</v>
      </c>
      <c r="C365" s="426" t="s">
        <v>14844</v>
      </c>
      <c r="D365" s="73" t="s">
        <v>14785</v>
      </c>
      <c r="E365" s="36" t="s">
        <v>7802</v>
      </c>
      <c r="F365" s="36"/>
      <c r="G365" s="36" t="s">
        <v>7804</v>
      </c>
      <c r="H365" s="70">
        <v>870</v>
      </c>
      <c r="I365" s="57">
        <v>0.05</v>
      </c>
      <c r="J365" s="427">
        <f t="shared" si="5"/>
        <v>826.5</v>
      </c>
    </row>
    <row r="366" spans="1:10" ht="15.75">
      <c r="A366" s="36">
        <v>362</v>
      </c>
      <c r="B366" s="36" t="s">
        <v>15171</v>
      </c>
      <c r="C366" s="426" t="s">
        <v>14845</v>
      </c>
      <c r="D366" s="73" t="s">
        <v>14785</v>
      </c>
      <c r="E366" s="36" t="s">
        <v>7802</v>
      </c>
      <c r="F366" s="36"/>
      <c r="G366" s="36" t="s">
        <v>7804</v>
      </c>
      <c r="H366" s="70">
        <v>870</v>
      </c>
      <c r="I366" s="57">
        <v>0.05</v>
      </c>
      <c r="J366" s="427">
        <f t="shared" si="5"/>
        <v>826.5</v>
      </c>
    </row>
    <row r="367" spans="1:10" ht="15.75">
      <c r="A367" s="36">
        <v>363</v>
      </c>
      <c r="B367" s="36" t="s">
        <v>15171</v>
      </c>
      <c r="C367" s="426" t="s">
        <v>14846</v>
      </c>
      <c r="D367" s="73" t="s">
        <v>14785</v>
      </c>
      <c r="E367" s="36" t="s">
        <v>7802</v>
      </c>
      <c r="F367" s="36"/>
      <c r="G367" s="36" t="s">
        <v>7804</v>
      </c>
      <c r="H367" s="70">
        <v>831</v>
      </c>
      <c r="I367" s="57">
        <v>0.05</v>
      </c>
      <c r="J367" s="427">
        <f t="shared" si="5"/>
        <v>789.44999999999993</v>
      </c>
    </row>
    <row r="368" spans="1:10" ht="15.75">
      <c r="A368" s="36">
        <v>364</v>
      </c>
      <c r="B368" s="36" t="s">
        <v>15171</v>
      </c>
      <c r="C368" s="426" t="s">
        <v>14847</v>
      </c>
      <c r="D368" s="73" t="s">
        <v>14785</v>
      </c>
      <c r="E368" s="36" t="s">
        <v>7802</v>
      </c>
      <c r="F368" s="36"/>
      <c r="G368" s="36" t="s">
        <v>7804</v>
      </c>
      <c r="H368" s="70">
        <v>922</v>
      </c>
      <c r="I368" s="57">
        <v>0.05</v>
      </c>
      <c r="J368" s="427">
        <f t="shared" si="5"/>
        <v>875.9</v>
      </c>
    </row>
    <row r="369" spans="1:10" ht="15.75">
      <c r="A369" s="36">
        <v>365</v>
      </c>
      <c r="B369" s="36" t="s">
        <v>15171</v>
      </c>
      <c r="C369" s="426" t="s">
        <v>14848</v>
      </c>
      <c r="D369" s="73" t="s">
        <v>14785</v>
      </c>
      <c r="E369" s="36" t="s">
        <v>7802</v>
      </c>
      <c r="F369" s="36"/>
      <c r="G369" s="36" t="s">
        <v>7804</v>
      </c>
      <c r="H369" s="70">
        <v>830</v>
      </c>
      <c r="I369" s="57">
        <v>0.05</v>
      </c>
      <c r="J369" s="427">
        <f t="shared" si="5"/>
        <v>788.5</v>
      </c>
    </row>
    <row r="370" spans="1:10" ht="15.75">
      <c r="A370" s="36">
        <v>366</v>
      </c>
      <c r="B370" s="36" t="s">
        <v>15171</v>
      </c>
      <c r="C370" s="426" t="s">
        <v>14849</v>
      </c>
      <c r="D370" s="73" t="s">
        <v>14785</v>
      </c>
      <c r="E370" s="36" t="s">
        <v>7802</v>
      </c>
      <c r="F370" s="36"/>
      <c r="G370" s="36" t="s">
        <v>7804</v>
      </c>
      <c r="H370" s="70">
        <v>830</v>
      </c>
      <c r="I370" s="57">
        <v>0.05</v>
      </c>
      <c r="J370" s="427">
        <f t="shared" si="5"/>
        <v>788.5</v>
      </c>
    </row>
    <row r="371" spans="1:10" ht="15.75">
      <c r="A371" s="36">
        <v>367</v>
      </c>
      <c r="B371" s="36" t="s">
        <v>15171</v>
      </c>
      <c r="C371" s="426" t="s">
        <v>14850</v>
      </c>
      <c r="D371" s="73" t="s">
        <v>14785</v>
      </c>
      <c r="E371" s="36" t="s">
        <v>7802</v>
      </c>
      <c r="F371" s="36"/>
      <c r="G371" s="36" t="s">
        <v>7804</v>
      </c>
      <c r="H371" s="70">
        <v>652</v>
      </c>
      <c r="I371" s="57">
        <v>0.05</v>
      </c>
      <c r="J371" s="427">
        <f t="shared" si="5"/>
        <v>619.4</v>
      </c>
    </row>
    <row r="372" spans="1:10" ht="15.75">
      <c r="A372" s="36">
        <v>368</v>
      </c>
      <c r="B372" s="36" t="s">
        <v>15171</v>
      </c>
      <c r="C372" s="426" t="s">
        <v>14851</v>
      </c>
      <c r="D372" s="73" t="s">
        <v>14785</v>
      </c>
      <c r="E372" s="36" t="s">
        <v>7802</v>
      </c>
      <c r="F372" s="36"/>
      <c r="G372" s="36" t="s">
        <v>7804</v>
      </c>
      <c r="H372" s="70">
        <v>707</v>
      </c>
      <c r="I372" s="57">
        <v>0.05</v>
      </c>
      <c r="J372" s="427">
        <f t="shared" si="5"/>
        <v>671.65</v>
      </c>
    </row>
    <row r="373" spans="1:10" ht="15.75">
      <c r="A373" s="36">
        <v>369</v>
      </c>
      <c r="B373" s="36" t="s">
        <v>15171</v>
      </c>
      <c r="C373" s="426" t="s">
        <v>14856</v>
      </c>
      <c r="D373" s="73" t="s">
        <v>14729</v>
      </c>
      <c r="E373" s="36" t="s">
        <v>7802</v>
      </c>
      <c r="F373" s="36"/>
      <c r="G373" s="36" t="s">
        <v>7804</v>
      </c>
      <c r="H373" s="70">
        <v>120</v>
      </c>
      <c r="I373" s="57">
        <v>0.05</v>
      </c>
      <c r="J373" s="427">
        <f t="shared" si="5"/>
        <v>114</v>
      </c>
    </row>
    <row r="374" spans="1:10" ht="15.75">
      <c r="A374" s="36">
        <v>370</v>
      </c>
      <c r="B374" s="36" t="s">
        <v>15171</v>
      </c>
      <c r="C374" s="426" t="s">
        <v>14857</v>
      </c>
      <c r="D374" s="73" t="s">
        <v>14729</v>
      </c>
      <c r="E374" s="36" t="s">
        <v>7802</v>
      </c>
      <c r="F374" s="36"/>
      <c r="G374" s="36" t="s">
        <v>7804</v>
      </c>
      <c r="H374" s="70">
        <v>120</v>
      </c>
      <c r="I374" s="57">
        <v>0.05</v>
      </c>
      <c r="J374" s="427">
        <f t="shared" si="5"/>
        <v>114</v>
      </c>
    </row>
    <row r="375" spans="1:10" ht="15.75">
      <c r="A375" s="36">
        <v>371</v>
      </c>
      <c r="B375" s="36" t="s">
        <v>15171</v>
      </c>
      <c r="C375" s="426" t="s">
        <v>14858</v>
      </c>
      <c r="D375" s="73" t="s">
        <v>14729</v>
      </c>
      <c r="E375" s="36" t="s">
        <v>7802</v>
      </c>
      <c r="F375" s="36"/>
      <c r="G375" s="36" t="s">
        <v>7804</v>
      </c>
      <c r="H375" s="70">
        <v>452</v>
      </c>
      <c r="I375" s="57">
        <v>0.05</v>
      </c>
      <c r="J375" s="427">
        <f t="shared" si="5"/>
        <v>429.4</v>
      </c>
    </row>
    <row r="376" spans="1:10" ht="15.75">
      <c r="A376" s="36">
        <v>372</v>
      </c>
      <c r="B376" s="36" t="s">
        <v>15171</v>
      </c>
      <c r="C376" s="426" t="s">
        <v>14859</v>
      </c>
      <c r="D376" s="73" t="s">
        <v>14729</v>
      </c>
      <c r="E376" s="36" t="s">
        <v>7802</v>
      </c>
      <c r="F376" s="36"/>
      <c r="G376" s="36" t="s">
        <v>7804</v>
      </c>
      <c r="H376" s="70">
        <v>304</v>
      </c>
      <c r="I376" s="57">
        <v>0.05</v>
      </c>
      <c r="J376" s="427">
        <f t="shared" si="5"/>
        <v>288.8</v>
      </c>
    </row>
    <row r="377" spans="1:10" ht="15.75">
      <c r="A377" s="36">
        <v>373</v>
      </c>
      <c r="B377" s="36" t="s">
        <v>15171</v>
      </c>
      <c r="C377" s="426" t="s">
        <v>14860</v>
      </c>
      <c r="D377" s="73" t="s">
        <v>14729</v>
      </c>
      <c r="E377" s="36" t="s">
        <v>7802</v>
      </c>
      <c r="F377" s="36"/>
      <c r="G377" s="36" t="s">
        <v>7804</v>
      </c>
      <c r="H377" s="70">
        <v>304</v>
      </c>
      <c r="I377" s="57">
        <v>0.05</v>
      </c>
      <c r="J377" s="427">
        <f t="shared" si="5"/>
        <v>288.8</v>
      </c>
    </row>
    <row r="378" spans="1:10" ht="15.75">
      <c r="A378" s="36">
        <v>374</v>
      </c>
      <c r="B378" s="36" t="s">
        <v>15171</v>
      </c>
      <c r="C378" s="429" t="s">
        <v>14861</v>
      </c>
      <c r="D378" s="73" t="s">
        <v>14729</v>
      </c>
      <c r="E378" s="36" t="s">
        <v>7802</v>
      </c>
      <c r="F378" s="36"/>
      <c r="G378" s="36" t="s">
        <v>7804</v>
      </c>
      <c r="H378" s="70">
        <v>304</v>
      </c>
      <c r="I378" s="57">
        <v>0.05</v>
      </c>
      <c r="J378" s="427">
        <f t="shared" si="5"/>
        <v>288.8</v>
      </c>
    </row>
    <row r="379" spans="1:10" ht="15.75">
      <c r="A379" s="36">
        <v>375</v>
      </c>
      <c r="B379" s="36" t="s">
        <v>15171</v>
      </c>
      <c r="C379" s="426" t="s">
        <v>14862</v>
      </c>
      <c r="D379" s="72" t="s">
        <v>14729</v>
      </c>
      <c r="E379" s="36" t="s">
        <v>7802</v>
      </c>
      <c r="F379" s="36"/>
      <c r="G379" s="36" t="s">
        <v>7804</v>
      </c>
      <c r="H379" s="70">
        <v>150</v>
      </c>
      <c r="I379" s="57">
        <v>0.05</v>
      </c>
      <c r="J379" s="427">
        <f t="shared" si="5"/>
        <v>142.5</v>
      </c>
    </row>
    <row r="380" spans="1:10" ht="15.75">
      <c r="A380" s="36">
        <v>376</v>
      </c>
      <c r="B380" s="36" t="s">
        <v>15171</v>
      </c>
      <c r="C380" s="426" t="s">
        <v>14863</v>
      </c>
      <c r="D380" s="73" t="s">
        <v>14729</v>
      </c>
      <c r="E380" s="36" t="s">
        <v>7802</v>
      </c>
      <c r="F380" s="36"/>
      <c r="G380" s="36" t="s">
        <v>7804</v>
      </c>
      <c r="H380" s="70">
        <v>150</v>
      </c>
      <c r="I380" s="57">
        <v>0.05</v>
      </c>
      <c r="J380" s="427">
        <f t="shared" si="5"/>
        <v>142.5</v>
      </c>
    </row>
    <row r="381" spans="1:10" ht="15.75">
      <c r="A381" s="36">
        <v>377</v>
      </c>
      <c r="B381" s="36" t="s">
        <v>15171</v>
      </c>
      <c r="C381" s="426" t="s">
        <v>14864</v>
      </c>
      <c r="D381" s="73" t="s">
        <v>14729</v>
      </c>
      <c r="E381" s="36" t="s">
        <v>7802</v>
      </c>
      <c r="F381" s="36"/>
      <c r="G381" s="36" t="s">
        <v>7804</v>
      </c>
      <c r="H381" s="70">
        <v>150</v>
      </c>
      <c r="I381" s="57">
        <v>0.05</v>
      </c>
      <c r="J381" s="427">
        <f t="shared" si="5"/>
        <v>142.5</v>
      </c>
    </row>
    <row r="382" spans="1:10" ht="15.75">
      <c r="A382" s="36">
        <v>378</v>
      </c>
      <c r="B382" s="36" t="s">
        <v>15171</v>
      </c>
      <c r="C382" s="426" t="s">
        <v>14865</v>
      </c>
      <c r="D382" s="73" t="s">
        <v>14729</v>
      </c>
      <c r="E382" s="36" t="s">
        <v>7802</v>
      </c>
      <c r="F382" s="36"/>
      <c r="G382" s="36" t="s">
        <v>7804</v>
      </c>
      <c r="H382" s="70">
        <v>172</v>
      </c>
      <c r="I382" s="57">
        <v>0.05</v>
      </c>
      <c r="J382" s="427">
        <f t="shared" si="5"/>
        <v>163.4</v>
      </c>
    </row>
    <row r="383" spans="1:10" ht="15.75">
      <c r="A383" s="36">
        <v>379</v>
      </c>
      <c r="B383" s="36" t="s">
        <v>15171</v>
      </c>
      <c r="C383" s="426" t="s">
        <v>14866</v>
      </c>
      <c r="D383" s="73" t="s">
        <v>14729</v>
      </c>
      <c r="E383" s="36" t="s">
        <v>7802</v>
      </c>
      <c r="F383" s="36"/>
      <c r="G383" s="36" t="s">
        <v>7804</v>
      </c>
      <c r="H383" s="70">
        <v>172</v>
      </c>
      <c r="I383" s="57">
        <v>0.05</v>
      </c>
      <c r="J383" s="427">
        <f t="shared" si="5"/>
        <v>163.4</v>
      </c>
    </row>
    <row r="384" spans="1:10" ht="15.75">
      <c r="A384" s="36">
        <v>380</v>
      </c>
      <c r="B384" s="36" t="s">
        <v>15171</v>
      </c>
      <c r="C384" s="426" t="s">
        <v>14867</v>
      </c>
      <c r="D384" s="73" t="s">
        <v>14729</v>
      </c>
      <c r="E384" s="36" t="s">
        <v>7802</v>
      </c>
      <c r="F384" s="36"/>
      <c r="G384" s="36" t="s">
        <v>7804</v>
      </c>
      <c r="H384" s="70">
        <v>172</v>
      </c>
      <c r="I384" s="57">
        <v>0.05</v>
      </c>
      <c r="J384" s="427">
        <f t="shared" si="5"/>
        <v>163.4</v>
      </c>
    </row>
    <row r="385" spans="1:10" ht="15.75">
      <c r="A385" s="36">
        <v>381</v>
      </c>
      <c r="B385" s="36" t="s">
        <v>15171</v>
      </c>
      <c r="C385" s="426" t="s">
        <v>14868</v>
      </c>
      <c r="D385" s="73" t="s">
        <v>14729</v>
      </c>
      <c r="E385" s="36" t="s">
        <v>7802</v>
      </c>
      <c r="F385" s="36"/>
      <c r="G385" s="36" t="s">
        <v>7804</v>
      </c>
      <c r="H385" s="70">
        <v>172</v>
      </c>
      <c r="I385" s="57">
        <v>0.05</v>
      </c>
      <c r="J385" s="427">
        <f t="shared" si="5"/>
        <v>163.4</v>
      </c>
    </row>
    <row r="386" spans="1:10" ht="15.75">
      <c r="A386" s="36">
        <v>382</v>
      </c>
      <c r="B386" s="36" t="s">
        <v>15171</v>
      </c>
      <c r="C386" s="426" t="s">
        <v>14869</v>
      </c>
      <c r="D386" s="73" t="s">
        <v>14729</v>
      </c>
      <c r="E386" s="36" t="s">
        <v>7802</v>
      </c>
      <c r="F386" s="36"/>
      <c r="G386" s="36" t="s">
        <v>7804</v>
      </c>
      <c r="H386" s="70">
        <v>172</v>
      </c>
      <c r="I386" s="57">
        <v>0.05</v>
      </c>
      <c r="J386" s="427">
        <f t="shared" si="5"/>
        <v>163.4</v>
      </c>
    </row>
    <row r="387" spans="1:10" ht="15.75">
      <c r="A387" s="36">
        <v>383</v>
      </c>
      <c r="B387" s="36" t="s">
        <v>15171</v>
      </c>
      <c r="C387" s="426" t="s">
        <v>14870</v>
      </c>
      <c r="D387" s="73" t="s">
        <v>14729</v>
      </c>
      <c r="E387" s="36" t="s">
        <v>7802</v>
      </c>
      <c r="F387" s="36"/>
      <c r="G387" s="36" t="s">
        <v>7804</v>
      </c>
      <c r="H387" s="70">
        <v>267</v>
      </c>
      <c r="I387" s="57">
        <v>0.05</v>
      </c>
      <c r="J387" s="427">
        <f t="shared" si="5"/>
        <v>253.64999999999998</v>
      </c>
    </row>
    <row r="388" spans="1:10" ht="15.75">
      <c r="A388" s="36">
        <v>384</v>
      </c>
      <c r="B388" s="36" t="s">
        <v>15171</v>
      </c>
      <c r="C388" s="426" t="s">
        <v>14871</v>
      </c>
      <c r="D388" s="73" t="s">
        <v>14729</v>
      </c>
      <c r="E388" s="36" t="s">
        <v>7802</v>
      </c>
      <c r="F388" s="36"/>
      <c r="G388" s="36" t="s">
        <v>7804</v>
      </c>
      <c r="H388" s="70">
        <v>163</v>
      </c>
      <c r="I388" s="57">
        <v>0.05</v>
      </c>
      <c r="J388" s="427">
        <f t="shared" si="5"/>
        <v>154.85</v>
      </c>
    </row>
    <row r="389" spans="1:10" ht="15.75">
      <c r="A389" s="36">
        <v>385</v>
      </c>
      <c r="B389" s="36" t="s">
        <v>15171</v>
      </c>
      <c r="C389" s="426" t="s">
        <v>14872</v>
      </c>
      <c r="D389" s="73" t="s">
        <v>14729</v>
      </c>
      <c r="E389" s="36" t="s">
        <v>7802</v>
      </c>
      <c r="F389" s="36"/>
      <c r="G389" s="36" t="s">
        <v>7804</v>
      </c>
      <c r="H389" s="70">
        <v>163</v>
      </c>
      <c r="I389" s="57">
        <v>0.05</v>
      </c>
      <c r="J389" s="427">
        <f t="shared" si="5"/>
        <v>154.85</v>
      </c>
    </row>
    <row r="390" spans="1:10" ht="15.75">
      <c r="A390" s="36">
        <v>386</v>
      </c>
      <c r="B390" s="36" t="s">
        <v>15171</v>
      </c>
      <c r="C390" s="426" t="s">
        <v>14873</v>
      </c>
      <c r="D390" s="73" t="s">
        <v>14729</v>
      </c>
      <c r="E390" s="36" t="s">
        <v>7802</v>
      </c>
      <c r="F390" s="36"/>
      <c r="G390" s="36" t="s">
        <v>7804</v>
      </c>
      <c r="H390" s="70">
        <v>163</v>
      </c>
      <c r="I390" s="57">
        <v>0.05</v>
      </c>
      <c r="J390" s="427">
        <f t="shared" ref="J390:J453" si="6">H390*(1-I390)</f>
        <v>154.85</v>
      </c>
    </row>
    <row r="391" spans="1:10" ht="15.75">
      <c r="A391" s="36">
        <v>387</v>
      </c>
      <c r="B391" s="36" t="s">
        <v>15171</v>
      </c>
      <c r="C391" s="426" t="s">
        <v>14874</v>
      </c>
      <c r="D391" s="73" t="s">
        <v>14729</v>
      </c>
      <c r="E391" s="36" t="s">
        <v>7802</v>
      </c>
      <c r="F391" s="36"/>
      <c r="G391" s="36" t="s">
        <v>7804</v>
      </c>
      <c r="H391" s="70">
        <v>163</v>
      </c>
      <c r="I391" s="57">
        <v>0.05</v>
      </c>
      <c r="J391" s="427">
        <f t="shared" si="6"/>
        <v>154.85</v>
      </c>
    </row>
    <row r="392" spans="1:10" ht="15.75">
      <c r="A392" s="36">
        <v>388</v>
      </c>
      <c r="B392" s="36" t="s">
        <v>15171</v>
      </c>
      <c r="C392" s="426" t="s">
        <v>14875</v>
      </c>
      <c r="D392" s="73" t="s">
        <v>14729</v>
      </c>
      <c r="E392" s="36" t="s">
        <v>7802</v>
      </c>
      <c r="F392" s="36"/>
      <c r="G392" s="36" t="s">
        <v>7804</v>
      </c>
      <c r="H392" s="70">
        <v>161</v>
      </c>
      <c r="I392" s="57">
        <v>0.05</v>
      </c>
      <c r="J392" s="427">
        <f t="shared" si="6"/>
        <v>152.94999999999999</v>
      </c>
    </row>
    <row r="393" spans="1:10" ht="15.75">
      <c r="A393" s="36">
        <v>389</v>
      </c>
      <c r="B393" s="36" t="s">
        <v>15171</v>
      </c>
      <c r="C393" s="426" t="s">
        <v>14876</v>
      </c>
      <c r="D393" s="73" t="s">
        <v>14729</v>
      </c>
      <c r="E393" s="36" t="s">
        <v>7802</v>
      </c>
      <c r="F393" s="36"/>
      <c r="G393" s="36" t="s">
        <v>7804</v>
      </c>
      <c r="H393" s="70">
        <v>161</v>
      </c>
      <c r="I393" s="57">
        <v>0.05</v>
      </c>
      <c r="J393" s="427">
        <f t="shared" si="6"/>
        <v>152.94999999999999</v>
      </c>
    </row>
    <row r="394" spans="1:10" ht="15.75">
      <c r="A394" s="36">
        <v>390</v>
      </c>
      <c r="B394" s="36" t="s">
        <v>15171</v>
      </c>
      <c r="C394" s="426" t="s">
        <v>14877</v>
      </c>
      <c r="D394" s="73" t="s">
        <v>14729</v>
      </c>
      <c r="E394" s="36" t="s">
        <v>7802</v>
      </c>
      <c r="F394" s="36"/>
      <c r="G394" s="36" t="s">
        <v>7804</v>
      </c>
      <c r="H394" s="70">
        <v>161</v>
      </c>
      <c r="I394" s="57">
        <v>0.05</v>
      </c>
      <c r="J394" s="427">
        <f t="shared" si="6"/>
        <v>152.94999999999999</v>
      </c>
    </row>
    <row r="395" spans="1:10" ht="15.75">
      <c r="A395" s="36">
        <v>391</v>
      </c>
      <c r="B395" s="36" t="s">
        <v>15171</v>
      </c>
      <c r="C395" s="426" t="s">
        <v>14878</v>
      </c>
      <c r="D395" s="73" t="s">
        <v>14729</v>
      </c>
      <c r="E395" s="36" t="s">
        <v>7802</v>
      </c>
      <c r="F395" s="36"/>
      <c r="G395" s="36" t="s">
        <v>7804</v>
      </c>
      <c r="H395" s="70">
        <v>161</v>
      </c>
      <c r="I395" s="57">
        <v>0.05</v>
      </c>
      <c r="J395" s="427">
        <f t="shared" si="6"/>
        <v>152.94999999999999</v>
      </c>
    </row>
    <row r="396" spans="1:10" ht="15.75">
      <c r="A396" s="36">
        <v>392</v>
      </c>
      <c r="B396" s="36" t="s">
        <v>15171</v>
      </c>
      <c r="C396" s="426" t="s">
        <v>14879</v>
      </c>
      <c r="D396" s="73" t="s">
        <v>14729</v>
      </c>
      <c r="E396" s="36" t="s">
        <v>7802</v>
      </c>
      <c r="F396" s="36"/>
      <c r="G396" s="36" t="s">
        <v>7804</v>
      </c>
      <c r="H396" s="70">
        <v>161</v>
      </c>
      <c r="I396" s="57">
        <v>0.05</v>
      </c>
      <c r="J396" s="427">
        <f t="shared" si="6"/>
        <v>152.94999999999999</v>
      </c>
    </row>
    <row r="397" spans="1:10" ht="15.75">
      <c r="A397" s="36">
        <v>393</v>
      </c>
      <c r="B397" s="36" t="s">
        <v>15171</v>
      </c>
      <c r="C397" s="426" t="s">
        <v>14880</v>
      </c>
      <c r="D397" s="73" t="s">
        <v>14729</v>
      </c>
      <c r="E397" s="36" t="s">
        <v>7802</v>
      </c>
      <c r="F397" s="36"/>
      <c r="G397" s="36" t="s">
        <v>7804</v>
      </c>
      <c r="H397" s="70">
        <v>161</v>
      </c>
      <c r="I397" s="57">
        <v>0.05</v>
      </c>
      <c r="J397" s="427">
        <f t="shared" si="6"/>
        <v>152.94999999999999</v>
      </c>
    </row>
    <row r="398" spans="1:10" ht="15.75">
      <c r="A398" s="36">
        <v>394</v>
      </c>
      <c r="B398" s="36" t="s">
        <v>15171</v>
      </c>
      <c r="C398" s="426" t="s">
        <v>14881</v>
      </c>
      <c r="D398" s="73" t="s">
        <v>14729</v>
      </c>
      <c r="E398" s="36" t="s">
        <v>7802</v>
      </c>
      <c r="F398" s="36"/>
      <c r="G398" s="36" t="s">
        <v>7804</v>
      </c>
      <c r="H398" s="70">
        <v>185</v>
      </c>
      <c r="I398" s="57">
        <v>0.05</v>
      </c>
      <c r="J398" s="427">
        <f t="shared" si="6"/>
        <v>175.75</v>
      </c>
    </row>
    <row r="399" spans="1:10" ht="15.75">
      <c r="A399" s="36">
        <v>395</v>
      </c>
      <c r="B399" s="36" t="s">
        <v>15171</v>
      </c>
      <c r="C399" s="426" t="s">
        <v>14882</v>
      </c>
      <c r="D399" s="73" t="s">
        <v>14729</v>
      </c>
      <c r="E399" s="36" t="s">
        <v>7802</v>
      </c>
      <c r="F399" s="36"/>
      <c r="G399" s="36" t="s">
        <v>7804</v>
      </c>
      <c r="H399" s="70">
        <v>185</v>
      </c>
      <c r="I399" s="57">
        <v>0.05</v>
      </c>
      <c r="J399" s="427">
        <f t="shared" si="6"/>
        <v>175.75</v>
      </c>
    </row>
    <row r="400" spans="1:10" ht="15.75">
      <c r="A400" s="36">
        <v>396</v>
      </c>
      <c r="B400" s="36" t="s">
        <v>15171</v>
      </c>
      <c r="C400" s="426" t="s">
        <v>14883</v>
      </c>
      <c r="D400" s="73" t="s">
        <v>14729</v>
      </c>
      <c r="E400" s="36" t="s">
        <v>7802</v>
      </c>
      <c r="F400" s="36"/>
      <c r="G400" s="36" t="s">
        <v>7804</v>
      </c>
      <c r="H400" s="70">
        <v>185</v>
      </c>
      <c r="I400" s="57">
        <v>0.05</v>
      </c>
      <c r="J400" s="427">
        <f t="shared" si="6"/>
        <v>175.75</v>
      </c>
    </row>
    <row r="401" spans="1:10" ht="15.75">
      <c r="A401" s="36">
        <v>397</v>
      </c>
      <c r="B401" s="36" t="s">
        <v>15171</v>
      </c>
      <c r="C401" s="426" t="s">
        <v>14884</v>
      </c>
      <c r="D401" s="73" t="s">
        <v>14729</v>
      </c>
      <c r="E401" s="36" t="s">
        <v>7802</v>
      </c>
      <c r="F401" s="36"/>
      <c r="G401" s="36" t="s">
        <v>7804</v>
      </c>
      <c r="H401" s="70">
        <v>185</v>
      </c>
      <c r="I401" s="57">
        <v>0.05</v>
      </c>
      <c r="J401" s="427">
        <f t="shared" si="6"/>
        <v>175.75</v>
      </c>
    </row>
    <row r="402" spans="1:10" ht="15.75">
      <c r="A402" s="36">
        <v>398</v>
      </c>
      <c r="B402" s="36" t="s">
        <v>15171</v>
      </c>
      <c r="C402" s="426" t="s">
        <v>14885</v>
      </c>
      <c r="D402" s="73" t="s">
        <v>14729</v>
      </c>
      <c r="E402" s="36" t="s">
        <v>7802</v>
      </c>
      <c r="F402" s="36"/>
      <c r="G402" s="36" t="s">
        <v>7804</v>
      </c>
      <c r="H402" s="70">
        <v>185</v>
      </c>
      <c r="I402" s="57">
        <v>0.05</v>
      </c>
      <c r="J402" s="427">
        <f t="shared" si="6"/>
        <v>175.75</v>
      </c>
    </row>
    <row r="403" spans="1:10" ht="15.75">
      <c r="A403" s="36">
        <v>399</v>
      </c>
      <c r="B403" s="36" t="s">
        <v>15171</v>
      </c>
      <c r="C403" s="426" t="s">
        <v>14886</v>
      </c>
      <c r="D403" s="73" t="s">
        <v>14729</v>
      </c>
      <c r="E403" s="36" t="s">
        <v>7802</v>
      </c>
      <c r="F403" s="36"/>
      <c r="G403" s="36" t="s">
        <v>7804</v>
      </c>
      <c r="H403" s="70">
        <v>261</v>
      </c>
      <c r="I403" s="57">
        <v>0.05</v>
      </c>
      <c r="J403" s="427">
        <f t="shared" si="6"/>
        <v>247.95</v>
      </c>
    </row>
    <row r="404" spans="1:10" ht="15.75">
      <c r="A404" s="36">
        <v>400</v>
      </c>
      <c r="B404" s="36" t="s">
        <v>15171</v>
      </c>
      <c r="C404" s="426" t="s">
        <v>14887</v>
      </c>
      <c r="D404" s="73" t="s">
        <v>14729</v>
      </c>
      <c r="E404" s="36" t="s">
        <v>7802</v>
      </c>
      <c r="F404" s="36"/>
      <c r="G404" s="36" t="s">
        <v>7804</v>
      </c>
      <c r="H404" s="70">
        <v>83</v>
      </c>
      <c r="I404" s="57">
        <v>0.05</v>
      </c>
      <c r="J404" s="427">
        <f t="shared" si="6"/>
        <v>78.849999999999994</v>
      </c>
    </row>
    <row r="405" spans="1:10" ht="15.75">
      <c r="A405" s="36">
        <v>401</v>
      </c>
      <c r="B405" s="36" t="s">
        <v>15171</v>
      </c>
      <c r="C405" s="426" t="s">
        <v>14888</v>
      </c>
      <c r="D405" s="73" t="s">
        <v>14729</v>
      </c>
      <c r="E405" s="36" t="s">
        <v>7802</v>
      </c>
      <c r="F405" s="36"/>
      <c r="G405" s="36" t="s">
        <v>7804</v>
      </c>
      <c r="H405" s="70">
        <v>83</v>
      </c>
      <c r="I405" s="57">
        <v>0.05</v>
      </c>
      <c r="J405" s="427">
        <f t="shared" si="6"/>
        <v>78.849999999999994</v>
      </c>
    </row>
    <row r="406" spans="1:10" ht="15.75">
      <c r="A406" s="36">
        <v>402</v>
      </c>
      <c r="B406" s="36" t="s">
        <v>15171</v>
      </c>
      <c r="C406" s="426" t="s">
        <v>14889</v>
      </c>
      <c r="D406" s="73" t="s">
        <v>14729</v>
      </c>
      <c r="E406" s="36" t="s">
        <v>7802</v>
      </c>
      <c r="F406" s="36"/>
      <c r="G406" s="36" t="s">
        <v>7804</v>
      </c>
      <c r="H406" s="70">
        <v>83</v>
      </c>
      <c r="I406" s="57">
        <v>0.05</v>
      </c>
      <c r="J406" s="427">
        <f t="shared" si="6"/>
        <v>78.849999999999994</v>
      </c>
    </row>
    <row r="407" spans="1:10" ht="15.75">
      <c r="A407" s="36">
        <v>403</v>
      </c>
      <c r="B407" s="36" t="s">
        <v>15171</v>
      </c>
      <c r="C407" s="426" t="s">
        <v>14890</v>
      </c>
      <c r="D407" s="73" t="s">
        <v>14729</v>
      </c>
      <c r="E407" s="36" t="s">
        <v>7802</v>
      </c>
      <c r="F407" s="36"/>
      <c r="G407" s="36" t="s">
        <v>7804</v>
      </c>
      <c r="H407" s="70">
        <v>104</v>
      </c>
      <c r="I407" s="57">
        <v>0.05</v>
      </c>
      <c r="J407" s="427">
        <f t="shared" si="6"/>
        <v>98.8</v>
      </c>
    </row>
    <row r="408" spans="1:10" ht="15.75">
      <c r="A408" s="36">
        <v>404</v>
      </c>
      <c r="B408" s="36" t="s">
        <v>15171</v>
      </c>
      <c r="C408" s="426" t="s">
        <v>14891</v>
      </c>
      <c r="D408" s="73" t="s">
        <v>14729</v>
      </c>
      <c r="E408" s="36" t="s">
        <v>7802</v>
      </c>
      <c r="F408" s="36"/>
      <c r="G408" s="36" t="s">
        <v>7804</v>
      </c>
      <c r="H408" s="70">
        <v>104</v>
      </c>
      <c r="I408" s="57">
        <v>0.05</v>
      </c>
      <c r="J408" s="427">
        <f t="shared" si="6"/>
        <v>98.8</v>
      </c>
    </row>
    <row r="409" spans="1:10" ht="15.75">
      <c r="A409" s="36">
        <v>405</v>
      </c>
      <c r="B409" s="36" t="s">
        <v>15171</v>
      </c>
      <c r="C409" s="426" t="s">
        <v>14892</v>
      </c>
      <c r="D409" s="73" t="s">
        <v>14729</v>
      </c>
      <c r="E409" s="36" t="s">
        <v>7802</v>
      </c>
      <c r="F409" s="36"/>
      <c r="G409" s="36" t="s">
        <v>7804</v>
      </c>
      <c r="H409" s="70">
        <v>104</v>
      </c>
      <c r="I409" s="57">
        <v>0.05</v>
      </c>
      <c r="J409" s="427">
        <f t="shared" si="6"/>
        <v>98.8</v>
      </c>
    </row>
    <row r="410" spans="1:10" ht="15.75">
      <c r="A410" s="36">
        <v>406</v>
      </c>
      <c r="B410" s="36" t="s">
        <v>15171</v>
      </c>
      <c r="C410" s="426" t="s">
        <v>14893</v>
      </c>
      <c r="D410" s="73" t="s">
        <v>14729</v>
      </c>
      <c r="E410" s="36" t="s">
        <v>7802</v>
      </c>
      <c r="F410" s="36"/>
      <c r="G410" s="36" t="s">
        <v>7804</v>
      </c>
      <c r="H410" s="70">
        <v>148</v>
      </c>
      <c r="I410" s="57">
        <v>0.05</v>
      </c>
      <c r="J410" s="427">
        <f t="shared" si="6"/>
        <v>140.6</v>
      </c>
    </row>
    <row r="411" spans="1:10" ht="15.75">
      <c r="A411" s="36">
        <v>407</v>
      </c>
      <c r="B411" s="36" t="s">
        <v>15171</v>
      </c>
      <c r="C411" s="426" t="s">
        <v>14894</v>
      </c>
      <c r="D411" s="73" t="s">
        <v>14729</v>
      </c>
      <c r="E411" s="36" t="s">
        <v>7802</v>
      </c>
      <c r="F411" s="36"/>
      <c r="G411" s="36" t="s">
        <v>7804</v>
      </c>
      <c r="H411" s="70">
        <v>137</v>
      </c>
      <c r="I411" s="57">
        <v>0.05</v>
      </c>
      <c r="J411" s="427">
        <f t="shared" si="6"/>
        <v>130.15</v>
      </c>
    </row>
    <row r="412" spans="1:10" ht="15.75">
      <c r="A412" s="36">
        <v>408</v>
      </c>
      <c r="B412" s="36" t="s">
        <v>15171</v>
      </c>
      <c r="C412" s="426" t="s">
        <v>14895</v>
      </c>
      <c r="D412" s="73" t="s">
        <v>14729</v>
      </c>
      <c r="E412" s="36" t="s">
        <v>7802</v>
      </c>
      <c r="F412" s="36"/>
      <c r="G412" s="36" t="s">
        <v>7804</v>
      </c>
      <c r="H412" s="70">
        <v>137</v>
      </c>
      <c r="I412" s="57">
        <v>0.05</v>
      </c>
      <c r="J412" s="427">
        <f t="shared" si="6"/>
        <v>130.15</v>
      </c>
    </row>
    <row r="413" spans="1:10" ht="15.75">
      <c r="A413" s="36">
        <v>409</v>
      </c>
      <c r="B413" s="36" t="s">
        <v>15171</v>
      </c>
      <c r="C413" s="426" t="s">
        <v>14896</v>
      </c>
      <c r="D413" s="73" t="s">
        <v>14720</v>
      </c>
      <c r="E413" s="36" t="s">
        <v>7802</v>
      </c>
      <c r="F413" s="36"/>
      <c r="G413" s="36" t="s">
        <v>7804</v>
      </c>
      <c r="H413" s="70">
        <v>511</v>
      </c>
      <c r="I413" s="57">
        <v>0.05</v>
      </c>
      <c r="J413" s="427">
        <f t="shared" si="6"/>
        <v>485.45</v>
      </c>
    </row>
    <row r="414" spans="1:10" ht="15.75">
      <c r="A414" s="36">
        <v>410</v>
      </c>
      <c r="B414" s="36" t="s">
        <v>15171</v>
      </c>
      <c r="C414" s="426" t="s">
        <v>14897</v>
      </c>
      <c r="D414" s="73" t="s">
        <v>14720</v>
      </c>
      <c r="E414" s="36" t="s">
        <v>7802</v>
      </c>
      <c r="F414" s="36"/>
      <c r="G414" s="36" t="s">
        <v>7804</v>
      </c>
      <c r="H414" s="70">
        <v>359</v>
      </c>
      <c r="I414" s="57">
        <v>0.05</v>
      </c>
      <c r="J414" s="427">
        <f t="shared" si="6"/>
        <v>341.05</v>
      </c>
    </row>
    <row r="415" spans="1:10" ht="15.75">
      <c r="A415" s="36">
        <v>411</v>
      </c>
      <c r="B415" s="36" t="s">
        <v>15171</v>
      </c>
      <c r="C415" s="426" t="s">
        <v>14898</v>
      </c>
      <c r="D415" s="73" t="s">
        <v>14720</v>
      </c>
      <c r="E415" s="36" t="s">
        <v>7802</v>
      </c>
      <c r="F415" s="36"/>
      <c r="G415" s="36" t="s">
        <v>7804</v>
      </c>
      <c r="H415" s="70">
        <v>359</v>
      </c>
      <c r="I415" s="57">
        <v>0.05</v>
      </c>
      <c r="J415" s="427">
        <f t="shared" si="6"/>
        <v>341.05</v>
      </c>
    </row>
    <row r="416" spans="1:10" ht="15.75">
      <c r="A416" s="36">
        <v>412</v>
      </c>
      <c r="B416" s="36" t="s">
        <v>15171</v>
      </c>
      <c r="C416" s="426" t="s">
        <v>14899</v>
      </c>
      <c r="D416" s="73" t="s">
        <v>14720</v>
      </c>
      <c r="E416" s="36" t="s">
        <v>7802</v>
      </c>
      <c r="F416" s="36"/>
      <c r="G416" s="36" t="s">
        <v>7804</v>
      </c>
      <c r="H416" s="70">
        <v>359</v>
      </c>
      <c r="I416" s="57">
        <v>0.05</v>
      </c>
      <c r="J416" s="427">
        <f t="shared" si="6"/>
        <v>341.05</v>
      </c>
    </row>
    <row r="417" spans="1:10" ht="15.75">
      <c r="A417" s="36">
        <v>413</v>
      </c>
      <c r="B417" s="36" t="s">
        <v>15171</v>
      </c>
      <c r="C417" s="426" t="s">
        <v>14900</v>
      </c>
      <c r="D417" s="73" t="s">
        <v>14720</v>
      </c>
      <c r="E417" s="36" t="s">
        <v>7802</v>
      </c>
      <c r="F417" s="36"/>
      <c r="G417" s="36" t="s">
        <v>7804</v>
      </c>
      <c r="H417" s="70">
        <v>170</v>
      </c>
      <c r="I417" s="57">
        <v>0.05</v>
      </c>
      <c r="J417" s="427">
        <f t="shared" si="6"/>
        <v>161.5</v>
      </c>
    </row>
    <row r="418" spans="1:10" ht="15.75">
      <c r="A418" s="36">
        <v>414</v>
      </c>
      <c r="B418" s="36" t="s">
        <v>15171</v>
      </c>
      <c r="C418" s="426" t="s">
        <v>14901</v>
      </c>
      <c r="D418" s="73" t="s">
        <v>14720</v>
      </c>
      <c r="E418" s="36" t="s">
        <v>7802</v>
      </c>
      <c r="F418" s="36"/>
      <c r="G418" s="36" t="s">
        <v>7804</v>
      </c>
      <c r="H418" s="70">
        <v>170</v>
      </c>
      <c r="I418" s="57">
        <v>0.05</v>
      </c>
      <c r="J418" s="427">
        <f t="shared" si="6"/>
        <v>161.5</v>
      </c>
    </row>
    <row r="419" spans="1:10" ht="15.75">
      <c r="A419" s="36">
        <v>415</v>
      </c>
      <c r="B419" s="36" t="s">
        <v>15171</v>
      </c>
      <c r="C419" s="426" t="s">
        <v>14902</v>
      </c>
      <c r="D419" s="73" t="s">
        <v>14720</v>
      </c>
      <c r="E419" s="36" t="s">
        <v>7802</v>
      </c>
      <c r="F419" s="36"/>
      <c r="G419" s="36" t="s">
        <v>7804</v>
      </c>
      <c r="H419" s="70">
        <v>170</v>
      </c>
      <c r="I419" s="57">
        <v>0.05</v>
      </c>
      <c r="J419" s="427">
        <f t="shared" si="6"/>
        <v>161.5</v>
      </c>
    </row>
    <row r="420" spans="1:10" ht="15.75">
      <c r="A420" s="36">
        <v>416</v>
      </c>
      <c r="B420" s="36" t="s">
        <v>15171</v>
      </c>
      <c r="C420" s="426" t="s">
        <v>14903</v>
      </c>
      <c r="D420" s="73" t="s">
        <v>14720</v>
      </c>
      <c r="E420" s="36" t="s">
        <v>7802</v>
      </c>
      <c r="F420" s="36"/>
      <c r="G420" s="36" t="s">
        <v>7804</v>
      </c>
      <c r="H420" s="70">
        <v>235</v>
      </c>
      <c r="I420" s="57">
        <v>0.05</v>
      </c>
      <c r="J420" s="427">
        <f t="shared" si="6"/>
        <v>223.25</v>
      </c>
    </row>
    <row r="421" spans="1:10" ht="15.75">
      <c r="A421" s="36">
        <v>417</v>
      </c>
      <c r="B421" s="36" t="s">
        <v>15171</v>
      </c>
      <c r="C421" s="426" t="s">
        <v>14904</v>
      </c>
      <c r="D421" s="73" t="s">
        <v>14720</v>
      </c>
      <c r="E421" s="36" t="s">
        <v>7802</v>
      </c>
      <c r="F421" s="36"/>
      <c r="G421" s="36" t="s">
        <v>7804</v>
      </c>
      <c r="H421" s="70">
        <v>298</v>
      </c>
      <c r="I421" s="57">
        <v>0.05</v>
      </c>
      <c r="J421" s="427">
        <f t="shared" si="6"/>
        <v>283.09999999999997</v>
      </c>
    </row>
    <row r="422" spans="1:10" ht="15.75">
      <c r="A422" s="36">
        <v>418</v>
      </c>
      <c r="B422" s="36" t="s">
        <v>15171</v>
      </c>
      <c r="C422" s="426" t="s">
        <v>14905</v>
      </c>
      <c r="D422" s="73" t="s">
        <v>14720</v>
      </c>
      <c r="E422" s="36" t="s">
        <v>7802</v>
      </c>
      <c r="F422" s="36"/>
      <c r="G422" s="36" t="s">
        <v>7804</v>
      </c>
      <c r="H422" s="70">
        <v>185</v>
      </c>
      <c r="I422" s="57">
        <v>0.05</v>
      </c>
      <c r="J422" s="427">
        <f t="shared" si="6"/>
        <v>175.75</v>
      </c>
    </row>
    <row r="423" spans="1:10" ht="15.75">
      <c r="A423" s="36">
        <v>419</v>
      </c>
      <c r="B423" s="36" t="s">
        <v>15171</v>
      </c>
      <c r="C423" s="426" t="s">
        <v>14906</v>
      </c>
      <c r="D423" s="73" t="s">
        <v>14720</v>
      </c>
      <c r="E423" s="36" t="s">
        <v>7802</v>
      </c>
      <c r="F423" s="36"/>
      <c r="G423" s="36" t="s">
        <v>7804</v>
      </c>
      <c r="H423" s="70">
        <v>185</v>
      </c>
      <c r="I423" s="57">
        <v>0.05</v>
      </c>
      <c r="J423" s="427">
        <f t="shared" si="6"/>
        <v>175.75</v>
      </c>
    </row>
    <row r="424" spans="1:10" ht="15.75">
      <c r="A424" s="36">
        <v>420</v>
      </c>
      <c r="B424" s="36" t="s">
        <v>15171</v>
      </c>
      <c r="C424" s="426" t="s">
        <v>14907</v>
      </c>
      <c r="D424" s="73" t="s">
        <v>14720</v>
      </c>
      <c r="E424" s="36" t="s">
        <v>7802</v>
      </c>
      <c r="F424" s="36"/>
      <c r="G424" s="36" t="s">
        <v>7804</v>
      </c>
      <c r="H424" s="70">
        <v>185</v>
      </c>
      <c r="I424" s="57">
        <v>0.05</v>
      </c>
      <c r="J424" s="427">
        <f t="shared" si="6"/>
        <v>175.75</v>
      </c>
    </row>
    <row r="425" spans="1:10" ht="15.75">
      <c r="A425" s="36">
        <v>421</v>
      </c>
      <c r="B425" s="36" t="s">
        <v>15171</v>
      </c>
      <c r="C425" s="426" t="s">
        <v>14908</v>
      </c>
      <c r="D425" s="73" t="s">
        <v>14720</v>
      </c>
      <c r="E425" s="36" t="s">
        <v>7802</v>
      </c>
      <c r="F425" s="36"/>
      <c r="G425" s="36" t="s">
        <v>7804</v>
      </c>
      <c r="H425" s="70">
        <v>185</v>
      </c>
      <c r="I425" s="57">
        <v>0.05</v>
      </c>
      <c r="J425" s="427">
        <f t="shared" si="6"/>
        <v>175.75</v>
      </c>
    </row>
    <row r="426" spans="1:10" ht="15.75">
      <c r="A426" s="36">
        <v>422</v>
      </c>
      <c r="B426" s="36" t="s">
        <v>15171</v>
      </c>
      <c r="C426" s="426" t="s">
        <v>14909</v>
      </c>
      <c r="D426" s="73" t="s">
        <v>14720</v>
      </c>
      <c r="E426" s="36" t="s">
        <v>7802</v>
      </c>
      <c r="F426" s="36"/>
      <c r="G426" s="36" t="s">
        <v>7804</v>
      </c>
      <c r="H426" s="70">
        <v>185</v>
      </c>
      <c r="I426" s="57">
        <v>0.05</v>
      </c>
      <c r="J426" s="427">
        <f t="shared" si="6"/>
        <v>175.75</v>
      </c>
    </row>
    <row r="427" spans="1:10" ht="15.75">
      <c r="A427" s="36">
        <v>423</v>
      </c>
      <c r="B427" s="36" t="s">
        <v>15171</v>
      </c>
      <c r="C427" s="426" t="s">
        <v>14910</v>
      </c>
      <c r="D427" s="73" t="s">
        <v>14720</v>
      </c>
      <c r="E427" s="36" t="s">
        <v>7802</v>
      </c>
      <c r="F427" s="36"/>
      <c r="G427" s="36" t="s">
        <v>7804</v>
      </c>
      <c r="H427" s="70">
        <v>185</v>
      </c>
      <c r="I427" s="57">
        <v>0.05</v>
      </c>
      <c r="J427" s="427">
        <f t="shared" si="6"/>
        <v>175.75</v>
      </c>
    </row>
    <row r="428" spans="1:10" ht="15.75">
      <c r="A428" s="36">
        <v>424</v>
      </c>
      <c r="B428" s="36" t="s">
        <v>15171</v>
      </c>
      <c r="C428" s="426" t="s">
        <v>14911</v>
      </c>
      <c r="D428" s="73" t="s">
        <v>14720</v>
      </c>
      <c r="E428" s="36" t="s">
        <v>7802</v>
      </c>
      <c r="F428" s="36"/>
      <c r="G428" s="36" t="s">
        <v>7804</v>
      </c>
      <c r="H428" s="70">
        <v>348</v>
      </c>
      <c r="I428" s="57">
        <v>0.05</v>
      </c>
      <c r="J428" s="427">
        <f t="shared" si="6"/>
        <v>330.59999999999997</v>
      </c>
    </row>
    <row r="429" spans="1:10" ht="15.75">
      <c r="A429" s="36">
        <v>425</v>
      </c>
      <c r="B429" s="36" t="s">
        <v>15171</v>
      </c>
      <c r="C429" s="426" t="s">
        <v>14912</v>
      </c>
      <c r="D429" s="73" t="s">
        <v>14720</v>
      </c>
      <c r="E429" s="36" t="s">
        <v>7802</v>
      </c>
      <c r="F429" s="36"/>
      <c r="G429" s="36" t="s">
        <v>7804</v>
      </c>
      <c r="H429" s="70">
        <v>348</v>
      </c>
      <c r="I429" s="57">
        <v>0.05</v>
      </c>
      <c r="J429" s="427">
        <f t="shared" si="6"/>
        <v>330.59999999999997</v>
      </c>
    </row>
    <row r="430" spans="1:10" ht="15.75">
      <c r="A430" s="36">
        <v>426</v>
      </c>
      <c r="B430" s="36" t="s">
        <v>15171</v>
      </c>
      <c r="C430" s="426" t="s">
        <v>14913</v>
      </c>
      <c r="D430" s="73" t="s">
        <v>14720</v>
      </c>
      <c r="E430" s="36" t="s">
        <v>7802</v>
      </c>
      <c r="F430" s="36"/>
      <c r="G430" s="36" t="s">
        <v>7804</v>
      </c>
      <c r="H430" s="70">
        <v>293</v>
      </c>
      <c r="I430" s="57">
        <v>0.05</v>
      </c>
      <c r="J430" s="427">
        <f t="shared" si="6"/>
        <v>278.34999999999997</v>
      </c>
    </row>
    <row r="431" spans="1:10" ht="15.75">
      <c r="A431" s="36">
        <v>427</v>
      </c>
      <c r="B431" s="36" t="s">
        <v>15171</v>
      </c>
      <c r="C431" s="426" t="s">
        <v>14914</v>
      </c>
      <c r="D431" s="73" t="s">
        <v>14720</v>
      </c>
      <c r="E431" s="36" t="s">
        <v>7802</v>
      </c>
      <c r="F431" s="36"/>
      <c r="G431" s="36" t="s">
        <v>7804</v>
      </c>
      <c r="H431" s="70">
        <v>96</v>
      </c>
      <c r="I431" s="57">
        <v>0.05</v>
      </c>
      <c r="J431" s="427">
        <f t="shared" si="6"/>
        <v>91.199999999999989</v>
      </c>
    </row>
    <row r="432" spans="1:10" ht="15.75">
      <c r="A432" s="36">
        <v>428</v>
      </c>
      <c r="B432" s="36" t="s">
        <v>15171</v>
      </c>
      <c r="C432" s="426" t="s">
        <v>14915</v>
      </c>
      <c r="D432" s="73" t="s">
        <v>14720</v>
      </c>
      <c r="E432" s="36" t="s">
        <v>7802</v>
      </c>
      <c r="F432" s="36"/>
      <c r="G432" s="36" t="s">
        <v>7804</v>
      </c>
      <c r="H432" s="70">
        <v>96</v>
      </c>
      <c r="I432" s="57">
        <v>0.05</v>
      </c>
      <c r="J432" s="427">
        <f t="shared" si="6"/>
        <v>91.199999999999989</v>
      </c>
    </row>
    <row r="433" spans="1:10" ht="15.75">
      <c r="A433" s="36">
        <v>429</v>
      </c>
      <c r="B433" s="36" t="s">
        <v>15171</v>
      </c>
      <c r="C433" s="426" t="s">
        <v>14916</v>
      </c>
      <c r="D433" s="73" t="s">
        <v>14720</v>
      </c>
      <c r="E433" s="36" t="s">
        <v>7802</v>
      </c>
      <c r="F433" s="36"/>
      <c r="G433" s="36" t="s">
        <v>7804</v>
      </c>
      <c r="H433" s="70">
        <v>96</v>
      </c>
      <c r="I433" s="57">
        <v>0.05</v>
      </c>
      <c r="J433" s="427">
        <f t="shared" si="6"/>
        <v>91.199999999999989</v>
      </c>
    </row>
    <row r="434" spans="1:10" ht="15.75">
      <c r="A434" s="36">
        <v>430</v>
      </c>
      <c r="B434" s="36" t="s">
        <v>15171</v>
      </c>
      <c r="C434" s="426" t="s">
        <v>14917</v>
      </c>
      <c r="D434" s="73" t="s">
        <v>14720</v>
      </c>
      <c r="E434" s="36" t="s">
        <v>7802</v>
      </c>
      <c r="F434" s="36"/>
      <c r="G434" s="36" t="s">
        <v>7804</v>
      </c>
      <c r="H434" s="70">
        <v>163</v>
      </c>
      <c r="I434" s="57">
        <v>0.05</v>
      </c>
      <c r="J434" s="427">
        <f t="shared" si="6"/>
        <v>154.85</v>
      </c>
    </row>
    <row r="435" spans="1:10" ht="15.75">
      <c r="A435" s="36">
        <v>431</v>
      </c>
      <c r="B435" s="36" t="s">
        <v>15171</v>
      </c>
      <c r="C435" s="426" t="s">
        <v>14918</v>
      </c>
      <c r="D435" s="73" t="s">
        <v>14720</v>
      </c>
      <c r="E435" s="36" t="s">
        <v>7802</v>
      </c>
      <c r="F435" s="36"/>
      <c r="G435" s="36" t="s">
        <v>7804</v>
      </c>
      <c r="H435" s="70">
        <v>189</v>
      </c>
      <c r="I435" s="57">
        <v>0.05</v>
      </c>
      <c r="J435" s="427">
        <f t="shared" si="6"/>
        <v>179.54999999999998</v>
      </c>
    </row>
    <row r="436" spans="1:10" ht="15.75">
      <c r="A436" s="36">
        <v>432</v>
      </c>
      <c r="B436" s="36" t="s">
        <v>15171</v>
      </c>
      <c r="C436" s="429" t="s">
        <v>14919</v>
      </c>
      <c r="D436" s="73" t="s">
        <v>14721</v>
      </c>
      <c r="E436" s="36" t="s">
        <v>7802</v>
      </c>
      <c r="F436" s="36"/>
      <c r="G436" s="36" t="s">
        <v>7804</v>
      </c>
      <c r="H436" s="70">
        <v>120</v>
      </c>
      <c r="I436" s="57">
        <v>0.05</v>
      </c>
      <c r="J436" s="427">
        <f t="shared" si="6"/>
        <v>114</v>
      </c>
    </row>
    <row r="437" spans="1:10" ht="15.75">
      <c r="A437" s="36">
        <v>433</v>
      </c>
      <c r="B437" s="36" t="s">
        <v>15171</v>
      </c>
      <c r="C437" s="429" t="s">
        <v>14920</v>
      </c>
      <c r="D437" s="73" t="s">
        <v>14721</v>
      </c>
      <c r="E437" s="36" t="s">
        <v>7802</v>
      </c>
      <c r="F437" s="36"/>
      <c r="G437" s="36" t="s">
        <v>7804</v>
      </c>
      <c r="H437" s="70">
        <v>120</v>
      </c>
      <c r="I437" s="57">
        <v>0.05</v>
      </c>
      <c r="J437" s="427">
        <f t="shared" si="6"/>
        <v>114</v>
      </c>
    </row>
    <row r="438" spans="1:10" ht="15.75">
      <c r="A438" s="36">
        <v>434</v>
      </c>
      <c r="B438" s="36" t="s">
        <v>15171</v>
      </c>
      <c r="C438" s="429" t="s">
        <v>14921</v>
      </c>
      <c r="D438" s="73" t="s">
        <v>14721</v>
      </c>
      <c r="E438" s="36" t="s">
        <v>7802</v>
      </c>
      <c r="F438" s="36"/>
      <c r="G438" s="36" t="s">
        <v>7804</v>
      </c>
      <c r="H438" s="70">
        <v>137</v>
      </c>
      <c r="I438" s="57">
        <v>0.05</v>
      </c>
      <c r="J438" s="427">
        <f t="shared" si="6"/>
        <v>130.15</v>
      </c>
    </row>
    <row r="439" spans="1:10" ht="15.75">
      <c r="A439" s="36">
        <v>435</v>
      </c>
      <c r="B439" s="36" t="s">
        <v>15171</v>
      </c>
      <c r="C439" s="429" t="s">
        <v>14922</v>
      </c>
      <c r="D439" s="73" t="s">
        <v>14721</v>
      </c>
      <c r="E439" s="36" t="s">
        <v>7802</v>
      </c>
      <c r="F439" s="36"/>
      <c r="G439" s="36" t="s">
        <v>7804</v>
      </c>
      <c r="H439" s="70">
        <v>137</v>
      </c>
      <c r="I439" s="57">
        <v>0.05</v>
      </c>
      <c r="J439" s="427">
        <f t="shared" si="6"/>
        <v>130.15</v>
      </c>
    </row>
    <row r="440" spans="1:10" ht="15.75">
      <c r="A440" s="36">
        <v>436</v>
      </c>
      <c r="B440" s="36" t="s">
        <v>15171</v>
      </c>
      <c r="C440" s="426" t="s">
        <v>14923</v>
      </c>
      <c r="D440" s="73" t="s">
        <v>14721</v>
      </c>
      <c r="E440" s="36" t="s">
        <v>7802</v>
      </c>
      <c r="F440" s="36"/>
      <c r="G440" s="36" t="s">
        <v>7804</v>
      </c>
      <c r="H440" s="70">
        <v>467</v>
      </c>
      <c r="I440" s="57">
        <v>0.05</v>
      </c>
      <c r="J440" s="427">
        <f t="shared" si="6"/>
        <v>443.65</v>
      </c>
    </row>
    <row r="441" spans="1:10" ht="15.75">
      <c r="A441" s="36">
        <v>437</v>
      </c>
      <c r="B441" s="36" t="s">
        <v>15171</v>
      </c>
      <c r="C441" s="426" t="s">
        <v>14924</v>
      </c>
      <c r="D441" s="73" t="s">
        <v>14721</v>
      </c>
      <c r="E441" s="36" t="s">
        <v>7802</v>
      </c>
      <c r="F441" s="36"/>
      <c r="G441" s="36" t="s">
        <v>7804</v>
      </c>
      <c r="H441" s="70">
        <v>326</v>
      </c>
      <c r="I441" s="57">
        <v>0.05</v>
      </c>
      <c r="J441" s="427">
        <f t="shared" si="6"/>
        <v>309.7</v>
      </c>
    </row>
    <row r="442" spans="1:10" ht="15.75">
      <c r="A442" s="36">
        <v>438</v>
      </c>
      <c r="B442" s="36" t="s">
        <v>15171</v>
      </c>
      <c r="C442" s="426" t="s">
        <v>14925</v>
      </c>
      <c r="D442" s="73" t="s">
        <v>14721</v>
      </c>
      <c r="E442" s="36" t="s">
        <v>7802</v>
      </c>
      <c r="F442" s="36"/>
      <c r="G442" s="36" t="s">
        <v>7804</v>
      </c>
      <c r="H442" s="70">
        <v>326</v>
      </c>
      <c r="I442" s="57">
        <v>0.05</v>
      </c>
      <c r="J442" s="427">
        <f t="shared" si="6"/>
        <v>309.7</v>
      </c>
    </row>
    <row r="443" spans="1:10" ht="15.75">
      <c r="A443" s="36">
        <v>439</v>
      </c>
      <c r="B443" s="36" t="s">
        <v>15171</v>
      </c>
      <c r="C443" s="426" t="s">
        <v>14926</v>
      </c>
      <c r="D443" s="73" t="s">
        <v>14721</v>
      </c>
      <c r="E443" s="36" t="s">
        <v>7802</v>
      </c>
      <c r="F443" s="36"/>
      <c r="G443" s="36" t="s">
        <v>7804</v>
      </c>
      <c r="H443" s="70">
        <v>326</v>
      </c>
      <c r="I443" s="57">
        <v>0.05</v>
      </c>
      <c r="J443" s="427">
        <f t="shared" si="6"/>
        <v>309.7</v>
      </c>
    </row>
    <row r="444" spans="1:10" ht="15.75">
      <c r="A444" s="36">
        <v>440</v>
      </c>
      <c r="B444" s="36" t="s">
        <v>15171</v>
      </c>
      <c r="C444" s="426" t="s">
        <v>14927</v>
      </c>
      <c r="D444" s="73" t="s">
        <v>14721</v>
      </c>
      <c r="E444" s="36" t="s">
        <v>7802</v>
      </c>
      <c r="F444" s="36"/>
      <c r="G444" s="36" t="s">
        <v>7804</v>
      </c>
      <c r="H444" s="70">
        <v>304</v>
      </c>
      <c r="I444" s="57">
        <v>0.05</v>
      </c>
      <c r="J444" s="427">
        <f t="shared" si="6"/>
        <v>288.8</v>
      </c>
    </row>
    <row r="445" spans="1:10" ht="15.75">
      <c r="A445" s="36">
        <v>441</v>
      </c>
      <c r="B445" s="36" t="s">
        <v>15171</v>
      </c>
      <c r="C445" s="426" t="s">
        <v>14928</v>
      </c>
      <c r="D445" s="73" t="s">
        <v>14721</v>
      </c>
      <c r="E445" s="36" t="s">
        <v>7802</v>
      </c>
      <c r="F445" s="36"/>
      <c r="G445" s="36" t="s">
        <v>7804</v>
      </c>
      <c r="H445" s="70">
        <v>304</v>
      </c>
      <c r="I445" s="57">
        <v>0.05</v>
      </c>
      <c r="J445" s="427">
        <f t="shared" si="6"/>
        <v>288.8</v>
      </c>
    </row>
    <row r="446" spans="1:10" ht="15.75">
      <c r="A446" s="36">
        <v>442</v>
      </c>
      <c r="B446" s="36" t="s">
        <v>15171</v>
      </c>
      <c r="C446" s="426" t="s">
        <v>14929</v>
      </c>
      <c r="D446" s="73" t="s">
        <v>14721</v>
      </c>
      <c r="E446" s="36" t="s">
        <v>7802</v>
      </c>
      <c r="F446" s="36"/>
      <c r="G446" s="36" t="s">
        <v>7804</v>
      </c>
      <c r="H446" s="70">
        <v>304</v>
      </c>
      <c r="I446" s="57">
        <v>0.05</v>
      </c>
      <c r="J446" s="427">
        <f t="shared" si="6"/>
        <v>288.8</v>
      </c>
    </row>
    <row r="447" spans="1:10" ht="15.75">
      <c r="A447" s="36">
        <v>443</v>
      </c>
      <c r="B447" s="36" t="s">
        <v>15171</v>
      </c>
      <c r="C447" s="426" t="s">
        <v>14930</v>
      </c>
      <c r="D447" s="73" t="s">
        <v>14721</v>
      </c>
      <c r="E447" s="36" t="s">
        <v>7802</v>
      </c>
      <c r="F447" s="36"/>
      <c r="G447" s="36" t="s">
        <v>7804</v>
      </c>
      <c r="H447" s="70">
        <v>167</v>
      </c>
      <c r="I447" s="57">
        <v>0.05</v>
      </c>
      <c r="J447" s="427">
        <f t="shared" si="6"/>
        <v>158.65</v>
      </c>
    </row>
    <row r="448" spans="1:10" ht="15.75">
      <c r="A448" s="36">
        <v>444</v>
      </c>
      <c r="B448" s="36" t="s">
        <v>15171</v>
      </c>
      <c r="C448" s="426" t="s">
        <v>14931</v>
      </c>
      <c r="D448" s="73" t="s">
        <v>14721</v>
      </c>
      <c r="E448" s="36" t="s">
        <v>7802</v>
      </c>
      <c r="F448" s="36"/>
      <c r="G448" s="36" t="s">
        <v>7804</v>
      </c>
      <c r="H448" s="70">
        <v>167</v>
      </c>
      <c r="I448" s="57">
        <v>0.05</v>
      </c>
      <c r="J448" s="427">
        <f t="shared" si="6"/>
        <v>158.65</v>
      </c>
    </row>
    <row r="449" spans="1:10" ht="15.75">
      <c r="A449" s="36">
        <v>445</v>
      </c>
      <c r="B449" s="36" t="s">
        <v>15171</v>
      </c>
      <c r="C449" s="426" t="s">
        <v>14932</v>
      </c>
      <c r="D449" s="73" t="s">
        <v>14721</v>
      </c>
      <c r="E449" s="36" t="s">
        <v>7802</v>
      </c>
      <c r="F449" s="36"/>
      <c r="G449" s="36" t="s">
        <v>7804</v>
      </c>
      <c r="H449" s="70">
        <v>167</v>
      </c>
      <c r="I449" s="57">
        <v>0.05</v>
      </c>
      <c r="J449" s="427">
        <f t="shared" si="6"/>
        <v>158.65</v>
      </c>
    </row>
    <row r="450" spans="1:10" ht="15.75">
      <c r="A450" s="36">
        <v>446</v>
      </c>
      <c r="B450" s="36" t="s">
        <v>15171</v>
      </c>
      <c r="C450" s="426" t="s">
        <v>14933</v>
      </c>
      <c r="D450" s="73" t="s">
        <v>14721</v>
      </c>
      <c r="E450" s="36" t="s">
        <v>7802</v>
      </c>
      <c r="F450" s="36"/>
      <c r="G450" s="36" t="s">
        <v>7804</v>
      </c>
      <c r="H450" s="70">
        <v>185</v>
      </c>
      <c r="I450" s="57">
        <v>0.05</v>
      </c>
      <c r="J450" s="427">
        <f t="shared" si="6"/>
        <v>175.75</v>
      </c>
    </row>
    <row r="451" spans="1:10" ht="15.75">
      <c r="A451" s="36">
        <v>447</v>
      </c>
      <c r="B451" s="36" t="s">
        <v>15171</v>
      </c>
      <c r="C451" s="426" t="s">
        <v>14934</v>
      </c>
      <c r="D451" s="73" t="s">
        <v>14721</v>
      </c>
      <c r="E451" s="36" t="s">
        <v>7802</v>
      </c>
      <c r="F451" s="36"/>
      <c r="G451" s="36" t="s">
        <v>7804</v>
      </c>
      <c r="H451" s="70">
        <v>185</v>
      </c>
      <c r="I451" s="57">
        <v>0.05</v>
      </c>
      <c r="J451" s="427">
        <f t="shared" si="6"/>
        <v>175.75</v>
      </c>
    </row>
    <row r="452" spans="1:10" ht="15.75">
      <c r="A452" s="36">
        <v>448</v>
      </c>
      <c r="B452" s="36" t="s">
        <v>15171</v>
      </c>
      <c r="C452" s="426" t="s">
        <v>14935</v>
      </c>
      <c r="D452" s="73" t="s">
        <v>14721</v>
      </c>
      <c r="E452" s="36" t="s">
        <v>7802</v>
      </c>
      <c r="F452" s="36"/>
      <c r="G452" s="36" t="s">
        <v>7804</v>
      </c>
      <c r="H452" s="70">
        <v>185</v>
      </c>
      <c r="I452" s="57">
        <v>0.05</v>
      </c>
      <c r="J452" s="427">
        <f t="shared" si="6"/>
        <v>175.75</v>
      </c>
    </row>
    <row r="453" spans="1:10" ht="15.75">
      <c r="A453" s="36">
        <v>449</v>
      </c>
      <c r="B453" s="36" t="s">
        <v>15171</v>
      </c>
      <c r="C453" s="426" t="s">
        <v>14936</v>
      </c>
      <c r="D453" s="73" t="s">
        <v>14721</v>
      </c>
      <c r="E453" s="36" t="s">
        <v>7802</v>
      </c>
      <c r="F453" s="36"/>
      <c r="G453" s="36" t="s">
        <v>7804</v>
      </c>
      <c r="H453" s="70">
        <v>185</v>
      </c>
      <c r="I453" s="57">
        <v>0.05</v>
      </c>
      <c r="J453" s="427">
        <f t="shared" si="6"/>
        <v>175.75</v>
      </c>
    </row>
    <row r="454" spans="1:10" ht="15.75">
      <c r="A454" s="36">
        <v>450</v>
      </c>
      <c r="B454" s="36" t="s">
        <v>15171</v>
      </c>
      <c r="C454" s="426" t="s">
        <v>14937</v>
      </c>
      <c r="D454" s="73" t="s">
        <v>14721</v>
      </c>
      <c r="E454" s="36" t="s">
        <v>7802</v>
      </c>
      <c r="F454" s="36"/>
      <c r="G454" s="36" t="s">
        <v>7804</v>
      </c>
      <c r="H454" s="70">
        <v>185</v>
      </c>
      <c r="I454" s="57">
        <v>0.05</v>
      </c>
      <c r="J454" s="427">
        <f t="shared" ref="J454:J517" si="7">H454*(1-I454)</f>
        <v>175.75</v>
      </c>
    </row>
    <row r="455" spans="1:10" ht="15.75">
      <c r="A455" s="36">
        <v>451</v>
      </c>
      <c r="B455" s="36" t="s">
        <v>15171</v>
      </c>
      <c r="C455" s="426" t="s">
        <v>14938</v>
      </c>
      <c r="D455" s="73" t="s">
        <v>14721</v>
      </c>
      <c r="E455" s="36" t="s">
        <v>7802</v>
      </c>
      <c r="F455" s="36"/>
      <c r="G455" s="36" t="s">
        <v>7804</v>
      </c>
      <c r="H455" s="70">
        <v>263</v>
      </c>
      <c r="I455" s="57">
        <v>0.05</v>
      </c>
      <c r="J455" s="427">
        <f t="shared" si="7"/>
        <v>249.85</v>
      </c>
    </row>
    <row r="456" spans="1:10" ht="15.75">
      <c r="A456" s="36">
        <v>452</v>
      </c>
      <c r="B456" s="36" t="s">
        <v>15171</v>
      </c>
      <c r="C456" s="426" t="s">
        <v>14939</v>
      </c>
      <c r="D456" s="73" t="s">
        <v>14721</v>
      </c>
      <c r="E456" s="36" t="s">
        <v>7802</v>
      </c>
      <c r="F456" s="36"/>
      <c r="G456" s="36" t="s">
        <v>7804</v>
      </c>
      <c r="H456" s="70">
        <v>315</v>
      </c>
      <c r="I456" s="57">
        <v>0.05</v>
      </c>
      <c r="J456" s="427">
        <f t="shared" si="7"/>
        <v>299.25</v>
      </c>
    </row>
    <row r="457" spans="1:10" ht="15.75">
      <c r="A457" s="36">
        <v>453</v>
      </c>
      <c r="B457" s="36" t="s">
        <v>15171</v>
      </c>
      <c r="C457" s="426" t="s">
        <v>14940</v>
      </c>
      <c r="D457" s="73" t="s">
        <v>14721</v>
      </c>
      <c r="E457" s="36" t="s">
        <v>7802</v>
      </c>
      <c r="F457" s="36"/>
      <c r="G457" s="36" t="s">
        <v>7804</v>
      </c>
      <c r="H457" s="70">
        <v>174</v>
      </c>
      <c r="I457" s="57">
        <v>0.05</v>
      </c>
      <c r="J457" s="427">
        <f t="shared" si="7"/>
        <v>165.29999999999998</v>
      </c>
    </row>
    <row r="458" spans="1:10" ht="15.75">
      <c r="A458" s="36">
        <v>454</v>
      </c>
      <c r="B458" s="36" t="s">
        <v>15171</v>
      </c>
      <c r="C458" s="426" t="s">
        <v>14941</v>
      </c>
      <c r="D458" s="73" t="s">
        <v>14721</v>
      </c>
      <c r="E458" s="36" t="s">
        <v>7802</v>
      </c>
      <c r="F458" s="36"/>
      <c r="G458" s="36" t="s">
        <v>7804</v>
      </c>
      <c r="H458" s="70">
        <v>174</v>
      </c>
      <c r="I458" s="57">
        <v>0.05</v>
      </c>
      <c r="J458" s="427">
        <f t="shared" si="7"/>
        <v>165.29999999999998</v>
      </c>
    </row>
    <row r="459" spans="1:10" ht="15.75">
      <c r="A459" s="36">
        <v>455</v>
      </c>
      <c r="B459" s="36" t="s">
        <v>15171</v>
      </c>
      <c r="C459" s="426" t="s">
        <v>14942</v>
      </c>
      <c r="D459" s="73" t="s">
        <v>14721</v>
      </c>
      <c r="E459" s="36" t="s">
        <v>7802</v>
      </c>
      <c r="F459" s="36"/>
      <c r="G459" s="36" t="s">
        <v>7804</v>
      </c>
      <c r="H459" s="70">
        <v>196</v>
      </c>
      <c r="I459" s="57">
        <v>0.05</v>
      </c>
      <c r="J459" s="427">
        <f t="shared" si="7"/>
        <v>186.2</v>
      </c>
    </row>
    <row r="460" spans="1:10" ht="15.75">
      <c r="A460" s="36">
        <v>456</v>
      </c>
      <c r="B460" s="36" t="s">
        <v>15171</v>
      </c>
      <c r="C460" s="426" t="s">
        <v>14943</v>
      </c>
      <c r="D460" s="73" t="s">
        <v>14721</v>
      </c>
      <c r="E460" s="36" t="s">
        <v>7802</v>
      </c>
      <c r="F460" s="36"/>
      <c r="G460" s="36" t="s">
        <v>7804</v>
      </c>
      <c r="H460" s="70">
        <v>196</v>
      </c>
      <c r="I460" s="57">
        <v>0.05</v>
      </c>
      <c r="J460" s="427">
        <f t="shared" si="7"/>
        <v>186.2</v>
      </c>
    </row>
    <row r="461" spans="1:10" ht="15.75">
      <c r="A461" s="36">
        <v>457</v>
      </c>
      <c r="B461" s="36" t="s">
        <v>15171</v>
      </c>
      <c r="C461" s="426" t="s">
        <v>14944</v>
      </c>
      <c r="D461" s="73" t="s">
        <v>14721</v>
      </c>
      <c r="E461" s="36" t="s">
        <v>7802</v>
      </c>
      <c r="F461" s="36"/>
      <c r="G461" s="36" t="s">
        <v>7804</v>
      </c>
      <c r="H461" s="70">
        <v>293</v>
      </c>
      <c r="I461" s="57">
        <v>0.05</v>
      </c>
      <c r="J461" s="427">
        <f t="shared" si="7"/>
        <v>278.34999999999997</v>
      </c>
    </row>
    <row r="462" spans="1:10" ht="15.75">
      <c r="A462" s="36">
        <v>458</v>
      </c>
      <c r="B462" s="36" t="s">
        <v>15171</v>
      </c>
      <c r="C462" s="426" t="s">
        <v>14945</v>
      </c>
      <c r="D462" s="73" t="s">
        <v>14721</v>
      </c>
      <c r="E462" s="36" t="s">
        <v>7802</v>
      </c>
      <c r="F462" s="36"/>
      <c r="G462" s="36" t="s">
        <v>7804</v>
      </c>
      <c r="H462" s="70">
        <v>161</v>
      </c>
      <c r="I462" s="57">
        <v>0.05</v>
      </c>
      <c r="J462" s="427">
        <f t="shared" si="7"/>
        <v>152.94999999999999</v>
      </c>
    </row>
    <row r="463" spans="1:10" ht="15.75">
      <c r="A463" s="36">
        <v>459</v>
      </c>
      <c r="B463" s="36" t="s">
        <v>15171</v>
      </c>
      <c r="C463" s="426" t="s">
        <v>14946</v>
      </c>
      <c r="D463" s="73" t="s">
        <v>14721</v>
      </c>
      <c r="E463" s="36" t="s">
        <v>7802</v>
      </c>
      <c r="F463" s="36"/>
      <c r="G463" s="36" t="s">
        <v>7804</v>
      </c>
      <c r="H463" s="70">
        <v>161</v>
      </c>
      <c r="I463" s="57">
        <v>0.05</v>
      </c>
      <c r="J463" s="427">
        <f t="shared" si="7"/>
        <v>152.94999999999999</v>
      </c>
    </row>
    <row r="464" spans="1:10" ht="15.75">
      <c r="A464" s="36">
        <v>460</v>
      </c>
      <c r="B464" s="36" t="s">
        <v>15171</v>
      </c>
      <c r="C464" s="426" t="s">
        <v>14947</v>
      </c>
      <c r="D464" s="73" t="s">
        <v>14721</v>
      </c>
      <c r="E464" s="36" t="s">
        <v>7802</v>
      </c>
      <c r="F464" s="36"/>
      <c r="G464" s="36" t="s">
        <v>7804</v>
      </c>
      <c r="H464" s="70">
        <v>161</v>
      </c>
      <c r="I464" s="57">
        <v>0.05</v>
      </c>
      <c r="J464" s="427">
        <f t="shared" si="7"/>
        <v>152.94999999999999</v>
      </c>
    </row>
    <row r="465" spans="1:10" ht="15.75">
      <c r="A465" s="36">
        <v>461</v>
      </c>
      <c r="B465" s="36" t="s">
        <v>15171</v>
      </c>
      <c r="C465" s="426" t="s">
        <v>14948</v>
      </c>
      <c r="D465" s="73" t="s">
        <v>14721</v>
      </c>
      <c r="E465" s="36" t="s">
        <v>7802</v>
      </c>
      <c r="F465" s="36"/>
      <c r="G465" s="36" t="s">
        <v>7804</v>
      </c>
      <c r="H465" s="70">
        <v>193</v>
      </c>
      <c r="I465" s="57">
        <v>0.05</v>
      </c>
      <c r="J465" s="427">
        <f t="shared" si="7"/>
        <v>183.35</v>
      </c>
    </row>
    <row r="466" spans="1:10" ht="15.75">
      <c r="A466" s="36">
        <v>462</v>
      </c>
      <c r="B466" s="36" t="s">
        <v>15171</v>
      </c>
      <c r="C466" s="426" t="s">
        <v>14949</v>
      </c>
      <c r="D466" s="73" t="s">
        <v>14721</v>
      </c>
      <c r="E466" s="36" t="s">
        <v>7802</v>
      </c>
      <c r="F466" s="36"/>
      <c r="G466" s="36" t="s">
        <v>7804</v>
      </c>
      <c r="H466" s="70">
        <v>193</v>
      </c>
      <c r="I466" s="57">
        <v>0.05</v>
      </c>
      <c r="J466" s="427">
        <f t="shared" si="7"/>
        <v>183.35</v>
      </c>
    </row>
    <row r="467" spans="1:10" ht="15.75">
      <c r="A467" s="36">
        <v>463</v>
      </c>
      <c r="B467" s="36" t="s">
        <v>15171</v>
      </c>
      <c r="C467" s="426" t="s">
        <v>14950</v>
      </c>
      <c r="D467" s="73" t="s">
        <v>14721</v>
      </c>
      <c r="E467" s="36" t="s">
        <v>7802</v>
      </c>
      <c r="F467" s="36"/>
      <c r="G467" s="36" t="s">
        <v>7804</v>
      </c>
      <c r="H467" s="70">
        <v>193</v>
      </c>
      <c r="I467" s="57">
        <v>0.05</v>
      </c>
      <c r="J467" s="427">
        <f t="shared" si="7"/>
        <v>183.35</v>
      </c>
    </row>
    <row r="468" spans="1:10" ht="15.75">
      <c r="A468" s="36">
        <v>464</v>
      </c>
      <c r="B468" s="36" t="s">
        <v>15171</v>
      </c>
      <c r="C468" s="426" t="s">
        <v>14951</v>
      </c>
      <c r="D468" s="73" t="s">
        <v>14721</v>
      </c>
      <c r="E468" s="36" t="s">
        <v>7802</v>
      </c>
      <c r="F468" s="36"/>
      <c r="G468" s="36" t="s">
        <v>7804</v>
      </c>
      <c r="H468" s="70">
        <v>193</v>
      </c>
      <c r="I468" s="57">
        <v>0.05</v>
      </c>
      <c r="J468" s="427">
        <f t="shared" si="7"/>
        <v>183.35</v>
      </c>
    </row>
    <row r="469" spans="1:10" ht="15.75">
      <c r="A469" s="36">
        <v>465</v>
      </c>
      <c r="B469" s="36" t="s">
        <v>15171</v>
      </c>
      <c r="C469" s="426" t="s">
        <v>14952</v>
      </c>
      <c r="D469" s="73" t="s">
        <v>14721</v>
      </c>
      <c r="E469" s="36" t="s">
        <v>7802</v>
      </c>
      <c r="F469" s="36"/>
      <c r="G469" s="36" t="s">
        <v>7804</v>
      </c>
      <c r="H469" s="70">
        <v>193</v>
      </c>
      <c r="I469" s="57">
        <v>0.05</v>
      </c>
      <c r="J469" s="427">
        <f t="shared" si="7"/>
        <v>183.35</v>
      </c>
    </row>
    <row r="470" spans="1:10" ht="15.75">
      <c r="A470" s="36">
        <v>466</v>
      </c>
      <c r="B470" s="36" t="s">
        <v>15171</v>
      </c>
      <c r="C470" s="426" t="s">
        <v>14953</v>
      </c>
      <c r="D470" s="73" t="s">
        <v>14721</v>
      </c>
      <c r="E470" s="36" t="s">
        <v>7802</v>
      </c>
      <c r="F470" s="36"/>
      <c r="G470" s="36" t="s">
        <v>7804</v>
      </c>
      <c r="H470" s="70">
        <v>217</v>
      </c>
      <c r="I470" s="57">
        <v>0.05</v>
      </c>
      <c r="J470" s="427">
        <f t="shared" si="7"/>
        <v>206.14999999999998</v>
      </c>
    </row>
    <row r="471" spans="1:10" ht="15.75">
      <c r="A471" s="36">
        <v>467</v>
      </c>
      <c r="B471" s="36" t="s">
        <v>15171</v>
      </c>
      <c r="C471" s="426" t="s">
        <v>14954</v>
      </c>
      <c r="D471" s="73" t="s">
        <v>14721</v>
      </c>
      <c r="E471" s="36" t="s">
        <v>7802</v>
      </c>
      <c r="F471" s="36"/>
      <c r="G471" s="36" t="s">
        <v>7804</v>
      </c>
      <c r="H471" s="70">
        <v>217</v>
      </c>
      <c r="I471" s="57">
        <v>0.05</v>
      </c>
      <c r="J471" s="427">
        <f t="shared" si="7"/>
        <v>206.14999999999998</v>
      </c>
    </row>
    <row r="472" spans="1:10" ht="15.75">
      <c r="A472" s="36">
        <v>468</v>
      </c>
      <c r="B472" s="36" t="s">
        <v>15171</v>
      </c>
      <c r="C472" s="426" t="s">
        <v>14955</v>
      </c>
      <c r="D472" s="73" t="s">
        <v>14721</v>
      </c>
      <c r="E472" s="36" t="s">
        <v>7802</v>
      </c>
      <c r="F472" s="36"/>
      <c r="G472" s="36" t="s">
        <v>7804</v>
      </c>
      <c r="H472" s="70">
        <v>217</v>
      </c>
      <c r="I472" s="57">
        <v>0.05</v>
      </c>
      <c r="J472" s="427">
        <f t="shared" si="7"/>
        <v>206.14999999999998</v>
      </c>
    </row>
    <row r="473" spans="1:10" ht="15.75">
      <c r="A473" s="36">
        <v>469</v>
      </c>
      <c r="B473" s="36" t="s">
        <v>15171</v>
      </c>
      <c r="C473" s="426" t="s">
        <v>14956</v>
      </c>
      <c r="D473" s="73" t="s">
        <v>14721</v>
      </c>
      <c r="E473" s="36" t="s">
        <v>7802</v>
      </c>
      <c r="F473" s="36"/>
      <c r="G473" s="36" t="s">
        <v>7804</v>
      </c>
      <c r="H473" s="70">
        <v>217</v>
      </c>
      <c r="I473" s="57">
        <v>0.05</v>
      </c>
      <c r="J473" s="427">
        <f t="shared" si="7"/>
        <v>206.14999999999998</v>
      </c>
    </row>
    <row r="474" spans="1:10" ht="15.75">
      <c r="A474" s="36">
        <v>470</v>
      </c>
      <c r="B474" s="36" t="s">
        <v>15171</v>
      </c>
      <c r="C474" s="429" t="s">
        <v>14957</v>
      </c>
      <c r="D474" s="73" t="s">
        <v>14721</v>
      </c>
      <c r="E474" s="36" t="s">
        <v>7802</v>
      </c>
      <c r="F474" s="36"/>
      <c r="G474" s="36" t="s">
        <v>7804</v>
      </c>
      <c r="H474" s="70">
        <v>250</v>
      </c>
      <c r="I474" s="57">
        <v>0.05</v>
      </c>
      <c r="J474" s="427">
        <f t="shared" si="7"/>
        <v>237.5</v>
      </c>
    </row>
    <row r="475" spans="1:10" ht="15.75">
      <c r="A475" s="36">
        <v>471</v>
      </c>
      <c r="B475" s="36" t="s">
        <v>15171</v>
      </c>
      <c r="C475" s="429" t="s">
        <v>14958</v>
      </c>
      <c r="D475" s="73" t="s">
        <v>14721</v>
      </c>
      <c r="E475" s="36" t="s">
        <v>7802</v>
      </c>
      <c r="F475" s="36"/>
      <c r="G475" s="36" t="s">
        <v>7804</v>
      </c>
      <c r="H475" s="70">
        <v>250</v>
      </c>
      <c r="I475" s="57">
        <v>0.05</v>
      </c>
      <c r="J475" s="427">
        <f t="shared" si="7"/>
        <v>237.5</v>
      </c>
    </row>
    <row r="476" spans="1:10" ht="15.75">
      <c r="A476" s="36">
        <v>472</v>
      </c>
      <c r="B476" s="36" t="s">
        <v>15171</v>
      </c>
      <c r="C476" s="429" t="s">
        <v>14959</v>
      </c>
      <c r="D476" s="73" t="s">
        <v>14721</v>
      </c>
      <c r="E476" s="36" t="s">
        <v>7802</v>
      </c>
      <c r="F476" s="36"/>
      <c r="G476" s="36" t="s">
        <v>7804</v>
      </c>
      <c r="H476" s="70">
        <v>250</v>
      </c>
      <c r="I476" s="57">
        <v>0.05</v>
      </c>
      <c r="J476" s="427">
        <f t="shared" si="7"/>
        <v>237.5</v>
      </c>
    </row>
    <row r="477" spans="1:10" ht="15.75">
      <c r="A477" s="36">
        <v>473</v>
      </c>
      <c r="B477" s="36" t="s">
        <v>15171</v>
      </c>
      <c r="C477" s="426" t="s">
        <v>14960</v>
      </c>
      <c r="D477" s="73" t="s">
        <v>14721</v>
      </c>
      <c r="E477" s="36" t="s">
        <v>7802</v>
      </c>
      <c r="F477" s="36"/>
      <c r="G477" s="36" t="s">
        <v>7804</v>
      </c>
      <c r="H477" s="70">
        <v>210</v>
      </c>
      <c r="I477" s="57">
        <v>0.05</v>
      </c>
      <c r="J477" s="427">
        <f t="shared" si="7"/>
        <v>199.5</v>
      </c>
    </row>
    <row r="478" spans="1:10" ht="15.75">
      <c r="A478" s="36">
        <v>474</v>
      </c>
      <c r="B478" s="36" t="s">
        <v>15171</v>
      </c>
      <c r="C478" s="429" t="s">
        <v>14961</v>
      </c>
      <c r="D478" s="73" t="s">
        <v>14721</v>
      </c>
      <c r="E478" s="36" t="s">
        <v>7802</v>
      </c>
      <c r="F478" s="36"/>
      <c r="G478" s="36" t="s">
        <v>7804</v>
      </c>
      <c r="H478" s="70">
        <v>72</v>
      </c>
      <c r="I478" s="57">
        <v>0.05</v>
      </c>
      <c r="J478" s="427">
        <f t="shared" si="7"/>
        <v>68.399999999999991</v>
      </c>
    </row>
    <row r="479" spans="1:10" ht="15.75">
      <c r="A479" s="36">
        <v>475</v>
      </c>
      <c r="B479" s="36" t="s">
        <v>15171</v>
      </c>
      <c r="C479" s="429" t="s">
        <v>14962</v>
      </c>
      <c r="D479" s="73" t="s">
        <v>14721</v>
      </c>
      <c r="E479" s="36" t="s">
        <v>7802</v>
      </c>
      <c r="F479" s="36"/>
      <c r="G479" s="36" t="s">
        <v>7804</v>
      </c>
      <c r="H479" s="70">
        <v>72</v>
      </c>
      <c r="I479" s="57">
        <v>0.05</v>
      </c>
      <c r="J479" s="427">
        <f t="shared" si="7"/>
        <v>68.399999999999991</v>
      </c>
    </row>
    <row r="480" spans="1:10" ht="15.75">
      <c r="A480" s="36">
        <v>476</v>
      </c>
      <c r="B480" s="36" t="s">
        <v>15171</v>
      </c>
      <c r="C480" s="426" t="s">
        <v>14963</v>
      </c>
      <c r="D480" s="73" t="s">
        <v>14721</v>
      </c>
      <c r="E480" s="36" t="s">
        <v>7802</v>
      </c>
      <c r="F480" s="36"/>
      <c r="G480" s="36" t="s">
        <v>7804</v>
      </c>
      <c r="H480" s="70">
        <v>100</v>
      </c>
      <c r="I480" s="57">
        <v>0.05</v>
      </c>
      <c r="J480" s="427">
        <f t="shared" si="7"/>
        <v>95</v>
      </c>
    </row>
    <row r="481" spans="1:10" ht="15.75">
      <c r="A481" s="36">
        <v>477</v>
      </c>
      <c r="B481" s="36" t="s">
        <v>15171</v>
      </c>
      <c r="C481" s="426" t="s">
        <v>14964</v>
      </c>
      <c r="D481" s="73" t="s">
        <v>14721</v>
      </c>
      <c r="E481" s="36" t="s">
        <v>7802</v>
      </c>
      <c r="F481" s="36"/>
      <c r="G481" s="36" t="s">
        <v>7804</v>
      </c>
      <c r="H481" s="70">
        <v>100</v>
      </c>
      <c r="I481" s="57">
        <v>0.05</v>
      </c>
      <c r="J481" s="427">
        <f t="shared" si="7"/>
        <v>95</v>
      </c>
    </row>
    <row r="482" spans="1:10" ht="15.75">
      <c r="A482" s="36">
        <v>478</v>
      </c>
      <c r="B482" s="36" t="s">
        <v>15171</v>
      </c>
      <c r="C482" s="426" t="s">
        <v>14965</v>
      </c>
      <c r="D482" s="73" t="s">
        <v>14721</v>
      </c>
      <c r="E482" s="36" t="s">
        <v>7802</v>
      </c>
      <c r="F482" s="36"/>
      <c r="G482" s="36" t="s">
        <v>7804</v>
      </c>
      <c r="H482" s="70">
        <v>83</v>
      </c>
      <c r="I482" s="57">
        <v>0.05</v>
      </c>
      <c r="J482" s="427">
        <f t="shared" si="7"/>
        <v>78.849999999999994</v>
      </c>
    </row>
    <row r="483" spans="1:10" ht="15.75">
      <c r="A483" s="36">
        <v>479</v>
      </c>
      <c r="B483" s="36" t="s">
        <v>15171</v>
      </c>
      <c r="C483" s="426" t="s">
        <v>14966</v>
      </c>
      <c r="D483" s="73" t="s">
        <v>14721</v>
      </c>
      <c r="E483" s="36" t="s">
        <v>7802</v>
      </c>
      <c r="F483" s="36"/>
      <c r="G483" s="36" t="s">
        <v>7804</v>
      </c>
      <c r="H483" s="70">
        <v>83</v>
      </c>
      <c r="I483" s="57">
        <v>0.05</v>
      </c>
      <c r="J483" s="427">
        <f t="shared" si="7"/>
        <v>78.849999999999994</v>
      </c>
    </row>
    <row r="484" spans="1:10" ht="15.75">
      <c r="A484" s="36">
        <v>480</v>
      </c>
      <c r="B484" s="36" t="s">
        <v>15171</v>
      </c>
      <c r="C484" s="426" t="s">
        <v>14967</v>
      </c>
      <c r="D484" s="73" t="s">
        <v>14721</v>
      </c>
      <c r="E484" s="36" t="s">
        <v>7802</v>
      </c>
      <c r="F484" s="36"/>
      <c r="G484" s="36" t="s">
        <v>7804</v>
      </c>
      <c r="H484" s="70">
        <v>83</v>
      </c>
      <c r="I484" s="57">
        <v>0.05</v>
      </c>
      <c r="J484" s="427">
        <f t="shared" si="7"/>
        <v>78.849999999999994</v>
      </c>
    </row>
    <row r="485" spans="1:10" ht="15.75">
      <c r="A485" s="36">
        <v>481</v>
      </c>
      <c r="B485" s="36" t="s">
        <v>15171</v>
      </c>
      <c r="C485" s="426" t="s">
        <v>14968</v>
      </c>
      <c r="D485" s="73" t="s">
        <v>14721</v>
      </c>
      <c r="E485" s="36" t="s">
        <v>7802</v>
      </c>
      <c r="F485" s="36"/>
      <c r="G485" s="36" t="s">
        <v>7804</v>
      </c>
      <c r="H485" s="70">
        <v>167</v>
      </c>
      <c r="I485" s="57">
        <v>0.05</v>
      </c>
      <c r="J485" s="427">
        <f t="shared" si="7"/>
        <v>158.65</v>
      </c>
    </row>
    <row r="486" spans="1:10" ht="15.75">
      <c r="A486" s="36">
        <v>482</v>
      </c>
      <c r="B486" s="36" t="s">
        <v>15171</v>
      </c>
      <c r="C486" s="426" t="s">
        <v>14969</v>
      </c>
      <c r="D486" s="73" t="s">
        <v>14721</v>
      </c>
      <c r="E486" s="36" t="s">
        <v>7802</v>
      </c>
      <c r="F486" s="36"/>
      <c r="G486" s="36" t="s">
        <v>7804</v>
      </c>
      <c r="H486" s="70">
        <v>130</v>
      </c>
      <c r="I486" s="57">
        <v>0.05</v>
      </c>
      <c r="J486" s="427">
        <f t="shared" si="7"/>
        <v>123.5</v>
      </c>
    </row>
    <row r="487" spans="1:10" ht="15.75">
      <c r="A487" s="36">
        <v>483</v>
      </c>
      <c r="B487" s="36" t="s">
        <v>15171</v>
      </c>
      <c r="C487" s="426" t="s">
        <v>14970</v>
      </c>
      <c r="D487" s="73" t="s">
        <v>14721</v>
      </c>
      <c r="E487" s="36" t="s">
        <v>7802</v>
      </c>
      <c r="F487" s="36"/>
      <c r="G487" s="36" t="s">
        <v>7804</v>
      </c>
      <c r="H487" s="70">
        <v>130</v>
      </c>
      <c r="I487" s="57">
        <v>0.05</v>
      </c>
      <c r="J487" s="427">
        <f t="shared" si="7"/>
        <v>123.5</v>
      </c>
    </row>
    <row r="488" spans="1:10" ht="15.75">
      <c r="A488" s="36">
        <v>484</v>
      </c>
      <c r="B488" s="36" t="s">
        <v>15171</v>
      </c>
      <c r="C488" s="426" t="s">
        <v>14971</v>
      </c>
      <c r="D488" s="73" t="s">
        <v>14721</v>
      </c>
      <c r="E488" s="36" t="s">
        <v>7802</v>
      </c>
      <c r="F488" s="36"/>
      <c r="G488" s="36" t="s">
        <v>7804</v>
      </c>
      <c r="H488" s="70">
        <v>163</v>
      </c>
      <c r="I488" s="57">
        <v>0.05</v>
      </c>
      <c r="J488" s="427">
        <f t="shared" si="7"/>
        <v>154.85</v>
      </c>
    </row>
    <row r="489" spans="1:10" ht="15.75">
      <c r="A489" s="36">
        <v>485</v>
      </c>
      <c r="B489" s="36" t="s">
        <v>15171</v>
      </c>
      <c r="C489" s="426" t="s">
        <v>14972</v>
      </c>
      <c r="D489" s="73" t="s">
        <v>14721</v>
      </c>
      <c r="E489" s="36" t="s">
        <v>7802</v>
      </c>
      <c r="F489" s="36"/>
      <c r="G489" s="36" t="s">
        <v>7804</v>
      </c>
      <c r="H489" s="70">
        <v>163</v>
      </c>
      <c r="I489" s="57">
        <v>0.05</v>
      </c>
      <c r="J489" s="427">
        <f t="shared" si="7"/>
        <v>154.85</v>
      </c>
    </row>
    <row r="490" spans="1:10" ht="15.75">
      <c r="A490" s="36">
        <v>486</v>
      </c>
      <c r="B490" s="36" t="s">
        <v>15171</v>
      </c>
      <c r="C490" s="426" t="s">
        <v>14973</v>
      </c>
      <c r="D490" s="73" t="s">
        <v>14721</v>
      </c>
      <c r="E490" s="36" t="s">
        <v>7802</v>
      </c>
      <c r="F490" s="36"/>
      <c r="G490" s="36" t="s">
        <v>7804</v>
      </c>
      <c r="H490" s="70">
        <v>174</v>
      </c>
      <c r="I490" s="57">
        <v>0.05</v>
      </c>
      <c r="J490" s="427">
        <f t="shared" si="7"/>
        <v>165.29999999999998</v>
      </c>
    </row>
    <row r="491" spans="1:10" ht="15.75">
      <c r="A491" s="36">
        <v>487</v>
      </c>
      <c r="B491" s="36" t="s">
        <v>15171</v>
      </c>
      <c r="C491" s="426" t="s">
        <v>14974</v>
      </c>
      <c r="D491" s="73" t="s">
        <v>14721</v>
      </c>
      <c r="E491" s="36" t="s">
        <v>7802</v>
      </c>
      <c r="F491" s="36"/>
      <c r="G491" s="36" t="s">
        <v>7804</v>
      </c>
      <c r="H491" s="70">
        <v>174</v>
      </c>
      <c r="I491" s="57">
        <v>0.05</v>
      </c>
      <c r="J491" s="427">
        <f t="shared" si="7"/>
        <v>165.29999999999998</v>
      </c>
    </row>
    <row r="492" spans="1:10" ht="15.75">
      <c r="A492" s="36">
        <v>488</v>
      </c>
      <c r="B492" s="36" t="s">
        <v>15171</v>
      </c>
      <c r="C492" s="426" t="s">
        <v>14975</v>
      </c>
      <c r="D492" s="73" t="s">
        <v>14721</v>
      </c>
      <c r="E492" s="36" t="s">
        <v>7802</v>
      </c>
      <c r="F492" s="36"/>
      <c r="G492" s="36" t="s">
        <v>7804</v>
      </c>
      <c r="H492" s="70">
        <v>141</v>
      </c>
      <c r="I492" s="57">
        <v>0.05</v>
      </c>
      <c r="J492" s="427">
        <f t="shared" si="7"/>
        <v>133.94999999999999</v>
      </c>
    </row>
    <row r="493" spans="1:10" ht="15.75">
      <c r="A493" s="36">
        <v>489</v>
      </c>
      <c r="B493" s="36" t="s">
        <v>15171</v>
      </c>
      <c r="C493" s="426" t="s">
        <v>14976</v>
      </c>
      <c r="D493" s="73" t="s">
        <v>14721</v>
      </c>
      <c r="E493" s="36" t="s">
        <v>7802</v>
      </c>
      <c r="F493" s="36"/>
      <c r="G493" s="36" t="s">
        <v>7804</v>
      </c>
      <c r="H493" s="70">
        <v>141</v>
      </c>
      <c r="I493" s="57">
        <v>0.05</v>
      </c>
      <c r="J493" s="427">
        <f t="shared" si="7"/>
        <v>133.94999999999999</v>
      </c>
    </row>
    <row r="494" spans="1:10" ht="15.75">
      <c r="A494" s="36">
        <v>490</v>
      </c>
      <c r="B494" s="36" t="s">
        <v>15171</v>
      </c>
      <c r="C494" s="426" t="s">
        <v>14977</v>
      </c>
      <c r="D494" s="73" t="s">
        <v>14719</v>
      </c>
      <c r="E494" s="36" t="s">
        <v>7802</v>
      </c>
      <c r="F494" s="36"/>
      <c r="G494" s="36" t="s">
        <v>7804</v>
      </c>
      <c r="H494" s="70">
        <v>326</v>
      </c>
      <c r="I494" s="57">
        <v>0.05</v>
      </c>
      <c r="J494" s="427">
        <f t="shared" si="7"/>
        <v>309.7</v>
      </c>
    </row>
    <row r="495" spans="1:10" ht="15.75">
      <c r="A495" s="36">
        <v>491</v>
      </c>
      <c r="B495" s="36" t="s">
        <v>15171</v>
      </c>
      <c r="C495" s="426" t="s">
        <v>14978</v>
      </c>
      <c r="D495" s="73" t="s">
        <v>14723</v>
      </c>
      <c r="E495" s="36" t="s">
        <v>7802</v>
      </c>
      <c r="F495" s="36"/>
      <c r="G495" s="36" t="s">
        <v>7804</v>
      </c>
      <c r="H495" s="70">
        <v>380</v>
      </c>
      <c r="I495" s="57">
        <v>0.05</v>
      </c>
      <c r="J495" s="427">
        <f t="shared" si="7"/>
        <v>361</v>
      </c>
    </row>
    <row r="496" spans="1:10" ht="15.75">
      <c r="A496" s="36">
        <v>492</v>
      </c>
      <c r="B496" s="36" t="s">
        <v>15171</v>
      </c>
      <c r="C496" s="426" t="s">
        <v>14979</v>
      </c>
      <c r="D496" s="73" t="s">
        <v>14719</v>
      </c>
      <c r="E496" s="36" t="s">
        <v>7802</v>
      </c>
      <c r="F496" s="36"/>
      <c r="G496" s="36" t="s">
        <v>7804</v>
      </c>
      <c r="H496" s="70">
        <v>185</v>
      </c>
      <c r="I496" s="57">
        <v>0.05</v>
      </c>
      <c r="J496" s="427">
        <f t="shared" si="7"/>
        <v>175.75</v>
      </c>
    </row>
    <row r="497" spans="1:10" ht="15.75">
      <c r="A497" s="36">
        <v>493</v>
      </c>
      <c r="B497" s="36" t="s">
        <v>15171</v>
      </c>
      <c r="C497" s="426" t="s">
        <v>14980</v>
      </c>
      <c r="D497" s="73" t="s">
        <v>14730</v>
      </c>
      <c r="E497" s="36" t="s">
        <v>7802</v>
      </c>
      <c r="F497" s="36"/>
      <c r="G497" s="36" t="s">
        <v>7804</v>
      </c>
      <c r="H497" s="70">
        <v>163</v>
      </c>
      <c r="I497" s="57">
        <v>0.05</v>
      </c>
      <c r="J497" s="427">
        <f t="shared" si="7"/>
        <v>154.85</v>
      </c>
    </row>
    <row r="498" spans="1:10" ht="15.75">
      <c r="A498" s="36">
        <v>494</v>
      </c>
      <c r="B498" s="36" t="s">
        <v>15171</v>
      </c>
      <c r="C498" s="426" t="s">
        <v>14981</v>
      </c>
      <c r="D498" s="73" t="s">
        <v>14730</v>
      </c>
      <c r="E498" s="36" t="s">
        <v>7802</v>
      </c>
      <c r="F498" s="36"/>
      <c r="G498" s="36" t="s">
        <v>7804</v>
      </c>
      <c r="H498" s="70">
        <v>163</v>
      </c>
      <c r="I498" s="57">
        <v>0.05</v>
      </c>
      <c r="J498" s="427">
        <f t="shared" si="7"/>
        <v>154.85</v>
      </c>
    </row>
    <row r="499" spans="1:10" ht="15.75">
      <c r="A499" s="36">
        <v>495</v>
      </c>
      <c r="B499" s="36" t="s">
        <v>15171</v>
      </c>
      <c r="C499" s="426" t="s">
        <v>14982</v>
      </c>
      <c r="D499" s="73" t="s">
        <v>14720</v>
      </c>
      <c r="E499" s="36" t="s">
        <v>7802</v>
      </c>
      <c r="F499" s="36"/>
      <c r="G499" s="36" t="s">
        <v>7804</v>
      </c>
      <c r="H499" s="70">
        <v>291</v>
      </c>
      <c r="I499" s="57">
        <v>0.05</v>
      </c>
      <c r="J499" s="427">
        <f t="shared" si="7"/>
        <v>276.45</v>
      </c>
    </row>
    <row r="500" spans="1:10" ht="15.75">
      <c r="A500" s="36">
        <v>496</v>
      </c>
      <c r="B500" s="36" t="s">
        <v>15171</v>
      </c>
      <c r="C500" s="426" t="s">
        <v>14983</v>
      </c>
      <c r="D500" s="73" t="s">
        <v>14720</v>
      </c>
      <c r="E500" s="36" t="s">
        <v>7802</v>
      </c>
      <c r="F500" s="36"/>
      <c r="G500" s="36" t="s">
        <v>7804</v>
      </c>
      <c r="H500" s="70">
        <v>291</v>
      </c>
      <c r="I500" s="57">
        <v>0.05</v>
      </c>
      <c r="J500" s="427">
        <f t="shared" si="7"/>
        <v>276.45</v>
      </c>
    </row>
    <row r="501" spans="1:10" ht="15.75">
      <c r="A501" s="36">
        <v>497</v>
      </c>
      <c r="B501" s="36" t="s">
        <v>15171</v>
      </c>
      <c r="C501" s="426" t="s">
        <v>14984</v>
      </c>
      <c r="D501" s="73" t="s">
        <v>14720</v>
      </c>
      <c r="E501" s="36" t="s">
        <v>7802</v>
      </c>
      <c r="F501" s="36"/>
      <c r="G501" s="36" t="s">
        <v>7804</v>
      </c>
      <c r="H501" s="70">
        <v>291</v>
      </c>
      <c r="I501" s="57">
        <v>0.05</v>
      </c>
      <c r="J501" s="427">
        <f t="shared" si="7"/>
        <v>276.45</v>
      </c>
    </row>
    <row r="502" spans="1:10" ht="15.75">
      <c r="A502" s="36">
        <v>498</v>
      </c>
      <c r="B502" s="36" t="s">
        <v>15171</v>
      </c>
      <c r="C502" s="426" t="s">
        <v>14985</v>
      </c>
      <c r="D502" s="73" t="s">
        <v>14720</v>
      </c>
      <c r="E502" s="36" t="s">
        <v>7802</v>
      </c>
      <c r="F502" s="36"/>
      <c r="G502" s="36" t="s">
        <v>7804</v>
      </c>
      <c r="H502" s="70">
        <v>291</v>
      </c>
      <c r="I502" s="57">
        <v>0.05</v>
      </c>
      <c r="J502" s="427">
        <f t="shared" si="7"/>
        <v>276.45</v>
      </c>
    </row>
    <row r="503" spans="1:10" ht="15.75">
      <c r="A503" s="36">
        <v>499</v>
      </c>
      <c r="B503" s="36" t="s">
        <v>15171</v>
      </c>
      <c r="C503" s="426" t="s">
        <v>14986</v>
      </c>
      <c r="D503" s="73" t="s">
        <v>14720</v>
      </c>
      <c r="E503" s="36" t="s">
        <v>7802</v>
      </c>
      <c r="F503" s="36"/>
      <c r="G503" s="36" t="s">
        <v>7804</v>
      </c>
      <c r="H503" s="70">
        <v>291</v>
      </c>
      <c r="I503" s="57">
        <v>0.05</v>
      </c>
      <c r="J503" s="427">
        <f t="shared" si="7"/>
        <v>276.45</v>
      </c>
    </row>
    <row r="504" spans="1:10" ht="15.75">
      <c r="A504" s="36">
        <v>500</v>
      </c>
      <c r="B504" s="36" t="s">
        <v>15171</v>
      </c>
      <c r="C504" s="426" t="s">
        <v>14987</v>
      </c>
      <c r="D504" s="73" t="s">
        <v>14720</v>
      </c>
      <c r="E504" s="36" t="s">
        <v>7802</v>
      </c>
      <c r="F504" s="36"/>
      <c r="G504" s="36" t="s">
        <v>7804</v>
      </c>
      <c r="H504" s="70">
        <v>291</v>
      </c>
      <c r="I504" s="57">
        <v>0.05</v>
      </c>
      <c r="J504" s="427">
        <f t="shared" si="7"/>
        <v>276.45</v>
      </c>
    </row>
    <row r="505" spans="1:10" ht="15.75">
      <c r="A505" s="36">
        <v>501</v>
      </c>
      <c r="B505" s="36" t="s">
        <v>15171</v>
      </c>
      <c r="C505" s="426" t="s">
        <v>14988</v>
      </c>
      <c r="D505" s="73" t="s">
        <v>14720</v>
      </c>
      <c r="E505" s="36" t="s">
        <v>7802</v>
      </c>
      <c r="F505" s="36"/>
      <c r="G505" s="36" t="s">
        <v>7804</v>
      </c>
      <c r="H505" s="70">
        <v>413</v>
      </c>
      <c r="I505" s="57">
        <v>0.05</v>
      </c>
      <c r="J505" s="427">
        <f t="shared" si="7"/>
        <v>392.34999999999997</v>
      </c>
    </row>
    <row r="506" spans="1:10" ht="15.75">
      <c r="A506" s="36">
        <v>502</v>
      </c>
      <c r="B506" s="36" t="s">
        <v>15171</v>
      </c>
      <c r="C506" s="431" t="s">
        <v>14989</v>
      </c>
      <c r="D506" s="73" t="s">
        <v>14721</v>
      </c>
      <c r="E506" s="36" t="s">
        <v>7802</v>
      </c>
      <c r="F506" s="36"/>
      <c r="G506" s="36" t="s">
        <v>7804</v>
      </c>
      <c r="H506" s="70">
        <v>250</v>
      </c>
      <c r="I506" s="57">
        <v>0.05</v>
      </c>
      <c r="J506" s="427">
        <f t="shared" si="7"/>
        <v>237.5</v>
      </c>
    </row>
    <row r="507" spans="1:10" ht="15.75">
      <c r="A507" s="36">
        <v>503</v>
      </c>
      <c r="B507" s="36" t="s">
        <v>15171</v>
      </c>
      <c r="C507" s="431" t="s">
        <v>14990</v>
      </c>
      <c r="D507" s="73" t="s">
        <v>14721</v>
      </c>
      <c r="E507" s="36" t="s">
        <v>7802</v>
      </c>
      <c r="F507" s="36"/>
      <c r="G507" s="36" t="s">
        <v>7804</v>
      </c>
      <c r="H507" s="70">
        <v>250</v>
      </c>
      <c r="I507" s="57">
        <v>0.05</v>
      </c>
      <c r="J507" s="427">
        <f t="shared" si="7"/>
        <v>237.5</v>
      </c>
    </row>
    <row r="508" spans="1:10" ht="15.75">
      <c r="A508" s="36">
        <v>504</v>
      </c>
      <c r="B508" s="36" t="s">
        <v>15171</v>
      </c>
      <c r="C508" s="431" t="s">
        <v>14991</v>
      </c>
      <c r="D508" s="73" t="s">
        <v>14721</v>
      </c>
      <c r="E508" s="36" t="s">
        <v>7802</v>
      </c>
      <c r="F508" s="36"/>
      <c r="G508" s="36" t="s">
        <v>7804</v>
      </c>
      <c r="H508" s="70">
        <v>250</v>
      </c>
      <c r="I508" s="57">
        <v>0.05</v>
      </c>
      <c r="J508" s="427">
        <f t="shared" si="7"/>
        <v>237.5</v>
      </c>
    </row>
    <row r="509" spans="1:10" ht="15.75">
      <c r="A509" s="36">
        <v>505</v>
      </c>
      <c r="B509" s="36" t="s">
        <v>15171</v>
      </c>
      <c r="C509" s="426" t="s">
        <v>14992</v>
      </c>
      <c r="D509" s="73" t="s">
        <v>14721</v>
      </c>
      <c r="E509" s="36" t="s">
        <v>7802</v>
      </c>
      <c r="F509" s="36"/>
      <c r="G509" s="36" t="s">
        <v>7804</v>
      </c>
      <c r="H509" s="70">
        <v>283</v>
      </c>
      <c r="I509" s="57">
        <v>0.05</v>
      </c>
      <c r="J509" s="427">
        <f t="shared" si="7"/>
        <v>268.84999999999997</v>
      </c>
    </row>
    <row r="510" spans="1:10" ht="15.75">
      <c r="A510" s="36">
        <v>506</v>
      </c>
      <c r="B510" s="36" t="s">
        <v>15171</v>
      </c>
      <c r="C510" s="426" t="s">
        <v>14993</v>
      </c>
      <c r="D510" s="73" t="s">
        <v>14721</v>
      </c>
      <c r="E510" s="36" t="s">
        <v>7802</v>
      </c>
      <c r="F510" s="36"/>
      <c r="G510" s="36" t="s">
        <v>7804</v>
      </c>
      <c r="H510" s="70">
        <v>283</v>
      </c>
      <c r="I510" s="57">
        <v>0.05</v>
      </c>
      <c r="J510" s="427">
        <f t="shared" si="7"/>
        <v>268.84999999999997</v>
      </c>
    </row>
    <row r="511" spans="1:10" ht="15.75">
      <c r="A511" s="36">
        <v>507</v>
      </c>
      <c r="B511" s="36" t="s">
        <v>15171</v>
      </c>
      <c r="C511" s="426" t="s">
        <v>14994</v>
      </c>
      <c r="D511" s="73" t="s">
        <v>14721</v>
      </c>
      <c r="E511" s="36" t="s">
        <v>7802</v>
      </c>
      <c r="F511" s="36"/>
      <c r="G511" s="36" t="s">
        <v>7804</v>
      </c>
      <c r="H511" s="70">
        <v>283</v>
      </c>
      <c r="I511" s="57">
        <v>0.05</v>
      </c>
      <c r="J511" s="427">
        <f t="shared" si="7"/>
        <v>268.84999999999997</v>
      </c>
    </row>
    <row r="512" spans="1:10" ht="15.75">
      <c r="A512" s="36">
        <v>508</v>
      </c>
      <c r="B512" s="36" t="s">
        <v>15171</v>
      </c>
      <c r="C512" s="426" t="s">
        <v>14995</v>
      </c>
      <c r="D512" s="73" t="s">
        <v>14721</v>
      </c>
      <c r="E512" s="36" t="s">
        <v>7802</v>
      </c>
      <c r="F512" s="36"/>
      <c r="G512" s="36" t="s">
        <v>7804</v>
      </c>
      <c r="H512" s="70">
        <v>283</v>
      </c>
      <c r="I512" s="57">
        <v>0.05</v>
      </c>
      <c r="J512" s="427">
        <f t="shared" si="7"/>
        <v>268.84999999999997</v>
      </c>
    </row>
    <row r="513" spans="1:10" ht="15.75">
      <c r="A513" s="36">
        <v>509</v>
      </c>
      <c r="B513" s="36" t="s">
        <v>15171</v>
      </c>
      <c r="C513" s="426" t="s">
        <v>14996</v>
      </c>
      <c r="D513" s="73" t="s">
        <v>14721</v>
      </c>
      <c r="E513" s="36" t="s">
        <v>7802</v>
      </c>
      <c r="F513" s="36"/>
      <c r="G513" s="36" t="s">
        <v>7804</v>
      </c>
      <c r="H513" s="70">
        <v>283</v>
      </c>
      <c r="I513" s="57">
        <v>0.05</v>
      </c>
      <c r="J513" s="427">
        <f t="shared" si="7"/>
        <v>268.84999999999997</v>
      </c>
    </row>
    <row r="514" spans="1:10" ht="15.75">
      <c r="A514" s="36">
        <v>510</v>
      </c>
      <c r="B514" s="36" t="s">
        <v>15171</v>
      </c>
      <c r="C514" s="426" t="s">
        <v>14997</v>
      </c>
      <c r="D514" s="73" t="s">
        <v>14721</v>
      </c>
      <c r="E514" s="36" t="s">
        <v>7802</v>
      </c>
      <c r="F514" s="36"/>
      <c r="G514" s="36" t="s">
        <v>7804</v>
      </c>
      <c r="H514" s="70">
        <v>307</v>
      </c>
      <c r="I514" s="57">
        <v>0.05</v>
      </c>
      <c r="J514" s="427">
        <f t="shared" si="7"/>
        <v>291.64999999999998</v>
      </c>
    </row>
    <row r="515" spans="1:10" ht="15.75">
      <c r="A515" s="36">
        <v>511</v>
      </c>
      <c r="B515" s="36" t="s">
        <v>15171</v>
      </c>
      <c r="C515" s="426" t="s">
        <v>14998</v>
      </c>
      <c r="D515" s="73" t="s">
        <v>14721</v>
      </c>
      <c r="E515" s="36" t="s">
        <v>7802</v>
      </c>
      <c r="F515" s="36"/>
      <c r="G515" s="36" t="s">
        <v>7804</v>
      </c>
      <c r="H515" s="70">
        <v>307</v>
      </c>
      <c r="I515" s="57">
        <v>0.05</v>
      </c>
      <c r="J515" s="427">
        <f t="shared" si="7"/>
        <v>291.64999999999998</v>
      </c>
    </row>
    <row r="516" spans="1:10" ht="15.75">
      <c r="A516" s="36">
        <v>512</v>
      </c>
      <c r="B516" s="36" t="s">
        <v>15171</v>
      </c>
      <c r="C516" s="426" t="s">
        <v>14999</v>
      </c>
      <c r="D516" s="73" t="s">
        <v>14721</v>
      </c>
      <c r="E516" s="36" t="s">
        <v>7802</v>
      </c>
      <c r="F516" s="36"/>
      <c r="G516" s="36" t="s">
        <v>7804</v>
      </c>
      <c r="H516" s="70">
        <v>307</v>
      </c>
      <c r="I516" s="57">
        <v>0.05</v>
      </c>
      <c r="J516" s="427">
        <f t="shared" si="7"/>
        <v>291.64999999999998</v>
      </c>
    </row>
    <row r="517" spans="1:10" ht="15.75">
      <c r="A517" s="36">
        <v>513</v>
      </c>
      <c r="B517" s="36" t="s">
        <v>15171</v>
      </c>
      <c r="C517" s="426" t="s">
        <v>15000</v>
      </c>
      <c r="D517" s="73" t="s">
        <v>14721</v>
      </c>
      <c r="E517" s="36" t="s">
        <v>7802</v>
      </c>
      <c r="F517" s="36"/>
      <c r="G517" s="36" t="s">
        <v>7804</v>
      </c>
      <c r="H517" s="70">
        <v>307</v>
      </c>
      <c r="I517" s="57">
        <v>0.05</v>
      </c>
      <c r="J517" s="427">
        <f t="shared" si="7"/>
        <v>291.64999999999998</v>
      </c>
    </row>
    <row r="518" spans="1:10" ht="15.75">
      <c r="A518" s="36">
        <v>514</v>
      </c>
      <c r="B518" s="36" t="s">
        <v>15171</v>
      </c>
      <c r="C518" s="426" t="s">
        <v>15001</v>
      </c>
      <c r="D518" s="73" t="s">
        <v>14729</v>
      </c>
      <c r="E518" s="36" t="s">
        <v>7802</v>
      </c>
      <c r="F518" s="36"/>
      <c r="G518" s="36" t="s">
        <v>7804</v>
      </c>
      <c r="H518" s="70">
        <v>330</v>
      </c>
      <c r="I518" s="57">
        <v>0.05</v>
      </c>
      <c r="J518" s="427">
        <f t="shared" ref="J518:J581" si="8">H518*(1-I518)</f>
        <v>313.5</v>
      </c>
    </row>
    <row r="519" spans="1:10" ht="15.75">
      <c r="A519" s="36">
        <v>515</v>
      </c>
      <c r="B519" s="36" t="s">
        <v>15171</v>
      </c>
      <c r="C519" s="426" t="s">
        <v>15002</v>
      </c>
      <c r="D519" s="73" t="s">
        <v>14729</v>
      </c>
      <c r="E519" s="36" t="s">
        <v>7802</v>
      </c>
      <c r="F519" s="36"/>
      <c r="G519" s="36" t="s">
        <v>7804</v>
      </c>
      <c r="H519" s="70">
        <v>330</v>
      </c>
      <c r="I519" s="57">
        <v>0.05</v>
      </c>
      <c r="J519" s="427">
        <f t="shared" si="8"/>
        <v>313.5</v>
      </c>
    </row>
    <row r="520" spans="1:10" ht="15.75">
      <c r="A520" s="36">
        <v>516</v>
      </c>
      <c r="B520" s="36" t="s">
        <v>15171</v>
      </c>
      <c r="C520" s="426" t="s">
        <v>15003</v>
      </c>
      <c r="D520" s="73" t="s">
        <v>14729</v>
      </c>
      <c r="E520" s="36" t="s">
        <v>7802</v>
      </c>
      <c r="F520" s="36"/>
      <c r="G520" s="36" t="s">
        <v>7804</v>
      </c>
      <c r="H520" s="70">
        <v>250</v>
      </c>
      <c r="I520" s="57">
        <v>0.05</v>
      </c>
      <c r="J520" s="427">
        <f t="shared" si="8"/>
        <v>237.5</v>
      </c>
    </row>
    <row r="521" spans="1:10" ht="15.75">
      <c r="A521" s="36">
        <v>517</v>
      </c>
      <c r="B521" s="36" t="s">
        <v>15171</v>
      </c>
      <c r="C521" s="426" t="s">
        <v>15004</v>
      </c>
      <c r="D521" s="73" t="s">
        <v>14729</v>
      </c>
      <c r="E521" s="36" t="s">
        <v>7802</v>
      </c>
      <c r="F521" s="36"/>
      <c r="G521" s="36" t="s">
        <v>7804</v>
      </c>
      <c r="H521" s="70">
        <v>250</v>
      </c>
      <c r="I521" s="57">
        <v>0.05</v>
      </c>
      <c r="J521" s="427">
        <f t="shared" si="8"/>
        <v>237.5</v>
      </c>
    </row>
    <row r="522" spans="1:10" ht="15.75">
      <c r="A522" s="36">
        <v>518</v>
      </c>
      <c r="B522" s="36" t="s">
        <v>15171</v>
      </c>
      <c r="C522" s="426" t="s">
        <v>15005</v>
      </c>
      <c r="D522" s="73" t="s">
        <v>14729</v>
      </c>
      <c r="E522" s="36" t="s">
        <v>7802</v>
      </c>
      <c r="F522" s="36"/>
      <c r="G522" s="36" t="s">
        <v>7804</v>
      </c>
      <c r="H522" s="70">
        <v>250</v>
      </c>
      <c r="I522" s="57">
        <v>0.05</v>
      </c>
      <c r="J522" s="427">
        <f t="shared" si="8"/>
        <v>237.5</v>
      </c>
    </row>
    <row r="523" spans="1:10" ht="15.75">
      <c r="A523" s="36">
        <v>519</v>
      </c>
      <c r="B523" s="36" t="s">
        <v>15171</v>
      </c>
      <c r="C523" s="426" t="s">
        <v>15006</v>
      </c>
      <c r="D523" s="73" t="s">
        <v>14729</v>
      </c>
      <c r="E523" s="36" t="s">
        <v>7802</v>
      </c>
      <c r="F523" s="36"/>
      <c r="G523" s="36" t="s">
        <v>7804</v>
      </c>
      <c r="H523" s="70">
        <v>250</v>
      </c>
      <c r="I523" s="57">
        <v>0.05</v>
      </c>
      <c r="J523" s="427">
        <f t="shared" si="8"/>
        <v>237.5</v>
      </c>
    </row>
    <row r="524" spans="1:10" ht="15.75">
      <c r="A524" s="36">
        <v>520</v>
      </c>
      <c r="B524" s="36" t="s">
        <v>15171</v>
      </c>
      <c r="C524" s="426" t="s">
        <v>15007</v>
      </c>
      <c r="D524" s="73" t="s">
        <v>14729</v>
      </c>
      <c r="E524" s="36" t="s">
        <v>7802</v>
      </c>
      <c r="F524" s="36"/>
      <c r="G524" s="36" t="s">
        <v>7804</v>
      </c>
      <c r="H524" s="70">
        <v>250</v>
      </c>
      <c r="I524" s="57">
        <v>0.05</v>
      </c>
      <c r="J524" s="427">
        <f t="shared" si="8"/>
        <v>237.5</v>
      </c>
    </row>
    <row r="525" spans="1:10" ht="15.75">
      <c r="A525" s="36">
        <v>521</v>
      </c>
      <c r="B525" s="36" t="s">
        <v>15171</v>
      </c>
      <c r="C525" s="426" t="s">
        <v>15008</v>
      </c>
      <c r="D525" s="73" t="s">
        <v>14729</v>
      </c>
      <c r="E525" s="36" t="s">
        <v>7802</v>
      </c>
      <c r="F525" s="36"/>
      <c r="G525" s="36" t="s">
        <v>7804</v>
      </c>
      <c r="H525" s="70">
        <v>250</v>
      </c>
      <c r="I525" s="57">
        <v>0.05</v>
      </c>
      <c r="J525" s="427">
        <f t="shared" si="8"/>
        <v>237.5</v>
      </c>
    </row>
    <row r="526" spans="1:10" ht="15.75">
      <c r="A526" s="36">
        <v>522</v>
      </c>
      <c r="B526" s="36" t="s">
        <v>15171</v>
      </c>
      <c r="C526" s="426" t="s">
        <v>15009</v>
      </c>
      <c r="D526" s="73" t="s">
        <v>14721</v>
      </c>
      <c r="E526" s="36" t="s">
        <v>7802</v>
      </c>
      <c r="F526" s="36"/>
      <c r="G526" s="36" t="s">
        <v>7804</v>
      </c>
      <c r="H526" s="70">
        <v>226</v>
      </c>
      <c r="I526" s="57">
        <v>0.05</v>
      </c>
      <c r="J526" s="427">
        <f t="shared" si="8"/>
        <v>214.7</v>
      </c>
    </row>
    <row r="527" spans="1:10" ht="15.75">
      <c r="A527" s="36">
        <v>523</v>
      </c>
      <c r="B527" s="36" t="s">
        <v>15171</v>
      </c>
      <c r="C527" s="426" t="s">
        <v>15010</v>
      </c>
      <c r="D527" s="73" t="s">
        <v>14721</v>
      </c>
      <c r="E527" s="36" t="s">
        <v>7802</v>
      </c>
      <c r="F527" s="36"/>
      <c r="G527" s="36" t="s">
        <v>7804</v>
      </c>
      <c r="H527" s="70">
        <v>226</v>
      </c>
      <c r="I527" s="57">
        <v>0.05</v>
      </c>
      <c r="J527" s="427">
        <f t="shared" si="8"/>
        <v>214.7</v>
      </c>
    </row>
    <row r="528" spans="1:10" ht="15.75">
      <c r="A528" s="36">
        <v>524</v>
      </c>
      <c r="B528" s="36" t="s">
        <v>15171</v>
      </c>
      <c r="C528" s="426" t="s">
        <v>15011</v>
      </c>
      <c r="D528" s="73" t="s">
        <v>14721</v>
      </c>
      <c r="E528" s="36" t="s">
        <v>7802</v>
      </c>
      <c r="F528" s="36"/>
      <c r="G528" s="36" t="s">
        <v>7804</v>
      </c>
      <c r="H528" s="70">
        <v>226</v>
      </c>
      <c r="I528" s="57">
        <v>0.05</v>
      </c>
      <c r="J528" s="427">
        <f t="shared" si="8"/>
        <v>214.7</v>
      </c>
    </row>
    <row r="529" spans="1:10" ht="15.75">
      <c r="A529" s="36">
        <v>525</v>
      </c>
      <c r="B529" s="36" t="s">
        <v>15171</v>
      </c>
      <c r="C529" s="429" t="s">
        <v>15012</v>
      </c>
      <c r="D529" s="73" t="s">
        <v>14721</v>
      </c>
      <c r="E529" s="36" t="s">
        <v>7802</v>
      </c>
      <c r="F529" s="36"/>
      <c r="G529" s="36" t="s">
        <v>7804</v>
      </c>
      <c r="H529" s="70">
        <v>300</v>
      </c>
      <c r="I529" s="57">
        <v>0.05</v>
      </c>
      <c r="J529" s="427">
        <f t="shared" si="8"/>
        <v>285</v>
      </c>
    </row>
    <row r="530" spans="1:10" ht="15.75">
      <c r="A530" s="36">
        <v>526</v>
      </c>
      <c r="B530" s="36" t="s">
        <v>15171</v>
      </c>
      <c r="C530" s="429" t="s">
        <v>15013</v>
      </c>
      <c r="D530" s="73" t="s">
        <v>14721</v>
      </c>
      <c r="E530" s="36" t="s">
        <v>7802</v>
      </c>
      <c r="F530" s="36"/>
      <c r="G530" s="36" t="s">
        <v>7804</v>
      </c>
      <c r="H530" s="70">
        <v>300</v>
      </c>
      <c r="I530" s="57">
        <v>0.05</v>
      </c>
      <c r="J530" s="427">
        <f t="shared" si="8"/>
        <v>285</v>
      </c>
    </row>
    <row r="531" spans="1:10" ht="15.75">
      <c r="A531" s="36">
        <v>527</v>
      </c>
      <c r="B531" s="36" t="s">
        <v>15171</v>
      </c>
      <c r="C531" s="429" t="s">
        <v>15014</v>
      </c>
      <c r="D531" s="73" t="s">
        <v>14721</v>
      </c>
      <c r="E531" s="36" t="s">
        <v>7802</v>
      </c>
      <c r="F531" s="36"/>
      <c r="G531" s="36" t="s">
        <v>7804</v>
      </c>
      <c r="H531" s="70">
        <v>300</v>
      </c>
      <c r="I531" s="57">
        <v>0.05</v>
      </c>
      <c r="J531" s="427">
        <f t="shared" si="8"/>
        <v>285</v>
      </c>
    </row>
    <row r="532" spans="1:10" ht="15.75">
      <c r="A532" s="36">
        <v>528</v>
      </c>
      <c r="B532" s="36" t="s">
        <v>15171</v>
      </c>
      <c r="C532" s="426" t="s">
        <v>15015</v>
      </c>
      <c r="D532" s="73" t="s">
        <v>14729</v>
      </c>
      <c r="E532" s="36" t="s">
        <v>7802</v>
      </c>
      <c r="F532" s="36"/>
      <c r="G532" s="36" t="s">
        <v>7804</v>
      </c>
      <c r="H532" s="70">
        <v>255</v>
      </c>
      <c r="I532" s="57">
        <v>0.05</v>
      </c>
      <c r="J532" s="427">
        <f t="shared" si="8"/>
        <v>242.25</v>
      </c>
    </row>
    <row r="533" spans="1:10" ht="15.75">
      <c r="A533" s="36">
        <v>529</v>
      </c>
      <c r="B533" s="36" t="s">
        <v>15171</v>
      </c>
      <c r="C533" s="426" t="s">
        <v>15016</v>
      </c>
      <c r="D533" s="73" t="s">
        <v>14729</v>
      </c>
      <c r="E533" s="36" t="s">
        <v>7802</v>
      </c>
      <c r="F533" s="36"/>
      <c r="G533" s="36" t="s">
        <v>7804</v>
      </c>
      <c r="H533" s="70">
        <v>255</v>
      </c>
      <c r="I533" s="57">
        <v>0.05</v>
      </c>
      <c r="J533" s="427">
        <f t="shared" si="8"/>
        <v>242.25</v>
      </c>
    </row>
    <row r="534" spans="1:10" ht="15.75">
      <c r="A534" s="36">
        <v>530</v>
      </c>
      <c r="B534" s="36" t="s">
        <v>15171</v>
      </c>
      <c r="C534" s="426" t="s">
        <v>15017</v>
      </c>
      <c r="D534" s="73" t="s">
        <v>14729</v>
      </c>
      <c r="E534" s="36" t="s">
        <v>7802</v>
      </c>
      <c r="F534" s="36"/>
      <c r="G534" s="36" t="s">
        <v>7804</v>
      </c>
      <c r="H534" s="70">
        <v>255</v>
      </c>
      <c r="I534" s="57">
        <v>0.05</v>
      </c>
      <c r="J534" s="427">
        <f t="shared" si="8"/>
        <v>242.25</v>
      </c>
    </row>
    <row r="535" spans="1:10" ht="15.75">
      <c r="A535" s="36">
        <v>531</v>
      </c>
      <c r="B535" s="36" t="s">
        <v>15171</v>
      </c>
      <c r="C535" s="426" t="s">
        <v>15018</v>
      </c>
      <c r="D535" s="73" t="s">
        <v>14729</v>
      </c>
      <c r="E535" s="36" t="s">
        <v>7802</v>
      </c>
      <c r="F535" s="36"/>
      <c r="G535" s="36" t="s">
        <v>7804</v>
      </c>
      <c r="H535" s="70">
        <v>255</v>
      </c>
      <c r="I535" s="57">
        <v>0.05</v>
      </c>
      <c r="J535" s="427">
        <f t="shared" si="8"/>
        <v>242.25</v>
      </c>
    </row>
    <row r="536" spans="1:10" ht="15.75">
      <c r="A536" s="36">
        <v>532</v>
      </c>
      <c r="B536" s="36" t="s">
        <v>15171</v>
      </c>
      <c r="C536" s="426" t="s">
        <v>15019</v>
      </c>
      <c r="D536" s="73" t="s">
        <v>14729</v>
      </c>
      <c r="E536" s="36" t="s">
        <v>7802</v>
      </c>
      <c r="F536" s="36"/>
      <c r="G536" s="36" t="s">
        <v>7804</v>
      </c>
      <c r="H536" s="70">
        <v>255</v>
      </c>
      <c r="I536" s="57">
        <v>0.05</v>
      </c>
      <c r="J536" s="427">
        <f t="shared" si="8"/>
        <v>242.25</v>
      </c>
    </row>
    <row r="537" spans="1:10" ht="15.75">
      <c r="A537" s="36">
        <v>533</v>
      </c>
      <c r="B537" s="36" t="s">
        <v>15171</v>
      </c>
      <c r="C537" s="426" t="s">
        <v>15020</v>
      </c>
      <c r="D537" s="73" t="s">
        <v>14721</v>
      </c>
      <c r="E537" s="36" t="s">
        <v>7802</v>
      </c>
      <c r="F537" s="36"/>
      <c r="G537" s="36" t="s">
        <v>7804</v>
      </c>
      <c r="H537" s="70">
        <v>359</v>
      </c>
      <c r="I537" s="57">
        <v>0.05</v>
      </c>
      <c r="J537" s="427">
        <f t="shared" si="8"/>
        <v>341.05</v>
      </c>
    </row>
    <row r="538" spans="1:10" ht="15.75">
      <c r="A538" s="36">
        <v>534</v>
      </c>
      <c r="B538" s="36" t="s">
        <v>15171</v>
      </c>
      <c r="C538" s="426" t="s">
        <v>15021</v>
      </c>
      <c r="D538" s="73" t="s">
        <v>14721</v>
      </c>
      <c r="E538" s="36" t="s">
        <v>7802</v>
      </c>
      <c r="F538" s="36"/>
      <c r="G538" s="36" t="s">
        <v>7804</v>
      </c>
      <c r="H538" s="70">
        <v>283</v>
      </c>
      <c r="I538" s="57">
        <v>0.05</v>
      </c>
      <c r="J538" s="427">
        <f t="shared" si="8"/>
        <v>268.84999999999997</v>
      </c>
    </row>
    <row r="539" spans="1:10" ht="15.75">
      <c r="A539" s="36">
        <v>535</v>
      </c>
      <c r="B539" s="36" t="s">
        <v>15171</v>
      </c>
      <c r="C539" s="426" t="s">
        <v>15022</v>
      </c>
      <c r="D539" s="73" t="s">
        <v>14721</v>
      </c>
      <c r="E539" s="36" t="s">
        <v>7802</v>
      </c>
      <c r="F539" s="36"/>
      <c r="G539" s="36" t="s">
        <v>7804</v>
      </c>
      <c r="H539" s="70">
        <v>283</v>
      </c>
      <c r="I539" s="57">
        <v>0.05</v>
      </c>
      <c r="J539" s="427">
        <f t="shared" si="8"/>
        <v>268.84999999999997</v>
      </c>
    </row>
    <row r="540" spans="1:10" ht="15.75">
      <c r="A540" s="36">
        <v>536</v>
      </c>
      <c r="B540" s="36" t="s">
        <v>15171</v>
      </c>
      <c r="C540" s="426" t="s">
        <v>15023</v>
      </c>
      <c r="D540" s="73" t="s">
        <v>14721</v>
      </c>
      <c r="E540" s="36" t="s">
        <v>7802</v>
      </c>
      <c r="F540" s="36"/>
      <c r="G540" s="36" t="s">
        <v>7804</v>
      </c>
      <c r="H540" s="70">
        <v>283</v>
      </c>
      <c r="I540" s="57">
        <v>0.05</v>
      </c>
      <c r="J540" s="427">
        <f t="shared" si="8"/>
        <v>268.84999999999997</v>
      </c>
    </row>
    <row r="541" spans="1:10" ht="15.75">
      <c r="A541" s="36">
        <v>537</v>
      </c>
      <c r="B541" s="36" t="s">
        <v>15171</v>
      </c>
      <c r="C541" s="426" t="s">
        <v>15024</v>
      </c>
      <c r="D541" s="73" t="s">
        <v>14721</v>
      </c>
      <c r="E541" s="36" t="s">
        <v>7802</v>
      </c>
      <c r="F541" s="36"/>
      <c r="G541" s="36" t="s">
        <v>7804</v>
      </c>
      <c r="H541" s="70">
        <v>307</v>
      </c>
      <c r="I541" s="57">
        <v>0.05</v>
      </c>
      <c r="J541" s="427">
        <f t="shared" si="8"/>
        <v>291.64999999999998</v>
      </c>
    </row>
    <row r="542" spans="1:10" ht="15.75">
      <c r="A542" s="36">
        <v>538</v>
      </c>
      <c r="B542" s="36" t="s">
        <v>15171</v>
      </c>
      <c r="C542" s="426" t="s">
        <v>15025</v>
      </c>
      <c r="D542" s="73" t="s">
        <v>14721</v>
      </c>
      <c r="E542" s="36" t="s">
        <v>7802</v>
      </c>
      <c r="F542" s="36"/>
      <c r="G542" s="36" t="s">
        <v>7804</v>
      </c>
      <c r="H542" s="70">
        <v>307</v>
      </c>
      <c r="I542" s="57">
        <v>0.05</v>
      </c>
      <c r="J542" s="427">
        <f t="shared" si="8"/>
        <v>291.64999999999998</v>
      </c>
    </row>
    <row r="543" spans="1:10" ht="15.75">
      <c r="A543" s="36">
        <v>539</v>
      </c>
      <c r="B543" s="36" t="s">
        <v>15171</v>
      </c>
      <c r="C543" s="426" t="s">
        <v>15026</v>
      </c>
      <c r="D543" s="73" t="s">
        <v>14721</v>
      </c>
      <c r="E543" s="36" t="s">
        <v>7802</v>
      </c>
      <c r="F543" s="36"/>
      <c r="G543" s="36" t="s">
        <v>7804</v>
      </c>
      <c r="H543" s="70">
        <v>307</v>
      </c>
      <c r="I543" s="57">
        <v>0.05</v>
      </c>
      <c r="J543" s="427">
        <f t="shared" si="8"/>
        <v>291.64999999999998</v>
      </c>
    </row>
    <row r="544" spans="1:10" ht="15.75">
      <c r="A544" s="36">
        <v>540</v>
      </c>
      <c r="B544" s="36" t="s">
        <v>15171</v>
      </c>
      <c r="C544" s="426" t="s">
        <v>15027</v>
      </c>
      <c r="D544" s="73" t="s">
        <v>14720</v>
      </c>
      <c r="E544" s="36" t="s">
        <v>7802</v>
      </c>
      <c r="F544" s="36"/>
      <c r="G544" s="36" t="s">
        <v>7804</v>
      </c>
      <c r="H544" s="70">
        <v>348</v>
      </c>
      <c r="I544" s="57">
        <v>0.05</v>
      </c>
      <c r="J544" s="427">
        <f t="shared" si="8"/>
        <v>330.59999999999997</v>
      </c>
    </row>
    <row r="545" spans="1:10" ht="15.75">
      <c r="A545" s="36">
        <v>541</v>
      </c>
      <c r="B545" s="36" t="s">
        <v>15171</v>
      </c>
      <c r="C545" s="426" t="s">
        <v>15028</v>
      </c>
      <c r="D545" s="73" t="s">
        <v>14720</v>
      </c>
      <c r="E545" s="36" t="s">
        <v>7802</v>
      </c>
      <c r="F545" s="36"/>
      <c r="G545" s="36" t="s">
        <v>7804</v>
      </c>
      <c r="H545" s="70">
        <v>413</v>
      </c>
      <c r="I545" s="57">
        <v>0.05</v>
      </c>
      <c r="J545" s="427">
        <f t="shared" si="8"/>
        <v>392.34999999999997</v>
      </c>
    </row>
    <row r="546" spans="1:10" ht="15.75">
      <c r="A546" s="36">
        <v>542</v>
      </c>
      <c r="B546" s="36" t="s">
        <v>15171</v>
      </c>
      <c r="C546" s="426" t="s">
        <v>15029</v>
      </c>
      <c r="D546" s="73" t="s">
        <v>14720</v>
      </c>
      <c r="E546" s="36" t="s">
        <v>7802</v>
      </c>
      <c r="F546" s="36"/>
      <c r="G546" s="36" t="s">
        <v>7804</v>
      </c>
      <c r="H546" s="70">
        <v>413</v>
      </c>
      <c r="I546" s="57">
        <v>0.05</v>
      </c>
      <c r="J546" s="427">
        <f t="shared" si="8"/>
        <v>392.34999999999997</v>
      </c>
    </row>
    <row r="547" spans="1:10" ht="15.75">
      <c r="A547" s="36">
        <v>543</v>
      </c>
      <c r="B547" s="36" t="s">
        <v>15171</v>
      </c>
      <c r="C547" s="426" t="s">
        <v>15030</v>
      </c>
      <c r="D547" s="73" t="s">
        <v>14729</v>
      </c>
      <c r="E547" s="36" t="s">
        <v>7802</v>
      </c>
      <c r="F547" s="36"/>
      <c r="G547" s="36" t="s">
        <v>7804</v>
      </c>
      <c r="H547" s="70">
        <v>52</v>
      </c>
      <c r="I547" s="57">
        <v>0.05</v>
      </c>
      <c r="J547" s="427">
        <f t="shared" si="8"/>
        <v>49.4</v>
      </c>
    </row>
    <row r="548" spans="1:10" ht="15.75">
      <c r="A548" s="36">
        <v>544</v>
      </c>
      <c r="B548" s="36" t="s">
        <v>15171</v>
      </c>
      <c r="C548" s="426" t="s">
        <v>15031</v>
      </c>
      <c r="D548" s="73" t="s">
        <v>14729</v>
      </c>
      <c r="E548" s="36" t="s">
        <v>7802</v>
      </c>
      <c r="F548" s="36"/>
      <c r="G548" s="36" t="s">
        <v>7804</v>
      </c>
      <c r="H548" s="70">
        <v>52</v>
      </c>
      <c r="I548" s="57">
        <v>0.05</v>
      </c>
      <c r="J548" s="427">
        <f t="shared" si="8"/>
        <v>49.4</v>
      </c>
    </row>
    <row r="549" spans="1:10" ht="15.75">
      <c r="A549" s="36">
        <v>545</v>
      </c>
      <c r="B549" s="36" t="s">
        <v>15171</v>
      </c>
      <c r="C549" s="426" t="s">
        <v>15032</v>
      </c>
      <c r="D549" s="73" t="s">
        <v>14729</v>
      </c>
      <c r="E549" s="36" t="s">
        <v>7802</v>
      </c>
      <c r="F549" s="36"/>
      <c r="G549" s="36" t="s">
        <v>7804</v>
      </c>
      <c r="H549" s="70">
        <v>52</v>
      </c>
      <c r="I549" s="57">
        <v>0.05</v>
      </c>
      <c r="J549" s="427">
        <f t="shared" si="8"/>
        <v>49.4</v>
      </c>
    </row>
    <row r="550" spans="1:10" ht="15.75">
      <c r="A550" s="36">
        <v>546</v>
      </c>
      <c r="B550" s="36" t="s">
        <v>15171</v>
      </c>
      <c r="C550" s="426" t="s">
        <v>15033</v>
      </c>
      <c r="D550" s="73" t="s">
        <v>14721</v>
      </c>
      <c r="E550" s="36" t="s">
        <v>7802</v>
      </c>
      <c r="F550" s="36"/>
      <c r="G550" s="36" t="s">
        <v>7804</v>
      </c>
      <c r="H550" s="70">
        <v>52</v>
      </c>
      <c r="I550" s="57">
        <v>0.05</v>
      </c>
      <c r="J550" s="427">
        <f t="shared" si="8"/>
        <v>49.4</v>
      </c>
    </row>
    <row r="551" spans="1:10" ht="15.75">
      <c r="A551" s="36">
        <v>547</v>
      </c>
      <c r="B551" s="36" t="s">
        <v>15171</v>
      </c>
      <c r="C551" s="426" t="s">
        <v>15034</v>
      </c>
      <c r="D551" s="73" t="s">
        <v>14721</v>
      </c>
      <c r="E551" s="36" t="s">
        <v>7802</v>
      </c>
      <c r="F551" s="36"/>
      <c r="G551" s="36" t="s">
        <v>7804</v>
      </c>
      <c r="H551" s="70">
        <v>52</v>
      </c>
      <c r="I551" s="57">
        <v>0.05</v>
      </c>
      <c r="J551" s="427">
        <f t="shared" si="8"/>
        <v>49.4</v>
      </c>
    </row>
    <row r="552" spans="1:10" ht="15.75">
      <c r="A552" s="36">
        <v>548</v>
      </c>
      <c r="B552" s="36" t="s">
        <v>15171</v>
      </c>
      <c r="C552" s="426" t="s">
        <v>15035</v>
      </c>
      <c r="D552" s="73" t="s">
        <v>14721</v>
      </c>
      <c r="E552" s="36" t="s">
        <v>7802</v>
      </c>
      <c r="F552" s="36"/>
      <c r="G552" s="36" t="s">
        <v>7804</v>
      </c>
      <c r="H552" s="70">
        <v>52</v>
      </c>
      <c r="I552" s="57">
        <v>0.05</v>
      </c>
      <c r="J552" s="427">
        <f t="shared" si="8"/>
        <v>49.4</v>
      </c>
    </row>
    <row r="553" spans="1:10" ht="15.75">
      <c r="A553" s="36">
        <v>549</v>
      </c>
      <c r="B553" s="36" t="s">
        <v>15171</v>
      </c>
      <c r="C553" s="426" t="s">
        <v>15036</v>
      </c>
      <c r="D553" s="73" t="s">
        <v>14729</v>
      </c>
      <c r="E553" s="36" t="s">
        <v>7802</v>
      </c>
      <c r="F553" s="36"/>
      <c r="G553" s="36" t="s">
        <v>7804</v>
      </c>
      <c r="H553" s="70">
        <v>122</v>
      </c>
      <c r="I553" s="57">
        <v>0.05</v>
      </c>
      <c r="J553" s="427">
        <f t="shared" si="8"/>
        <v>115.89999999999999</v>
      </c>
    </row>
    <row r="554" spans="1:10" ht="15.75">
      <c r="A554" s="36">
        <v>550</v>
      </c>
      <c r="B554" s="36" t="s">
        <v>15171</v>
      </c>
      <c r="C554" s="426" t="s">
        <v>15037</v>
      </c>
      <c r="D554" s="73" t="s">
        <v>14721</v>
      </c>
      <c r="E554" s="36" t="s">
        <v>7802</v>
      </c>
      <c r="F554" s="36"/>
      <c r="G554" s="36" t="s">
        <v>7804</v>
      </c>
      <c r="H554" s="70">
        <v>122</v>
      </c>
      <c r="I554" s="57">
        <v>0.05</v>
      </c>
      <c r="J554" s="427">
        <f t="shared" si="8"/>
        <v>115.89999999999999</v>
      </c>
    </row>
    <row r="555" spans="1:10" ht="15.75">
      <c r="A555" s="36">
        <v>551</v>
      </c>
      <c r="B555" s="36" t="s">
        <v>15171</v>
      </c>
      <c r="C555" s="426" t="s">
        <v>15038</v>
      </c>
      <c r="D555" s="73" t="s">
        <v>14720</v>
      </c>
      <c r="E555" s="36" t="s">
        <v>7802</v>
      </c>
      <c r="F555" s="36"/>
      <c r="G555" s="36" t="s">
        <v>7804</v>
      </c>
      <c r="H555" s="70">
        <v>122</v>
      </c>
      <c r="I555" s="57">
        <v>0.05</v>
      </c>
      <c r="J555" s="427">
        <f t="shared" si="8"/>
        <v>115.89999999999999</v>
      </c>
    </row>
    <row r="556" spans="1:10" ht="15.75">
      <c r="A556" s="36">
        <v>552</v>
      </c>
      <c r="B556" s="36" t="s">
        <v>15171</v>
      </c>
      <c r="C556" s="426" t="s">
        <v>15039</v>
      </c>
      <c r="D556" s="340" t="s">
        <v>15097</v>
      </c>
      <c r="E556" s="36" t="s">
        <v>7802</v>
      </c>
      <c r="F556" s="36"/>
      <c r="G556" s="36" t="s">
        <v>7804</v>
      </c>
      <c r="H556" s="69">
        <v>1672</v>
      </c>
      <c r="I556" s="57">
        <v>0.05</v>
      </c>
      <c r="J556" s="427">
        <f t="shared" si="8"/>
        <v>1588.3999999999999</v>
      </c>
    </row>
    <row r="557" spans="1:10" ht="15.75">
      <c r="A557" s="36">
        <v>553</v>
      </c>
      <c r="B557" s="36" t="s">
        <v>15171</v>
      </c>
      <c r="C557" s="426" t="s">
        <v>15040</v>
      </c>
      <c r="D557" s="340" t="s">
        <v>15097</v>
      </c>
      <c r="E557" s="36" t="s">
        <v>7802</v>
      </c>
      <c r="F557" s="36"/>
      <c r="G557" s="36" t="s">
        <v>7804</v>
      </c>
      <c r="H557" s="69">
        <v>1955</v>
      </c>
      <c r="I557" s="57">
        <v>0.05</v>
      </c>
      <c r="J557" s="427">
        <f t="shared" si="8"/>
        <v>1857.25</v>
      </c>
    </row>
    <row r="558" spans="1:10" ht="15.75">
      <c r="A558" s="36">
        <v>554</v>
      </c>
      <c r="B558" s="36" t="s">
        <v>15171</v>
      </c>
      <c r="C558" s="426" t="s">
        <v>15041</v>
      </c>
      <c r="D558" s="340" t="s">
        <v>15097</v>
      </c>
      <c r="E558" s="36" t="s">
        <v>7802</v>
      </c>
      <c r="F558" s="36"/>
      <c r="G558" s="36" t="s">
        <v>7804</v>
      </c>
      <c r="H558" s="69">
        <v>2751</v>
      </c>
      <c r="I558" s="57">
        <v>0.05</v>
      </c>
      <c r="J558" s="427">
        <f t="shared" si="8"/>
        <v>2613.4499999999998</v>
      </c>
    </row>
    <row r="559" spans="1:10" ht="15.75">
      <c r="A559" s="36">
        <v>555</v>
      </c>
      <c r="B559" s="36" t="s">
        <v>15171</v>
      </c>
      <c r="C559" s="426" t="s">
        <v>15042</v>
      </c>
      <c r="D559" s="340" t="s">
        <v>15097</v>
      </c>
      <c r="E559" s="36" t="s">
        <v>7802</v>
      </c>
      <c r="F559" s="36"/>
      <c r="G559" s="36" t="s">
        <v>7804</v>
      </c>
      <c r="H559" s="69">
        <v>3885</v>
      </c>
      <c r="I559" s="57">
        <v>0.05</v>
      </c>
      <c r="J559" s="427">
        <f t="shared" si="8"/>
        <v>3690.75</v>
      </c>
    </row>
    <row r="560" spans="1:10" ht="15.75">
      <c r="A560" s="36">
        <v>556</v>
      </c>
      <c r="B560" s="36" t="s">
        <v>15171</v>
      </c>
      <c r="C560" s="426" t="s">
        <v>15043</v>
      </c>
      <c r="D560" s="340" t="s">
        <v>15097</v>
      </c>
      <c r="E560" s="36" t="s">
        <v>7802</v>
      </c>
      <c r="F560" s="36"/>
      <c r="G560" s="36" t="s">
        <v>7804</v>
      </c>
      <c r="H560" s="69">
        <v>5924</v>
      </c>
      <c r="I560" s="57">
        <v>0.05</v>
      </c>
      <c r="J560" s="427">
        <f t="shared" si="8"/>
        <v>5627.8</v>
      </c>
    </row>
    <row r="561" spans="1:10" ht="15.75">
      <c r="A561" s="36">
        <v>557</v>
      </c>
      <c r="B561" s="36" t="s">
        <v>15171</v>
      </c>
      <c r="C561" s="426" t="s">
        <v>15044</v>
      </c>
      <c r="D561" s="340" t="s">
        <v>15097</v>
      </c>
      <c r="E561" s="36" t="s">
        <v>7802</v>
      </c>
      <c r="F561" s="36"/>
      <c r="G561" s="36" t="s">
        <v>7804</v>
      </c>
      <c r="H561" s="69">
        <v>8348</v>
      </c>
      <c r="I561" s="57">
        <v>0.05</v>
      </c>
      <c r="J561" s="427">
        <f t="shared" si="8"/>
        <v>7930.5999999999995</v>
      </c>
    </row>
    <row r="562" spans="1:10" ht="15.75">
      <c r="A562" s="36">
        <v>558</v>
      </c>
      <c r="B562" s="36" t="s">
        <v>15171</v>
      </c>
      <c r="C562" s="426" t="s">
        <v>15045</v>
      </c>
      <c r="D562" s="340" t="s">
        <v>15097</v>
      </c>
      <c r="E562" s="36" t="s">
        <v>7802</v>
      </c>
      <c r="F562" s="36"/>
      <c r="G562" s="36" t="s">
        <v>7804</v>
      </c>
      <c r="H562" s="69">
        <v>11304</v>
      </c>
      <c r="I562" s="57">
        <v>0.05</v>
      </c>
      <c r="J562" s="427">
        <f t="shared" si="8"/>
        <v>10738.8</v>
      </c>
    </row>
    <row r="563" spans="1:10" ht="15.75">
      <c r="A563" s="36">
        <v>559</v>
      </c>
      <c r="B563" s="36" t="s">
        <v>15171</v>
      </c>
      <c r="C563" s="426" t="s">
        <v>15046</v>
      </c>
      <c r="D563" s="340" t="s">
        <v>15097</v>
      </c>
      <c r="E563" s="36" t="s">
        <v>7802</v>
      </c>
      <c r="F563" s="36"/>
      <c r="G563" s="36" t="s">
        <v>7804</v>
      </c>
      <c r="H563" s="69">
        <v>5435</v>
      </c>
      <c r="I563" s="57">
        <v>0.05</v>
      </c>
      <c r="J563" s="427">
        <f t="shared" si="8"/>
        <v>5163.25</v>
      </c>
    </row>
    <row r="564" spans="1:10" ht="15.75">
      <c r="A564" s="36">
        <v>560</v>
      </c>
      <c r="B564" s="36" t="s">
        <v>15171</v>
      </c>
      <c r="C564" s="426" t="s">
        <v>15047</v>
      </c>
      <c r="D564" s="340" t="s">
        <v>15097</v>
      </c>
      <c r="E564" s="36" t="s">
        <v>7802</v>
      </c>
      <c r="F564" s="36"/>
      <c r="G564" s="36" t="s">
        <v>7804</v>
      </c>
      <c r="H564" s="69">
        <v>15215</v>
      </c>
      <c r="I564" s="57">
        <v>0.05</v>
      </c>
      <c r="J564" s="427">
        <f t="shared" si="8"/>
        <v>14454.25</v>
      </c>
    </row>
    <row r="565" spans="1:10" ht="15.75">
      <c r="A565" s="36">
        <v>561</v>
      </c>
      <c r="B565" s="36" t="s">
        <v>15171</v>
      </c>
      <c r="C565" s="426" t="s">
        <v>15048</v>
      </c>
      <c r="D565" s="340" t="s">
        <v>15097</v>
      </c>
      <c r="E565" s="36" t="s">
        <v>7802</v>
      </c>
      <c r="F565" s="36"/>
      <c r="G565" s="36" t="s">
        <v>7804</v>
      </c>
      <c r="H565" s="69">
        <v>326</v>
      </c>
      <c r="I565" s="57">
        <v>0.05</v>
      </c>
      <c r="J565" s="427">
        <f t="shared" si="8"/>
        <v>309.7</v>
      </c>
    </row>
    <row r="566" spans="1:10" ht="15.75">
      <c r="A566" s="36">
        <v>562</v>
      </c>
      <c r="B566" s="36" t="s">
        <v>15171</v>
      </c>
      <c r="C566" s="426" t="s">
        <v>15049</v>
      </c>
      <c r="D566" s="340" t="s">
        <v>15097</v>
      </c>
      <c r="E566" s="36" t="s">
        <v>7802</v>
      </c>
      <c r="F566" s="36"/>
      <c r="G566" s="36" t="s">
        <v>7804</v>
      </c>
      <c r="H566" s="69">
        <v>496</v>
      </c>
      <c r="I566" s="57">
        <v>0.05</v>
      </c>
      <c r="J566" s="427">
        <f t="shared" si="8"/>
        <v>471.2</v>
      </c>
    </row>
    <row r="567" spans="1:10" ht="15.75">
      <c r="A567" s="36">
        <v>563</v>
      </c>
      <c r="B567" s="36" t="s">
        <v>15171</v>
      </c>
      <c r="C567" s="426" t="s">
        <v>15050</v>
      </c>
      <c r="D567" s="340" t="s">
        <v>15097</v>
      </c>
      <c r="E567" s="36" t="s">
        <v>7802</v>
      </c>
      <c r="F567" s="36"/>
      <c r="G567" s="36" t="s">
        <v>7804</v>
      </c>
      <c r="H567" s="69">
        <v>783</v>
      </c>
      <c r="I567" s="57">
        <v>0.05</v>
      </c>
      <c r="J567" s="427">
        <f t="shared" si="8"/>
        <v>743.84999999999991</v>
      </c>
    </row>
    <row r="568" spans="1:10" ht="15.75">
      <c r="A568" s="36">
        <v>564</v>
      </c>
      <c r="B568" s="36" t="s">
        <v>15171</v>
      </c>
      <c r="C568" s="426" t="s">
        <v>15051</v>
      </c>
      <c r="D568" s="340" t="s">
        <v>15097</v>
      </c>
      <c r="E568" s="36" t="s">
        <v>7802</v>
      </c>
      <c r="F568" s="36"/>
      <c r="G568" s="36" t="s">
        <v>7804</v>
      </c>
      <c r="H568" s="69">
        <v>717</v>
      </c>
      <c r="I568" s="57">
        <v>0.05</v>
      </c>
      <c r="J568" s="427">
        <f t="shared" si="8"/>
        <v>681.15</v>
      </c>
    </row>
    <row r="569" spans="1:10" ht="15.75">
      <c r="A569" s="36">
        <v>565</v>
      </c>
      <c r="B569" s="36" t="s">
        <v>15171</v>
      </c>
      <c r="C569" s="426" t="s">
        <v>15052</v>
      </c>
      <c r="D569" s="340" t="s">
        <v>15097</v>
      </c>
      <c r="E569" s="36" t="s">
        <v>7802</v>
      </c>
      <c r="F569" s="36"/>
      <c r="G569" s="36" t="s">
        <v>7804</v>
      </c>
      <c r="H569" s="69">
        <v>967</v>
      </c>
      <c r="I569" s="57">
        <v>0.05</v>
      </c>
      <c r="J569" s="427">
        <f t="shared" si="8"/>
        <v>918.65</v>
      </c>
    </row>
    <row r="570" spans="1:10" ht="15.75">
      <c r="A570" s="36">
        <v>566</v>
      </c>
      <c r="B570" s="36" t="s">
        <v>15171</v>
      </c>
      <c r="C570" s="429" t="s">
        <v>15053</v>
      </c>
      <c r="D570" s="340" t="s">
        <v>15097</v>
      </c>
      <c r="E570" s="36" t="s">
        <v>7802</v>
      </c>
      <c r="F570" s="36"/>
      <c r="G570" s="36" t="s">
        <v>7804</v>
      </c>
      <c r="H570" s="69">
        <v>800</v>
      </c>
      <c r="I570" s="57">
        <v>0.05</v>
      </c>
      <c r="J570" s="427">
        <f t="shared" si="8"/>
        <v>760</v>
      </c>
    </row>
    <row r="571" spans="1:10" ht="15.75">
      <c r="A571" s="36">
        <v>567</v>
      </c>
      <c r="B571" s="36" t="s">
        <v>15171</v>
      </c>
      <c r="C571" s="429" t="s">
        <v>15054</v>
      </c>
      <c r="D571" s="340" t="s">
        <v>15097</v>
      </c>
      <c r="E571" s="36" t="s">
        <v>7802</v>
      </c>
      <c r="F571" s="36"/>
      <c r="G571" s="36" t="s">
        <v>7804</v>
      </c>
      <c r="H571" s="69">
        <v>1000</v>
      </c>
      <c r="I571" s="57">
        <v>0.05</v>
      </c>
      <c r="J571" s="427">
        <f t="shared" si="8"/>
        <v>950</v>
      </c>
    </row>
    <row r="572" spans="1:10" ht="15.75">
      <c r="A572" s="36">
        <v>568</v>
      </c>
      <c r="B572" s="36" t="s">
        <v>15171</v>
      </c>
      <c r="C572" s="426" t="s">
        <v>15055</v>
      </c>
      <c r="D572" s="340" t="s">
        <v>15097</v>
      </c>
      <c r="E572" s="36" t="s">
        <v>7802</v>
      </c>
      <c r="F572" s="36"/>
      <c r="G572" s="36" t="s">
        <v>7804</v>
      </c>
      <c r="H572" s="69">
        <v>1141</v>
      </c>
      <c r="I572" s="57">
        <v>0.05</v>
      </c>
      <c r="J572" s="427">
        <f t="shared" si="8"/>
        <v>1083.95</v>
      </c>
    </row>
    <row r="573" spans="1:10" ht="15.75">
      <c r="A573" s="36">
        <v>569</v>
      </c>
      <c r="B573" s="36" t="s">
        <v>15171</v>
      </c>
      <c r="C573" s="429" t="s">
        <v>15056</v>
      </c>
      <c r="D573" s="340" t="s">
        <v>15097</v>
      </c>
      <c r="E573" s="36" t="s">
        <v>7802</v>
      </c>
      <c r="F573" s="36"/>
      <c r="G573" s="36" t="s">
        <v>7804</v>
      </c>
      <c r="H573" s="69">
        <v>1200</v>
      </c>
      <c r="I573" s="57">
        <v>0.05</v>
      </c>
      <c r="J573" s="427">
        <f t="shared" si="8"/>
        <v>1140</v>
      </c>
    </row>
    <row r="574" spans="1:10" ht="15.75">
      <c r="A574" s="36">
        <v>570</v>
      </c>
      <c r="B574" s="36" t="s">
        <v>15171</v>
      </c>
      <c r="C574" s="428" t="s">
        <v>15057</v>
      </c>
      <c r="D574" s="340" t="s">
        <v>15097</v>
      </c>
      <c r="E574" s="36" t="s">
        <v>7802</v>
      </c>
      <c r="F574" s="36"/>
      <c r="G574" s="36" t="s">
        <v>7804</v>
      </c>
      <c r="H574" s="69">
        <v>1250</v>
      </c>
      <c r="I574" s="57">
        <v>0.05</v>
      </c>
      <c r="J574" s="427">
        <f t="shared" si="8"/>
        <v>1187.5</v>
      </c>
    </row>
    <row r="575" spans="1:10" ht="15.75">
      <c r="A575" s="36">
        <v>571</v>
      </c>
      <c r="B575" s="36" t="s">
        <v>15171</v>
      </c>
      <c r="C575" s="428" t="s">
        <v>15058</v>
      </c>
      <c r="D575" s="340" t="s">
        <v>15097</v>
      </c>
      <c r="E575" s="36" t="s">
        <v>7802</v>
      </c>
      <c r="F575" s="36"/>
      <c r="G575" s="36" t="s">
        <v>7804</v>
      </c>
      <c r="H575" s="69">
        <v>1500</v>
      </c>
      <c r="I575" s="57">
        <v>0.05</v>
      </c>
      <c r="J575" s="427">
        <f t="shared" si="8"/>
        <v>1425</v>
      </c>
    </row>
    <row r="576" spans="1:10" ht="15.75">
      <c r="A576" s="36">
        <v>572</v>
      </c>
      <c r="B576" s="36" t="s">
        <v>15171</v>
      </c>
      <c r="C576" s="426" t="s">
        <v>15059</v>
      </c>
      <c r="D576" s="340" t="s">
        <v>15097</v>
      </c>
      <c r="E576" s="36" t="s">
        <v>7802</v>
      </c>
      <c r="F576" s="36"/>
      <c r="G576" s="36" t="s">
        <v>7804</v>
      </c>
      <c r="H576" s="69">
        <v>1630</v>
      </c>
      <c r="I576" s="57">
        <v>0.05</v>
      </c>
      <c r="J576" s="427">
        <f t="shared" si="8"/>
        <v>1548.5</v>
      </c>
    </row>
    <row r="577" spans="1:10" ht="15.75">
      <c r="A577" s="36">
        <v>573</v>
      </c>
      <c r="B577" s="36" t="s">
        <v>15171</v>
      </c>
      <c r="C577" s="429" t="s">
        <v>15060</v>
      </c>
      <c r="D577" s="340" t="s">
        <v>15097</v>
      </c>
      <c r="E577" s="36" t="s">
        <v>7802</v>
      </c>
      <c r="F577" s="36"/>
      <c r="G577" s="36" t="s">
        <v>7804</v>
      </c>
      <c r="H577" s="69">
        <v>1800</v>
      </c>
      <c r="I577" s="57">
        <v>0.05</v>
      </c>
      <c r="J577" s="427">
        <f t="shared" si="8"/>
        <v>1710</v>
      </c>
    </row>
    <row r="578" spans="1:10" ht="15.75">
      <c r="A578" s="36">
        <v>574</v>
      </c>
      <c r="B578" s="36" t="s">
        <v>15171</v>
      </c>
      <c r="C578" s="429" t="s">
        <v>15061</v>
      </c>
      <c r="D578" s="340" t="s">
        <v>15097</v>
      </c>
      <c r="E578" s="36" t="s">
        <v>7802</v>
      </c>
      <c r="F578" s="36"/>
      <c r="G578" s="36" t="s">
        <v>7804</v>
      </c>
      <c r="H578" s="69">
        <v>1793</v>
      </c>
      <c r="I578" s="57">
        <v>0.05</v>
      </c>
      <c r="J578" s="427">
        <f t="shared" si="8"/>
        <v>1703.35</v>
      </c>
    </row>
    <row r="579" spans="1:10" ht="15.75">
      <c r="A579" s="36">
        <v>575</v>
      </c>
      <c r="B579" s="36" t="s">
        <v>15171</v>
      </c>
      <c r="C579" s="429" t="s">
        <v>15062</v>
      </c>
      <c r="D579" s="340" t="s">
        <v>15097</v>
      </c>
      <c r="E579" s="36" t="s">
        <v>7802</v>
      </c>
      <c r="F579" s="36"/>
      <c r="G579" s="36" t="s">
        <v>7804</v>
      </c>
      <c r="H579" s="69">
        <v>2000</v>
      </c>
      <c r="I579" s="57">
        <v>0.05</v>
      </c>
      <c r="J579" s="427">
        <f t="shared" si="8"/>
        <v>1900</v>
      </c>
    </row>
    <row r="580" spans="1:10" ht="15.75">
      <c r="A580" s="36">
        <v>576</v>
      </c>
      <c r="B580" s="36" t="s">
        <v>15171</v>
      </c>
      <c r="C580" s="429" t="s">
        <v>15063</v>
      </c>
      <c r="D580" s="340" t="s">
        <v>15097</v>
      </c>
      <c r="E580" s="36" t="s">
        <v>7802</v>
      </c>
      <c r="F580" s="36"/>
      <c r="G580" s="36" t="s">
        <v>7804</v>
      </c>
      <c r="H580" s="69">
        <v>2000</v>
      </c>
      <c r="I580" s="57">
        <v>0.05</v>
      </c>
      <c r="J580" s="427">
        <f t="shared" si="8"/>
        <v>1900</v>
      </c>
    </row>
    <row r="581" spans="1:10" ht="15.75">
      <c r="A581" s="36">
        <v>577</v>
      </c>
      <c r="B581" s="36" t="s">
        <v>15171</v>
      </c>
      <c r="C581" s="426" t="s">
        <v>15064</v>
      </c>
      <c r="D581" s="340" t="s">
        <v>15097</v>
      </c>
      <c r="E581" s="36" t="s">
        <v>7802</v>
      </c>
      <c r="F581" s="36"/>
      <c r="G581" s="36" t="s">
        <v>7804</v>
      </c>
      <c r="H581" s="69">
        <v>2174</v>
      </c>
      <c r="I581" s="57">
        <v>0.05</v>
      </c>
      <c r="J581" s="427">
        <f t="shared" si="8"/>
        <v>2065.2999999999997</v>
      </c>
    </row>
    <row r="582" spans="1:10" ht="15.75">
      <c r="A582" s="36">
        <v>578</v>
      </c>
      <c r="B582" s="36" t="s">
        <v>15171</v>
      </c>
      <c r="C582" s="426" t="s">
        <v>15065</v>
      </c>
      <c r="D582" s="340" t="s">
        <v>15097</v>
      </c>
      <c r="E582" s="36" t="s">
        <v>7802</v>
      </c>
      <c r="F582" s="36"/>
      <c r="G582" s="36" t="s">
        <v>7804</v>
      </c>
      <c r="H582" s="69">
        <v>2717</v>
      </c>
      <c r="I582" s="57">
        <v>0.05</v>
      </c>
      <c r="J582" s="427">
        <f t="shared" ref="J582:J645" si="9">H582*(1-I582)</f>
        <v>2581.15</v>
      </c>
    </row>
    <row r="583" spans="1:10" ht="15.75">
      <c r="A583" s="36">
        <v>579</v>
      </c>
      <c r="B583" s="36" t="s">
        <v>15171</v>
      </c>
      <c r="C583" s="426" t="s">
        <v>15066</v>
      </c>
      <c r="D583" s="340" t="s">
        <v>15097</v>
      </c>
      <c r="E583" s="36" t="s">
        <v>7802</v>
      </c>
      <c r="F583" s="36"/>
      <c r="G583" s="36" t="s">
        <v>7804</v>
      </c>
      <c r="H583" s="69">
        <v>3478</v>
      </c>
      <c r="I583" s="57">
        <v>0.05</v>
      </c>
      <c r="J583" s="427">
        <f t="shared" si="9"/>
        <v>3304.1</v>
      </c>
    </row>
    <row r="584" spans="1:10" ht="15.75">
      <c r="A584" s="36">
        <v>580</v>
      </c>
      <c r="B584" s="36" t="s">
        <v>15171</v>
      </c>
      <c r="C584" s="426" t="s">
        <v>15067</v>
      </c>
      <c r="D584" s="340" t="s">
        <v>15097</v>
      </c>
      <c r="E584" s="36" t="s">
        <v>7802</v>
      </c>
      <c r="F584" s="36"/>
      <c r="G584" s="36" t="s">
        <v>7804</v>
      </c>
      <c r="H584" s="69">
        <v>952</v>
      </c>
      <c r="I584" s="57">
        <v>0.05</v>
      </c>
      <c r="J584" s="427">
        <f t="shared" si="9"/>
        <v>904.4</v>
      </c>
    </row>
    <row r="585" spans="1:10" ht="15.75">
      <c r="A585" s="36">
        <v>581</v>
      </c>
      <c r="B585" s="36" t="s">
        <v>15171</v>
      </c>
      <c r="C585" s="426" t="s">
        <v>15068</v>
      </c>
      <c r="D585" s="340" t="s">
        <v>15097</v>
      </c>
      <c r="E585" s="36" t="s">
        <v>7802</v>
      </c>
      <c r="F585" s="36"/>
      <c r="G585" s="36" t="s">
        <v>7804</v>
      </c>
      <c r="H585" s="69">
        <v>1130</v>
      </c>
      <c r="I585" s="57">
        <v>0.05</v>
      </c>
      <c r="J585" s="427">
        <f t="shared" si="9"/>
        <v>1073.5</v>
      </c>
    </row>
    <row r="586" spans="1:10" ht="15.75">
      <c r="A586" s="36">
        <v>582</v>
      </c>
      <c r="B586" s="36" t="s">
        <v>15171</v>
      </c>
      <c r="C586" s="426" t="s">
        <v>15069</v>
      </c>
      <c r="D586" s="340" t="s">
        <v>15097</v>
      </c>
      <c r="E586" s="36" t="s">
        <v>7802</v>
      </c>
      <c r="F586" s="36"/>
      <c r="G586" s="36" t="s">
        <v>7804</v>
      </c>
      <c r="H586" s="69">
        <v>1957</v>
      </c>
      <c r="I586" s="57">
        <v>0.05</v>
      </c>
      <c r="J586" s="427">
        <f t="shared" si="9"/>
        <v>1859.1499999999999</v>
      </c>
    </row>
    <row r="587" spans="1:10" ht="15.75">
      <c r="A587" s="36">
        <v>583</v>
      </c>
      <c r="B587" s="36" t="s">
        <v>15171</v>
      </c>
      <c r="C587" s="426" t="s">
        <v>15070</v>
      </c>
      <c r="D587" s="340" t="s">
        <v>15097</v>
      </c>
      <c r="E587" s="36" t="s">
        <v>7802</v>
      </c>
      <c r="F587" s="36"/>
      <c r="G587" s="36" t="s">
        <v>7804</v>
      </c>
      <c r="H587" s="69">
        <v>635</v>
      </c>
      <c r="I587" s="57">
        <v>0.05</v>
      </c>
      <c r="J587" s="427">
        <f t="shared" si="9"/>
        <v>603.25</v>
      </c>
    </row>
    <row r="588" spans="1:10" ht="15.75">
      <c r="A588" s="36">
        <v>584</v>
      </c>
      <c r="B588" s="36" t="s">
        <v>15171</v>
      </c>
      <c r="C588" s="426" t="s">
        <v>15071</v>
      </c>
      <c r="D588" s="340" t="s">
        <v>15097</v>
      </c>
      <c r="E588" s="36" t="s">
        <v>7802</v>
      </c>
      <c r="F588" s="36"/>
      <c r="G588" s="36" t="s">
        <v>7804</v>
      </c>
      <c r="H588" s="69">
        <v>841</v>
      </c>
      <c r="I588" s="57">
        <v>0.05</v>
      </c>
      <c r="J588" s="427">
        <f t="shared" si="9"/>
        <v>798.94999999999993</v>
      </c>
    </row>
    <row r="589" spans="1:10" ht="15.75">
      <c r="A589" s="36">
        <v>585</v>
      </c>
      <c r="B589" s="36" t="s">
        <v>15171</v>
      </c>
      <c r="C589" s="426" t="s">
        <v>15072</v>
      </c>
      <c r="D589" s="340" t="s">
        <v>15097</v>
      </c>
      <c r="E589" s="36" t="s">
        <v>7802</v>
      </c>
      <c r="F589" s="36"/>
      <c r="G589" s="36" t="s">
        <v>7804</v>
      </c>
      <c r="H589" s="69">
        <v>1300</v>
      </c>
      <c r="I589" s="57">
        <v>0.05</v>
      </c>
      <c r="J589" s="427">
        <f t="shared" si="9"/>
        <v>1235</v>
      </c>
    </row>
    <row r="590" spans="1:10" ht="15.75">
      <c r="A590" s="36">
        <v>586</v>
      </c>
      <c r="B590" s="36" t="s">
        <v>15171</v>
      </c>
      <c r="C590" s="426" t="s">
        <v>15073</v>
      </c>
      <c r="D590" s="340" t="s">
        <v>15097</v>
      </c>
      <c r="E590" s="36" t="s">
        <v>7802</v>
      </c>
      <c r="F590" s="36"/>
      <c r="G590" s="36" t="s">
        <v>7804</v>
      </c>
      <c r="H590" s="69">
        <v>433</v>
      </c>
      <c r="I590" s="57">
        <v>0.05</v>
      </c>
      <c r="J590" s="427">
        <f t="shared" si="9"/>
        <v>411.34999999999997</v>
      </c>
    </row>
    <row r="591" spans="1:10" ht="15.75">
      <c r="A591" s="36">
        <v>587</v>
      </c>
      <c r="B591" s="36" t="s">
        <v>15171</v>
      </c>
      <c r="C591" s="426" t="s">
        <v>15074</v>
      </c>
      <c r="D591" s="340" t="s">
        <v>15097</v>
      </c>
      <c r="E591" s="36" t="s">
        <v>7802</v>
      </c>
      <c r="F591" s="36"/>
      <c r="G591" s="36" t="s">
        <v>7804</v>
      </c>
      <c r="H591" s="69">
        <v>815</v>
      </c>
      <c r="I591" s="57">
        <v>0.05</v>
      </c>
      <c r="J591" s="427">
        <f t="shared" si="9"/>
        <v>774.25</v>
      </c>
    </row>
    <row r="592" spans="1:10" ht="15.75">
      <c r="A592" s="36">
        <v>588</v>
      </c>
      <c r="B592" s="36" t="s">
        <v>15171</v>
      </c>
      <c r="C592" s="426" t="s">
        <v>15075</v>
      </c>
      <c r="D592" s="340" t="s">
        <v>15097</v>
      </c>
      <c r="E592" s="36" t="s">
        <v>7802</v>
      </c>
      <c r="F592" s="36"/>
      <c r="G592" s="36" t="s">
        <v>7804</v>
      </c>
      <c r="H592" s="69">
        <v>248</v>
      </c>
      <c r="I592" s="57">
        <v>0.05</v>
      </c>
      <c r="J592" s="427">
        <f t="shared" si="9"/>
        <v>235.6</v>
      </c>
    </row>
    <row r="593" spans="1:10" ht="15.75">
      <c r="A593" s="36">
        <v>589</v>
      </c>
      <c r="B593" s="36" t="s">
        <v>15171</v>
      </c>
      <c r="C593" s="426" t="s">
        <v>15076</v>
      </c>
      <c r="D593" s="340" t="s">
        <v>15097</v>
      </c>
      <c r="E593" s="36" t="s">
        <v>7802</v>
      </c>
      <c r="F593" s="36"/>
      <c r="G593" s="36" t="s">
        <v>7804</v>
      </c>
      <c r="H593" s="69">
        <v>446</v>
      </c>
      <c r="I593" s="57">
        <v>0.05</v>
      </c>
      <c r="J593" s="427">
        <f t="shared" si="9"/>
        <v>423.7</v>
      </c>
    </row>
    <row r="594" spans="1:10" ht="15.75">
      <c r="A594" s="36">
        <v>590</v>
      </c>
      <c r="B594" s="36" t="s">
        <v>15171</v>
      </c>
      <c r="C594" s="426" t="s">
        <v>15077</v>
      </c>
      <c r="D594" s="340" t="s">
        <v>15097</v>
      </c>
      <c r="E594" s="36" t="s">
        <v>7802</v>
      </c>
      <c r="F594" s="36"/>
      <c r="G594" s="36" t="s">
        <v>7804</v>
      </c>
      <c r="H594" s="69">
        <v>807</v>
      </c>
      <c r="I594" s="57">
        <v>0.05</v>
      </c>
      <c r="J594" s="427">
        <f t="shared" si="9"/>
        <v>766.65</v>
      </c>
    </row>
    <row r="595" spans="1:10" ht="15.75">
      <c r="A595" s="36">
        <v>591</v>
      </c>
      <c r="B595" s="36" t="s">
        <v>15171</v>
      </c>
      <c r="C595" s="426" t="s">
        <v>15078</v>
      </c>
      <c r="D595" s="340" t="s">
        <v>15097</v>
      </c>
      <c r="E595" s="36" t="s">
        <v>7802</v>
      </c>
      <c r="F595" s="36"/>
      <c r="G595" s="36" t="s">
        <v>7804</v>
      </c>
      <c r="H595" s="69">
        <v>163</v>
      </c>
      <c r="I595" s="57">
        <v>0.05</v>
      </c>
      <c r="J595" s="427">
        <f t="shared" si="9"/>
        <v>154.85</v>
      </c>
    </row>
    <row r="596" spans="1:10" ht="15.75">
      <c r="A596" s="36">
        <v>592</v>
      </c>
      <c r="B596" s="36" t="s">
        <v>15171</v>
      </c>
      <c r="C596" s="426" t="s">
        <v>15079</v>
      </c>
      <c r="D596" s="340" t="s">
        <v>15097</v>
      </c>
      <c r="E596" s="36" t="s">
        <v>7802</v>
      </c>
      <c r="F596" s="36"/>
      <c r="G596" s="36" t="s">
        <v>7804</v>
      </c>
      <c r="H596" s="69">
        <v>289</v>
      </c>
      <c r="I596" s="57">
        <v>0.05</v>
      </c>
      <c r="J596" s="427">
        <f t="shared" si="9"/>
        <v>274.55</v>
      </c>
    </row>
    <row r="597" spans="1:10" ht="15.75">
      <c r="A597" s="36">
        <v>593</v>
      </c>
      <c r="B597" s="36" t="s">
        <v>15171</v>
      </c>
      <c r="C597" s="426" t="s">
        <v>15080</v>
      </c>
      <c r="D597" s="340" t="s">
        <v>15097</v>
      </c>
      <c r="E597" s="36" t="s">
        <v>7802</v>
      </c>
      <c r="F597" s="36"/>
      <c r="G597" s="36" t="s">
        <v>7804</v>
      </c>
      <c r="H597" s="69">
        <v>470</v>
      </c>
      <c r="I597" s="57">
        <v>0.05</v>
      </c>
      <c r="J597" s="427">
        <f t="shared" si="9"/>
        <v>446.5</v>
      </c>
    </row>
    <row r="598" spans="1:10" ht="15.75">
      <c r="A598" s="36">
        <v>594</v>
      </c>
      <c r="B598" s="36" t="s">
        <v>15171</v>
      </c>
      <c r="C598" s="426" t="s">
        <v>15081</v>
      </c>
      <c r="D598" s="340" t="s">
        <v>15097</v>
      </c>
      <c r="E598" s="36" t="s">
        <v>7802</v>
      </c>
      <c r="F598" s="36"/>
      <c r="G598" s="36" t="s">
        <v>7804</v>
      </c>
      <c r="H598" s="69">
        <v>293</v>
      </c>
      <c r="I598" s="57">
        <v>0.05</v>
      </c>
      <c r="J598" s="427">
        <f t="shared" si="9"/>
        <v>278.34999999999997</v>
      </c>
    </row>
    <row r="599" spans="1:10" ht="15.75">
      <c r="A599" s="36">
        <v>595</v>
      </c>
      <c r="B599" s="36" t="s">
        <v>15171</v>
      </c>
      <c r="C599" s="426" t="s">
        <v>15082</v>
      </c>
      <c r="D599" s="340" t="s">
        <v>15097</v>
      </c>
      <c r="E599" s="36" t="s">
        <v>7802</v>
      </c>
      <c r="F599" s="36"/>
      <c r="G599" s="36" t="s">
        <v>7804</v>
      </c>
      <c r="H599" s="69">
        <v>537</v>
      </c>
      <c r="I599" s="57">
        <v>0.05</v>
      </c>
      <c r="J599" s="427">
        <f t="shared" si="9"/>
        <v>510.15</v>
      </c>
    </row>
    <row r="600" spans="1:10" ht="15.75">
      <c r="A600" s="36">
        <v>596</v>
      </c>
      <c r="B600" s="36" t="s">
        <v>15171</v>
      </c>
      <c r="C600" s="426" t="s">
        <v>15083</v>
      </c>
      <c r="D600" s="340" t="s">
        <v>15097</v>
      </c>
      <c r="E600" s="36" t="s">
        <v>7802</v>
      </c>
      <c r="F600" s="36"/>
      <c r="G600" s="36" t="s">
        <v>7804</v>
      </c>
      <c r="H600" s="69">
        <v>1065</v>
      </c>
      <c r="I600" s="57">
        <v>0.05</v>
      </c>
      <c r="J600" s="427">
        <f t="shared" si="9"/>
        <v>1011.75</v>
      </c>
    </row>
    <row r="601" spans="1:10" ht="15.75">
      <c r="A601" s="36">
        <v>597</v>
      </c>
      <c r="B601" s="36" t="s">
        <v>15171</v>
      </c>
      <c r="C601" s="426" t="s">
        <v>15084</v>
      </c>
      <c r="D601" s="340" t="s">
        <v>15097</v>
      </c>
      <c r="E601" s="36" t="s">
        <v>7802</v>
      </c>
      <c r="F601" s="36"/>
      <c r="G601" s="36" t="s">
        <v>7804</v>
      </c>
      <c r="H601" s="69">
        <v>235</v>
      </c>
      <c r="I601" s="57">
        <v>0.05</v>
      </c>
      <c r="J601" s="427">
        <f t="shared" si="9"/>
        <v>223.25</v>
      </c>
    </row>
    <row r="602" spans="1:10" ht="15.75">
      <c r="A602" s="36">
        <v>598</v>
      </c>
      <c r="B602" s="36" t="s">
        <v>15171</v>
      </c>
      <c r="C602" s="426" t="s">
        <v>15085</v>
      </c>
      <c r="D602" s="340" t="s">
        <v>15097</v>
      </c>
      <c r="E602" s="36" t="s">
        <v>7802</v>
      </c>
      <c r="F602" s="36"/>
      <c r="G602" s="36" t="s">
        <v>7804</v>
      </c>
      <c r="H602" s="69">
        <v>402</v>
      </c>
      <c r="I602" s="57">
        <v>0.05</v>
      </c>
      <c r="J602" s="427">
        <f t="shared" si="9"/>
        <v>381.9</v>
      </c>
    </row>
    <row r="603" spans="1:10" ht="15.75">
      <c r="A603" s="36">
        <v>599</v>
      </c>
      <c r="B603" s="36" t="s">
        <v>15171</v>
      </c>
      <c r="C603" s="426" t="s">
        <v>15086</v>
      </c>
      <c r="D603" s="340" t="s">
        <v>15097</v>
      </c>
      <c r="E603" s="36" t="s">
        <v>7802</v>
      </c>
      <c r="F603" s="36"/>
      <c r="G603" s="36" t="s">
        <v>7804</v>
      </c>
      <c r="H603" s="69">
        <v>687</v>
      </c>
      <c r="I603" s="57">
        <v>0.05</v>
      </c>
      <c r="J603" s="427">
        <f t="shared" si="9"/>
        <v>652.65</v>
      </c>
    </row>
    <row r="604" spans="1:10" ht="15.75">
      <c r="A604" s="36">
        <v>600</v>
      </c>
      <c r="B604" s="36" t="s">
        <v>15171</v>
      </c>
      <c r="C604" s="426" t="s">
        <v>15087</v>
      </c>
      <c r="D604" s="340" t="s">
        <v>15097</v>
      </c>
      <c r="E604" s="36" t="s">
        <v>7802</v>
      </c>
      <c r="F604" s="36"/>
      <c r="G604" s="36" t="s">
        <v>7804</v>
      </c>
      <c r="H604" s="69">
        <v>380</v>
      </c>
      <c r="I604" s="57">
        <v>0.05</v>
      </c>
      <c r="J604" s="427">
        <f t="shared" si="9"/>
        <v>361</v>
      </c>
    </row>
    <row r="605" spans="1:10" ht="15.75">
      <c r="A605" s="36">
        <v>601</v>
      </c>
      <c r="B605" s="36" t="s">
        <v>15171</v>
      </c>
      <c r="C605" s="426" t="s">
        <v>15088</v>
      </c>
      <c r="D605" s="340" t="s">
        <v>15097</v>
      </c>
      <c r="E605" s="36" t="s">
        <v>7802</v>
      </c>
      <c r="F605" s="36"/>
      <c r="G605" s="36" t="s">
        <v>7804</v>
      </c>
      <c r="H605" s="69">
        <v>446</v>
      </c>
      <c r="I605" s="57">
        <v>0.05</v>
      </c>
      <c r="J605" s="427">
        <f t="shared" si="9"/>
        <v>423.7</v>
      </c>
    </row>
    <row r="606" spans="1:10" ht="15.75">
      <c r="A606" s="36">
        <v>602</v>
      </c>
      <c r="B606" s="36" t="s">
        <v>15171</v>
      </c>
      <c r="C606" s="426" t="s">
        <v>15089</v>
      </c>
      <c r="D606" s="340" t="s">
        <v>15097</v>
      </c>
      <c r="E606" s="36" t="s">
        <v>7802</v>
      </c>
      <c r="F606" s="36"/>
      <c r="G606" s="36" t="s">
        <v>7804</v>
      </c>
      <c r="H606" s="69">
        <v>554</v>
      </c>
      <c r="I606" s="57">
        <v>0.05</v>
      </c>
      <c r="J606" s="427">
        <f t="shared" si="9"/>
        <v>526.29999999999995</v>
      </c>
    </row>
    <row r="607" spans="1:10" ht="15.75">
      <c r="A607" s="36">
        <v>603</v>
      </c>
      <c r="B607" s="36" t="s">
        <v>15171</v>
      </c>
      <c r="C607" s="426" t="s">
        <v>15090</v>
      </c>
      <c r="D607" s="340" t="s">
        <v>15097</v>
      </c>
      <c r="E607" s="36" t="s">
        <v>7802</v>
      </c>
      <c r="F607" s="36"/>
      <c r="G607" s="36" t="s">
        <v>7804</v>
      </c>
      <c r="H607" s="69">
        <v>820</v>
      </c>
      <c r="I607" s="57">
        <v>0.05</v>
      </c>
      <c r="J607" s="427">
        <f t="shared" si="9"/>
        <v>779</v>
      </c>
    </row>
    <row r="608" spans="1:10" ht="15.75">
      <c r="A608" s="36">
        <v>604</v>
      </c>
      <c r="B608" s="36" t="s">
        <v>15171</v>
      </c>
      <c r="C608" s="426" t="s">
        <v>15091</v>
      </c>
      <c r="D608" s="340" t="s">
        <v>15097</v>
      </c>
      <c r="E608" s="36" t="s">
        <v>7802</v>
      </c>
      <c r="F608" s="36"/>
      <c r="G608" s="36" t="s">
        <v>7804</v>
      </c>
      <c r="H608" s="69">
        <v>293</v>
      </c>
      <c r="I608" s="57">
        <v>0.05</v>
      </c>
      <c r="J608" s="427">
        <f t="shared" si="9"/>
        <v>278.34999999999997</v>
      </c>
    </row>
    <row r="609" spans="1:10" ht="15.75">
      <c r="A609" s="36">
        <v>605</v>
      </c>
      <c r="B609" s="36" t="s">
        <v>15171</v>
      </c>
      <c r="C609" s="426" t="s">
        <v>15092</v>
      </c>
      <c r="D609" s="340" t="s">
        <v>15097</v>
      </c>
      <c r="E609" s="36" t="s">
        <v>7802</v>
      </c>
      <c r="F609" s="36"/>
      <c r="G609" s="36" t="s">
        <v>7804</v>
      </c>
      <c r="H609" s="69">
        <v>359</v>
      </c>
      <c r="I609" s="57">
        <v>0.05</v>
      </c>
      <c r="J609" s="427">
        <f t="shared" si="9"/>
        <v>341.05</v>
      </c>
    </row>
    <row r="610" spans="1:10" ht="15.75">
      <c r="A610" s="36">
        <v>606</v>
      </c>
      <c r="B610" s="36" t="s">
        <v>15171</v>
      </c>
      <c r="C610" s="426" t="s">
        <v>15093</v>
      </c>
      <c r="D610" s="340" t="s">
        <v>15097</v>
      </c>
      <c r="E610" s="36" t="s">
        <v>7802</v>
      </c>
      <c r="F610" s="36"/>
      <c r="G610" s="36" t="s">
        <v>7804</v>
      </c>
      <c r="H610" s="69">
        <v>443</v>
      </c>
      <c r="I610" s="57">
        <v>0.05</v>
      </c>
      <c r="J610" s="427">
        <f t="shared" si="9"/>
        <v>420.84999999999997</v>
      </c>
    </row>
    <row r="611" spans="1:10" ht="15.75">
      <c r="A611" s="36">
        <v>607</v>
      </c>
      <c r="B611" s="36" t="s">
        <v>15171</v>
      </c>
      <c r="C611" s="426" t="s">
        <v>15094</v>
      </c>
      <c r="D611" s="340" t="s">
        <v>15097</v>
      </c>
      <c r="E611" s="36" t="s">
        <v>7802</v>
      </c>
      <c r="F611" s="36"/>
      <c r="G611" s="36" t="s">
        <v>7804</v>
      </c>
      <c r="H611" s="69">
        <v>793</v>
      </c>
      <c r="I611" s="57">
        <v>0.05</v>
      </c>
      <c r="J611" s="427">
        <f t="shared" si="9"/>
        <v>753.34999999999991</v>
      </c>
    </row>
    <row r="612" spans="1:10" ht="15.75">
      <c r="A612" s="36">
        <v>608</v>
      </c>
      <c r="B612" s="36" t="s">
        <v>15171</v>
      </c>
      <c r="C612" s="426" t="s">
        <v>15095</v>
      </c>
      <c r="D612" s="340" t="s">
        <v>15097</v>
      </c>
      <c r="E612" s="36" t="s">
        <v>7802</v>
      </c>
      <c r="F612" s="36"/>
      <c r="G612" s="36" t="s">
        <v>7804</v>
      </c>
      <c r="H612" s="69">
        <v>563</v>
      </c>
      <c r="I612" s="57">
        <v>0.05</v>
      </c>
      <c r="J612" s="427">
        <f t="shared" si="9"/>
        <v>534.85</v>
      </c>
    </row>
    <row r="613" spans="1:10" ht="15.75">
      <c r="A613" s="36">
        <v>609</v>
      </c>
      <c r="B613" s="36" t="s">
        <v>15171</v>
      </c>
      <c r="C613" s="426" t="s">
        <v>15096</v>
      </c>
      <c r="D613" s="340" t="s">
        <v>15097</v>
      </c>
      <c r="E613" s="36" t="s">
        <v>7802</v>
      </c>
      <c r="F613" s="36"/>
      <c r="G613" s="36" t="s">
        <v>7804</v>
      </c>
      <c r="H613" s="69">
        <v>846</v>
      </c>
      <c r="I613" s="57">
        <v>0.05</v>
      </c>
      <c r="J613" s="427">
        <f t="shared" si="9"/>
        <v>803.69999999999993</v>
      </c>
    </row>
    <row r="614" spans="1:10" ht="15.75">
      <c r="A614" s="36">
        <v>610</v>
      </c>
      <c r="B614" s="36" t="s">
        <v>15171</v>
      </c>
      <c r="C614" s="429" t="s">
        <v>15098</v>
      </c>
      <c r="D614" s="74" t="s">
        <v>15106</v>
      </c>
      <c r="E614" s="36" t="s">
        <v>7802</v>
      </c>
      <c r="F614" s="36"/>
      <c r="G614" s="36" t="s">
        <v>7804</v>
      </c>
      <c r="H614" s="69">
        <v>800</v>
      </c>
      <c r="I614" s="57">
        <v>0.05</v>
      </c>
      <c r="J614" s="427">
        <f t="shared" si="9"/>
        <v>760</v>
      </c>
    </row>
    <row r="615" spans="1:10" ht="15.75">
      <c r="A615" s="36">
        <v>611</v>
      </c>
      <c r="B615" s="36" t="s">
        <v>15171</v>
      </c>
      <c r="C615" s="429" t="s">
        <v>15099</v>
      </c>
      <c r="D615" s="74" t="s">
        <v>15107</v>
      </c>
      <c r="E615" s="36" t="s">
        <v>7802</v>
      </c>
      <c r="F615" s="36"/>
      <c r="G615" s="36" t="s">
        <v>7804</v>
      </c>
      <c r="H615" s="69">
        <v>1174</v>
      </c>
      <c r="I615" s="57">
        <v>0.05</v>
      </c>
      <c r="J615" s="427">
        <f t="shared" si="9"/>
        <v>1115.3</v>
      </c>
    </row>
    <row r="616" spans="1:10" ht="15.75">
      <c r="A616" s="36">
        <v>612</v>
      </c>
      <c r="B616" s="36" t="s">
        <v>15171</v>
      </c>
      <c r="C616" s="429" t="s">
        <v>15100</v>
      </c>
      <c r="D616" s="74" t="s">
        <v>15108</v>
      </c>
      <c r="E616" s="36" t="s">
        <v>7802</v>
      </c>
      <c r="F616" s="36"/>
      <c r="G616" s="36" t="s">
        <v>7804</v>
      </c>
      <c r="H616" s="69">
        <v>943</v>
      </c>
      <c r="I616" s="57">
        <v>0.05</v>
      </c>
      <c r="J616" s="427">
        <f t="shared" si="9"/>
        <v>895.84999999999991</v>
      </c>
    </row>
    <row r="617" spans="1:10" ht="15.75">
      <c r="A617" s="36">
        <v>613</v>
      </c>
      <c r="B617" s="36" t="s">
        <v>15171</v>
      </c>
      <c r="C617" s="429" t="s">
        <v>15101</v>
      </c>
      <c r="D617" s="74" t="s">
        <v>15109</v>
      </c>
      <c r="E617" s="36" t="s">
        <v>7802</v>
      </c>
      <c r="F617" s="36"/>
      <c r="G617" s="36" t="s">
        <v>7804</v>
      </c>
      <c r="H617" s="69">
        <v>1370</v>
      </c>
      <c r="I617" s="57">
        <v>0.05</v>
      </c>
      <c r="J617" s="427">
        <f t="shared" si="9"/>
        <v>1301.5</v>
      </c>
    </row>
    <row r="618" spans="1:10" ht="15.75">
      <c r="A618" s="36">
        <v>614</v>
      </c>
      <c r="B618" s="36" t="s">
        <v>15171</v>
      </c>
      <c r="C618" s="426" t="s">
        <v>15102</v>
      </c>
      <c r="D618" s="74" t="s">
        <v>15110</v>
      </c>
      <c r="E618" s="36" t="s">
        <v>7802</v>
      </c>
      <c r="F618" s="36"/>
      <c r="G618" s="36" t="s">
        <v>7804</v>
      </c>
      <c r="H618" s="69">
        <v>598</v>
      </c>
      <c r="I618" s="57">
        <v>0.05</v>
      </c>
      <c r="J618" s="427">
        <f t="shared" si="9"/>
        <v>568.1</v>
      </c>
    </row>
    <row r="619" spans="1:10" ht="15.75">
      <c r="A619" s="36">
        <v>615</v>
      </c>
      <c r="B619" s="36" t="s">
        <v>15171</v>
      </c>
      <c r="C619" s="426" t="s">
        <v>15103</v>
      </c>
      <c r="D619" s="74" t="s">
        <v>15111</v>
      </c>
      <c r="E619" s="36" t="s">
        <v>7802</v>
      </c>
      <c r="F619" s="36"/>
      <c r="G619" s="36" t="s">
        <v>7804</v>
      </c>
      <c r="H619" s="69">
        <v>924</v>
      </c>
      <c r="I619" s="57">
        <v>0.05</v>
      </c>
      <c r="J619" s="427">
        <f t="shared" si="9"/>
        <v>877.8</v>
      </c>
    </row>
    <row r="620" spans="1:10" ht="15.75">
      <c r="A620" s="36">
        <v>616</v>
      </c>
      <c r="B620" s="36" t="s">
        <v>15171</v>
      </c>
      <c r="C620" s="426" t="s">
        <v>15104</v>
      </c>
      <c r="D620" s="74" t="s">
        <v>15106</v>
      </c>
      <c r="E620" s="36" t="s">
        <v>7802</v>
      </c>
      <c r="F620" s="36"/>
      <c r="G620" s="36" t="s">
        <v>7804</v>
      </c>
      <c r="H620" s="69">
        <v>739</v>
      </c>
      <c r="I620" s="57">
        <v>0.05</v>
      </c>
      <c r="J620" s="427">
        <f t="shared" si="9"/>
        <v>702.05</v>
      </c>
    </row>
    <row r="621" spans="1:10" ht="15.75">
      <c r="A621" s="36">
        <v>617</v>
      </c>
      <c r="B621" s="36" t="s">
        <v>15171</v>
      </c>
      <c r="C621" s="426" t="s">
        <v>15105</v>
      </c>
      <c r="D621" s="74" t="s">
        <v>15107</v>
      </c>
      <c r="E621" s="36" t="s">
        <v>7802</v>
      </c>
      <c r="F621" s="36"/>
      <c r="G621" s="36" t="s">
        <v>7804</v>
      </c>
      <c r="H621" s="69">
        <v>1196</v>
      </c>
      <c r="I621" s="57">
        <v>0.05</v>
      </c>
      <c r="J621" s="427">
        <f t="shared" si="9"/>
        <v>1136.2</v>
      </c>
    </row>
    <row r="622" spans="1:10" ht="15.75">
      <c r="A622" s="36">
        <v>618</v>
      </c>
      <c r="B622" s="36" t="s">
        <v>15171</v>
      </c>
      <c r="C622" s="426" t="s">
        <v>15112</v>
      </c>
      <c r="D622" s="329" t="s">
        <v>15128</v>
      </c>
      <c r="E622" s="36" t="s">
        <v>7802</v>
      </c>
      <c r="F622" s="36"/>
      <c r="G622" s="36" t="s">
        <v>7804</v>
      </c>
      <c r="H622" s="70">
        <v>109</v>
      </c>
      <c r="I622" s="57">
        <v>0.05</v>
      </c>
      <c r="J622" s="427">
        <f t="shared" si="9"/>
        <v>103.55</v>
      </c>
    </row>
    <row r="623" spans="1:10" ht="15.75">
      <c r="A623" s="36">
        <v>619</v>
      </c>
      <c r="B623" s="36" t="s">
        <v>15171</v>
      </c>
      <c r="C623" s="426" t="s">
        <v>15113</v>
      </c>
      <c r="D623" s="329" t="s">
        <v>15128</v>
      </c>
      <c r="E623" s="36" t="s">
        <v>7802</v>
      </c>
      <c r="F623" s="36"/>
      <c r="G623" s="36" t="s">
        <v>7804</v>
      </c>
      <c r="H623" s="70">
        <v>228</v>
      </c>
      <c r="I623" s="57">
        <v>0.05</v>
      </c>
      <c r="J623" s="427">
        <f t="shared" si="9"/>
        <v>216.6</v>
      </c>
    </row>
    <row r="624" spans="1:10" ht="15.75">
      <c r="A624" s="36">
        <v>620</v>
      </c>
      <c r="B624" s="36" t="s">
        <v>15171</v>
      </c>
      <c r="C624" s="426" t="s">
        <v>15114</v>
      </c>
      <c r="D624" s="329" t="s">
        <v>15128</v>
      </c>
      <c r="E624" s="36" t="s">
        <v>7802</v>
      </c>
      <c r="F624" s="36"/>
      <c r="G624" s="36" t="s">
        <v>7804</v>
      </c>
      <c r="H624" s="70">
        <v>457</v>
      </c>
      <c r="I624" s="57">
        <v>0.05</v>
      </c>
      <c r="J624" s="427">
        <f t="shared" si="9"/>
        <v>434.15</v>
      </c>
    </row>
    <row r="625" spans="1:10" ht="15.75">
      <c r="A625" s="36">
        <v>621</v>
      </c>
      <c r="B625" s="36" t="s">
        <v>15171</v>
      </c>
      <c r="C625" s="426" t="s">
        <v>15115</v>
      </c>
      <c r="D625" s="329" t="s">
        <v>15128</v>
      </c>
      <c r="E625" s="36" t="s">
        <v>7802</v>
      </c>
      <c r="F625" s="36"/>
      <c r="G625" s="36" t="s">
        <v>7804</v>
      </c>
      <c r="H625" s="70">
        <v>670</v>
      </c>
      <c r="I625" s="57">
        <v>0.05</v>
      </c>
      <c r="J625" s="427">
        <f t="shared" si="9"/>
        <v>636.5</v>
      </c>
    </row>
    <row r="626" spans="1:10" ht="15.75">
      <c r="A626" s="36">
        <v>622</v>
      </c>
      <c r="B626" s="36" t="s">
        <v>15171</v>
      </c>
      <c r="C626" s="426" t="s">
        <v>15116</v>
      </c>
      <c r="D626" s="329" t="s">
        <v>15128</v>
      </c>
      <c r="E626" s="36" t="s">
        <v>7802</v>
      </c>
      <c r="F626" s="36"/>
      <c r="G626" s="36" t="s">
        <v>7804</v>
      </c>
      <c r="H626" s="70">
        <v>304</v>
      </c>
      <c r="I626" s="57">
        <v>0.05</v>
      </c>
      <c r="J626" s="427">
        <f t="shared" si="9"/>
        <v>288.8</v>
      </c>
    </row>
    <row r="627" spans="1:10" ht="15.75">
      <c r="A627" s="36">
        <v>623</v>
      </c>
      <c r="B627" s="36" t="s">
        <v>15171</v>
      </c>
      <c r="C627" s="426" t="s">
        <v>15117</v>
      </c>
      <c r="D627" s="329" t="s">
        <v>15128</v>
      </c>
      <c r="E627" s="36" t="s">
        <v>7802</v>
      </c>
      <c r="F627" s="36"/>
      <c r="G627" s="36" t="s">
        <v>7804</v>
      </c>
      <c r="H627" s="70">
        <v>530</v>
      </c>
      <c r="I627" s="57">
        <v>0.05</v>
      </c>
      <c r="J627" s="427">
        <f t="shared" si="9"/>
        <v>503.5</v>
      </c>
    </row>
    <row r="628" spans="1:10" ht="15.75">
      <c r="A628" s="36">
        <v>624</v>
      </c>
      <c r="B628" s="36" t="s">
        <v>15171</v>
      </c>
      <c r="C628" s="426" t="s">
        <v>15118</v>
      </c>
      <c r="D628" s="329" t="s">
        <v>15128</v>
      </c>
      <c r="E628" s="36" t="s">
        <v>7802</v>
      </c>
      <c r="F628" s="36"/>
      <c r="G628" s="36" t="s">
        <v>7804</v>
      </c>
      <c r="H628" s="70">
        <v>746</v>
      </c>
      <c r="I628" s="57">
        <v>0.05</v>
      </c>
      <c r="J628" s="427">
        <f t="shared" si="9"/>
        <v>708.69999999999993</v>
      </c>
    </row>
    <row r="629" spans="1:10" ht="15.75">
      <c r="A629" s="36">
        <v>625</v>
      </c>
      <c r="B629" s="36" t="s">
        <v>15171</v>
      </c>
      <c r="C629" s="426" t="s">
        <v>15119</v>
      </c>
      <c r="D629" s="329" t="s">
        <v>15128</v>
      </c>
      <c r="E629" s="36" t="s">
        <v>7802</v>
      </c>
      <c r="F629" s="36"/>
      <c r="G629" s="36" t="s">
        <v>7804</v>
      </c>
      <c r="H629" s="70">
        <v>198</v>
      </c>
      <c r="I629" s="57">
        <v>0.05</v>
      </c>
      <c r="J629" s="427">
        <f t="shared" si="9"/>
        <v>188.1</v>
      </c>
    </row>
    <row r="630" spans="1:10" ht="15.75">
      <c r="A630" s="36">
        <v>626</v>
      </c>
      <c r="B630" s="36" t="s">
        <v>15171</v>
      </c>
      <c r="C630" s="426" t="s">
        <v>15120</v>
      </c>
      <c r="D630" s="329" t="s">
        <v>15128</v>
      </c>
      <c r="E630" s="36" t="s">
        <v>7802</v>
      </c>
      <c r="F630" s="36"/>
      <c r="G630" s="36" t="s">
        <v>7804</v>
      </c>
      <c r="H630" s="70">
        <v>407</v>
      </c>
      <c r="I630" s="57">
        <v>0.05</v>
      </c>
      <c r="J630" s="427">
        <f t="shared" si="9"/>
        <v>386.65</v>
      </c>
    </row>
    <row r="631" spans="1:10" ht="15.75">
      <c r="A631" s="36">
        <v>627</v>
      </c>
      <c r="B631" s="36" t="s">
        <v>15171</v>
      </c>
      <c r="C631" s="426" t="s">
        <v>15121</v>
      </c>
      <c r="D631" s="329" t="s">
        <v>15128</v>
      </c>
      <c r="E631" s="36" t="s">
        <v>7802</v>
      </c>
      <c r="F631" s="36"/>
      <c r="G631" s="36" t="s">
        <v>7804</v>
      </c>
      <c r="H631" s="70">
        <v>593</v>
      </c>
      <c r="I631" s="57">
        <v>0.05</v>
      </c>
      <c r="J631" s="427">
        <f t="shared" si="9"/>
        <v>563.35</v>
      </c>
    </row>
    <row r="632" spans="1:10" ht="15.75">
      <c r="A632" s="36">
        <v>628</v>
      </c>
      <c r="B632" s="36" t="s">
        <v>15171</v>
      </c>
      <c r="C632" s="426" t="s">
        <v>15122</v>
      </c>
      <c r="D632" s="329" t="s">
        <v>15128</v>
      </c>
      <c r="E632" s="36" t="s">
        <v>7802</v>
      </c>
      <c r="F632" s="36"/>
      <c r="G632" s="36" t="s">
        <v>7804</v>
      </c>
      <c r="H632" s="70">
        <v>593</v>
      </c>
      <c r="I632" s="57">
        <v>0.05</v>
      </c>
      <c r="J632" s="427">
        <f t="shared" si="9"/>
        <v>563.35</v>
      </c>
    </row>
    <row r="633" spans="1:10" ht="15.75">
      <c r="A633" s="36">
        <v>629</v>
      </c>
      <c r="B633" s="36" t="s">
        <v>15171</v>
      </c>
      <c r="C633" s="426" t="s">
        <v>15123</v>
      </c>
      <c r="D633" s="329" t="s">
        <v>15128</v>
      </c>
      <c r="E633" s="36" t="s">
        <v>7802</v>
      </c>
      <c r="F633" s="36"/>
      <c r="G633" s="36" t="s">
        <v>7804</v>
      </c>
      <c r="H633" s="70">
        <v>913</v>
      </c>
      <c r="I633" s="57">
        <v>0.05</v>
      </c>
      <c r="J633" s="427">
        <f t="shared" si="9"/>
        <v>867.34999999999991</v>
      </c>
    </row>
    <row r="634" spans="1:10" ht="15.75">
      <c r="A634" s="36">
        <v>630</v>
      </c>
      <c r="B634" s="36" t="s">
        <v>15171</v>
      </c>
      <c r="C634" s="426" t="s">
        <v>15124</v>
      </c>
      <c r="D634" s="329" t="s">
        <v>15128</v>
      </c>
      <c r="E634" s="36" t="s">
        <v>7802</v>
      </c>
      <c r="F634" s="36"/>
      <c r="G634" s="36" t="s">
        <v>7804</v>
      </c>
      <c r="H634" s="70">
        <v>1141</v>
      </c>
      <c r="I634" s="57">
        <v>0.05</v>
      </c>
      <c r="J634" s="427">
        <f t="shared" si="9"/>
        <v>1083.95</v>
      </c>
    </row>
    <row r="635" spans="1:10" ht="15.75">
      <c r="A635" s="36">
        <v>631</v>
      </c>
      <c r="B635" s="36" t="s">
        <v>15171</v>
      </c>
      <c r="C635" s="426" t="s">
        <v>15125</v>
      </c>
      <c r="D635" s="329" t="s">
        <v>15128</v>
      </c>
      <c r="E635" s="36" t="s">
        <v>7802</v>
      </c>
      <c r="F635" s="36"/>
      <c r="G635" s="36" t="s">
        <v>7804</v>
      </c>
      <c r="H635" s="70">
        <v>83</v>
      </c>
      <c r="I635" s="57">
        <v>0.05</v>
      </c>
      <c r="J635" s="427">
        <f t="shared" si="9"/>
        <v>78.849999999999994</v>
      </c>
    </row>
    <row r="636" spans="1:10" ht="15.75">
      <c r="A636" s="36">
        <v>632</v>
      </c>
      <c r="B636" s="36" t="s">
        <v>15171</v>
      </c>
      <c r="C636" s="426" t="s">
        <v>15126</v>
      </c>
      <c r="D636" s="329" t="s">
        <v>15128</v>
      </c>
      <c r="E636" s="36" t="s">
        <v>7802</v>
      </c>
      <c r="F636" s="36"/>
      <c r="G636" s="36" t="s">
        <v>7804</v>
      </c>
      <c r="H636" s="70">
        <v>183</v>
      </c>
      <c r="I636" s="57">
        <v>0.05</v>
      </c>
      <c r="J636" s="427">
        <f t="shared" si="9"/>
        <v>173.85</v>
      </c>
    </row>
    <row r="637" spans="1:10" ht="15.75">
      <c r="A637" s="36">
        <v>633</v>
      </c>
      <c r="B637" s="36" t="s">
        <v>15171</v>
      </c>
      <c r="C637" s="426" t="s">
        <v>15127</v>
      </c>
      <c r="D637" s="329" t="s">
        <v>15128</v>
      </c>
      <c r="E637" s="36" t="s">
        <v>7802</v>
      </c>
      <c r="F637" s="36"/>
      <c r="G637" s="36" t="s">
        <v>7804</v>
      </c>
      <c r="H637" s="70">
        <v>272</v>
      </c>
      <c r="I637" s="57">
        <v>0.05</v>
      </c>
      <c r="J637" s="427">
        <f t="shared" si="9"/>
        <v>258.39999999999998</v>
      </c>
    </row>
    <row r="638" spans="1:10" ht="15.75">
      <c r="A638" s="36">
        <v>634</v>
      </c>
      <c r="B638" s="36" t="s">
        <v>15171</v>
      </c>
      <c r="C638" s="426" t="s">
        <v>15129</v>
      </c>
      <c r="D638" s="75" t="s">
        <v>15150</v>
      </c>
      <c r="E638" s="36" t="s">
        <v>7802</v>
      </c>
      <c r="F638" s="36"/>
      <c r="G638" s="36" t="s">
        <v>7804</v>
      </c>
      <c r="H638" s="69">
        <v>913</v>
      </c>
      <c r="I638" s="57">
        <v>0.05</v>
      </c>
      <c r="J638" s="427">
        <f t="shared" si="9"/>
        <v>867.34999999999991</v>
      </c>
    </row>
    <row r="639" spans="1:10" ht="15.75">
      <c r="A639" s="36">
        <v>635</v>
      </c>
      <c r="B639" s="36" t="s">
        <v>15171</v>
      </c>
      <c r="C639" s="426" t="s">
        <v>15130</v>
      </c>
      <c r="D639" s="75" t="s">
        <v>15151</v>
      </c>
      <c r="E639" s="36" t="s">
        <v>7802</v>
      </c>
      <c r="F639" s="36"/>
      <c r="G639" s="36" t="s">
        <v>7804</v>
      </c>
      <c r="H639" s="69">
        <v>2087</v>
      </c>
      <c r="I639" s="57">
        <v>0.05</v>
      </c>
      <c r="J639" s="427">
        <f t="shared" si="9"/>
        <v>1982.6499999999999</v>
      </c>
    </row>
    <row r="640" spans="1:10" ht="15.75">
      <c r="A640" s="36">
        <v>636</v>
      </c>
      <c r="B640" s="36" t="s">
        <v>15171</v>
      </c>
      <c r="C640" s="426" t="s">
        <v>15131</v>
      </c>
      <c r="D640" s="75" t="s">
        <v>15152</v>
      </c>
      <c r="E640" s="36" t="s">
        <v>7802</v>
      </c>
      <c r="F640" s="36"/>
      <c r="G640" s="36" t="s">
        <v>7804</v>
      </c>
      <c r="H640" s="69">
        <v>5983</v>
      </c>
      <c r="I640" s="57">
        <v>0.05</v>
      </c>
      <c r="J640" s="427">
        <f t="shared" si="9"/>
        <v>5683.8499999999995</v>
      </c>
    </row>
    <row r="641" spans="1:10" ht="15.75">
      <c r="A641" s="36">
        <v>637</v>
      </c>
      <c r="B641" s="36" t="s">
        <v>15171</v>
      </c>
      <c r="C641" s="426" t="s">
        <v>15132</v>
      </c>
      <c r="D641" s="75" t="s">
        <v>15153</v>
      </c>
      <c r="E641" s="36" t="s">
        <v>7802</v>
      </c>
      <c r="F641" s="36"/>
      <c r="G641" s="36" t="s">
        <v>7804</v>
      </c>
      <c r="H641" s="69">
        <v>23191</v>
      </c>
      <c r="I641" s="57">
        <v>0.05</v>
      </c>
      <c r="J641" s="427">
        <f t="shared" si="9"/>
        <v>22031.45</v>
      </c>
    </row>
    <row r="642" spans="1:10" ht="30">
      <c r="A642" s="36">
        <v>638</v>
      </c>
      <c r="B642" s="36" t="s">
        <v>15171</v>
      </c>
      <c r="C642" s="426" t="s">
        <v>15133</v>
      </c>
      <c r="D642" s="76" t="s">
        <v>15154</v>
      </c>
      <c r="E642" s="36" t="s">
        <v>7802</v>
      </c>
      <c r="F642" s="36"/>
      <c r="G642" s="36" t="s">
        <v>7804</v>
      </c>
      <c r="H642" s="69">
        <v>13000</v>
      </c>
      <c r="I642" s="57">
        <v>0.05</v>
      </c>
      <c r="J642" s="427">
        <f t="shared" si="9"/>
        <v>12350</v>
      </c>
    </row>
    <row r="643" spans="1:10" ht="30">
      <c r="A643" s="36">
        <v>639</v>
      </c>
      <c r="B643" s="36" t="s">
        <v>15171</v>
      </c>
      <c r="C643" s="426" t="s">
        <v>15134</v>
      </c>
      <c r="D643" s="76" t="s">
        <v>15155</v>
      </c>
      <c r="E643" s="36" t="s">
        <v>7802</v>
      </c>
      <c r="F643" s="36"/>
      <c r="G643" s="36" t="s">
        <v>7804</v>
      </c>
      <c r="H643" s="69">
        <v>29170</v>
      </c>
      <c r="I643" s="57">
        <v>0.05</v>
      </c>
      <c r="J643" s="427">
        <f t="shared" si="9"/>
        <v>27711.5</v>
      </c>
    </row>
    <row r="644" spans="1:10" ht="15.75">
      <c r="A644" s="36">
        <v>640</v>
      </c>
      <c r="B644" s="36" t="s">
        <v>15171</v>
      </c>
      <c r="C644" s="426" t="s">
        <v>15135</v>
      </c>
      <c r="D644" s="75" t="s">
        <v>15156</v>
      </c>
      <c r="E644" s="36" t="s">
        <v>7802</v>
      </c>
      <c r="F644" s="36"/>
      <c r="G644" s="36" t="s">
        <v>7804</v>
      </c>
      <c r="H644" s="69">
        <v>98</v>
      </c>
      <c r="I644" s="57">
        <v>0.05</v>
      </c>
      <c r="J644" s="427">
        <f t="shared" si="9"/>
        <v>93.1</v>
      </c>
    </row>
    <row r="645" spans="1:10" ht="15.75">
      <c r="A645" s="36">
        <v>641</v>
      </c>
      <c r="B645" s="36" t="s">
        <v>15171</v>
      </c>
      <c r="C645" s="426" t="s">
        <v>15136</v>
      </c>
      <c r="D645" s="75" t="s">
        <v>15157</v>
      </c>
      <c r="E645" s="36" t="s">
        <v>7802</v>
      </c>
      <c r="F645" s="36"/>
      <c r="G645" s="36" t="s">
        <v>7804</v>
      </c>
      <c r="H645" s="69">
        <v>1085</v>
      </c>
      <c r="I645" s="57">
        <v>0.05</v>
      </c>
      <c r="J645" s="427">
        <f t="shared" si="9"/>
        <v>1030.75</v>
      </c>
    </row>
    <row r="646" spans="1:10" ht="15.75">
      <c r="A646" s="36">
        <v>642</v>
      </c>
      <c r="B646" s="36" t="s">
        <v>15171</v>
      </c>
      <c r="C646" s="426" t="s">
        <v>15137</v>
      </c>
      <c r="D646" s="75" t="s">
        <v>15158</v>
      </c>
      <c r="E646" s="36" t="s">
        <v>7802</v>
      </c>
      <c r="F646" s="36"/>
      <c r="G646" s="36" t="s">
        <v>7804</v>
      </c>
      <c r="H646" s="69">
        <v>2170</v>
      </c>
      <c r="I646" s="57">
        <v>0.05</v>
      </c>
      <c r="J646" s="427">
        <f t="shared" ref="J646:J658" si="10">H646*(1-I646)</f>
        <v>2061.5</v>
      </c>
    </row>
    <row r="647" spans="1:10" ht="15.75">
      <c r="A647" s="36">
        <v>643</v>
      </c>
      <c r="B647" s="36" t="s">
        <v>15171</v>
      </c>
      <c r="C647" s="426" t="s">
        <v>15138</v>
      </c>
      <c r="D647" s="75" t="s">
        <v>15159</v>
      </c>
      <c r="E647" s="36" t="s">
        <v>7802</v>
      </c>
      <c r="F647" s="36"/>
      <c r="G647" s="36" t="s">
        <v>7804</v>
      </c>
      <c r="H647" s="69">
        <v>98</v>
      </c>
      <c r="I647" s="57">
        <v>0.05</v>
      </c>
      <c r="J647" s="427">
        <f t="shared" si="10"/>
        <v>93.1</v>
      </c>
    </row>
    <row r="648" spans="1:10" ht="15.75">
      <c r="A648" s="36">
        <v>644</v>
      </c>
      <c r="B648" s="36" t="s">
        <v>15171</v>
      </c>
      <c r="C648" s="426" t="s">
        <v>15139</v>
      </c>
      <c r="D648" s="75" t="s">
        <v>15160</v>
      </c>
      <c r="E648" s="36" t="s">
        <v>7802</v>
      </c>
      <c r="F648" s="36"/>
      <c r="G648" s="36" t="s">
        <v>7804</v>
      </c>
      <c r="H648" s="69">
        <v>2391</v>
      </c>
      <c r="I648" s="57">
        <v>0.05</v>
      </c>
      <c r="J648" s="427">
        <f t="shared" si="10"/>
        <v>2271.4499999999998</v>
      </c>
    </row>
    <row r="649" spans="1:10" ht="15.75">
      <c r="A649" s="36">
        <v>645</v>
      </c>
      <c r="B649" s="36" t="s">
        <v>15171</v>
      </c>
      <c r="C649" s="426" t="s">
        <v>15140</v>
      </c>
      <c r="D649" s="75" t="s">
        <v>15161</v>
      </c>
      <c r="E649" s="36" t="s">
        <v>7802</v>
      </c>
      <c r="F649" s="36"/>
      <c r="G649" s="36" t="s">
        <v>7804</v>
      </c>
      <c r="H649" s="69">
        <v>4348</v>
      </c>
      <c r="I649" s="57">
        <v>0.05</v>
      </c>
      <c r="J649" s="427">
        <f t="shared" si="10"/>
        <v>4130.5999999999995</v>
      </c>
    </row>
    <row r="650" spans="1:10" ht="15.75">
      <c r="A650" s="36">
        <v>646</v>
      </c>
      <c r="B650" s="36" t="s">
        <v>15171</v>
      </c>
      <c r="C650" s="426" t="s">
        <v>15141</v>
      </c>
      <c r="D650" s="75" t="s">
        <v>15162</v>
      </c>
      <c r="E650" s="36" t="s">
        <v>7802</v>
      </c>
      <c r="F650" s="36"/>
      <c r="G650" s="36" t="s">
        <v>7804</v>
      </c>
      <c r="H650" s="69">
        <v>543</v>
      </c>
      <c r="I650" s="57">
        <v>0.05</v>
      </c>
      <c r="J650" s="427">
        <f t="shared" si="10"/>
        <v>515.85</v>
      </c>
    </row>
    <row r="651" spans="1:10" ht="15.75">
      <c r="A651" s="36">
        <v>647</v>
      </c>
      <c r="B651" s="36" t="s">
        <v>15171</v>
      </c>
      <c r="C651" s="426" t="s">
        <v>15142</v>
      </c>
      <c r="D651" s="75" t="s">
        <v>15163</v>
      </c>
      <c r="E651" s="36" t="s">
        <v>7802</v>
      </c>
      <c r="F651" s="36"/>
      <c r="G651" s="36" t="s">
        <v>7804</v>
      </c>
      <c r="H651" s="69">
        <v>9500</v>
      </c>
      <c r="I651" s="57">
        <v>0.05</v>
      </c>
      <c r="J651" s="427">
        <f t="shared" si="10"/>
        <v>9025</v>
      </c>
    </row>
    <row r="652" spans="1:10" ht="15.75">
      <c r="A652" s="36">
        <v>648</v>
      </c>
      <c r="B652" s="36" t="s">
        <v>15171</v>
      </c>
      <c r="C652" s="426" t="s">
        <v>15143</v>
      </c>
      <c r="D652" s="75" t="s">
        <v>15164</v>
      </c>
      <c r="E652" s="36" t="s">
        <v>7802</v>
      </c>
      <c r="F652" s="36"/>
      <c r="G652" s="36" t="s">
        <v>7804</v>
      </c>
      <c r="H652" s="69">
        <v>2717</v>
      </c>
      <c r="I652" s="57">
        <v>0.05</v>
      </c>
      <c r="J652" s="427">
        <f t="shared" si="10"/>
        <v>2581.15</v>
      </c>
    </row>
    <row r="653" spans="1:10" ht="15.75">
      <c r="A653" s="36">
        <v>649</v>
      </c>
      <c r="B653" s="36" t="s">
        <v>15171</v>
      </c>
      <c r="C653" s="426" t="s">
        <v>15144</v>
      </c>
      <c r="D653" s="75" t="s">
        <v>15165</v>
      </c>
      <c r="E653" s="36" t="s">
        <v>7802</v>
      </c>
      <c r="F653" s="36"/>
      <c r="G653" s="36" t="s">
        <v>7804</v>
      </c>
      <c r="H653" s="69">
        <v>7050</v>
      </c>
      <c r="I653" s="57">
        <v>0.05</v>
      </c>
      <c r="J653" s="427">
        <f t="shared" si="10"/>
        <v>6697.5</v>
      </c>
    </row>
    <row r="654" spans="1:10" ht="15.75">
      <c r="A654" s="36">
        <v>650</v>
      </c>
      <c r="B654" s="36" t="s">
        <v>15171</v>
      </c>
      <c r="C654" s="426" t="s">
        <v>15145</v>
      </c>
      <c r="D654" s="75" t="s">
        <v>15166</v>
      </c>
      <c r="E654" s="36" t="s">
        <v>7802</v>
      </c>
      <c r="F654" s="36"/>
      <c r="G654" s="36" t="s">
        <v>7804</v>
      </c>
      <c r="H654" s="69">
        <v>2717</v>
      </c>
      <c r="I654" s="57">
        <v>0.05</v>
      </c>
      <c r="J654" s="427">
        <f t="shared" si="10"/>
        <v>2581.15</v>
      </c>
    </row>
    <row r="655" spans="1:10" ht="15.75">
      <c r="A655" s="36">
        <v>651</v>
      </c>
      <c r="B655" s="36" t="s">
        <v>15171</v>
      </c>
      <c r="C655" s="426" t="s">
        <v>15146</v>
      </c>
      <c r="D655" s="75" t="s">
        <v>15167</v>
      </c>
      <c r="E655" s="36" t="s">
        <v>7802</v>
      </c>
      <c r="F655" s="36"/>
      <c r="G655" s="36" t="s">
        <v>7804</v>
      </c>
      <c r="H655" s="69">
        <v>1100</v>
      </c>
      <c r="I655" s="57">
        <v>0.05</v>
      </c>
      <c r="J655" s="427">
        <f t="shared" si="10"/>
        <v>1045</v>
      </c>
    </row>
    <row r="656" spans="1:10" ht="15.75">
      <c r="A656" s="36">
        <v>652</v>
      </c>
      <c r="B656" s="36" t="s">
        <v>15171</v>
      </c>
      <c r="C656" s="426" t="s">
        <v>15147</v>
      </c>
      <c r="D656" s="75" t="s">
        <v>15168</v>
      </c>
      <c r="E656" s="36" t="s">
        <v>7802</v>
      </c>
      <c r="F656" s="36"/>
      <c r="G656" s="36" t="s">
        <v>7804</v>
      </c>
      <c r="H656" s="69">
        <v>11630</v>
      </c>
      <c r="I656" s="57">
        <v>0.05</v>
      </c>
      <c r="J656" s="427">
        <f t="shared" si="10"/>
        <v>11048.5</v>
      </c>
    </row>
    <row r="657" spans="1:10" ht="30">
      <c r="A657" s="36">
        <v>653</v>
      </c>
      <c r="B657" s="36" t="s">
        <v>15171</v>
      </c>
      <c r="C657" s="426" t="s">
        <v>15148</v>
      </c>
      <c r="D657" s="76" t="s">
        <v>15169</v>
      </c>
      <c r="E657" s="36" t="s">
        <v>7802</v>
      </c>
      <c r="F657" s="36"/>
      <c r="G657" s="36" t="s">
        <v>7804</v>
      </c>
      <c r="H657" s="69">
        <v>17609</v>
      </c>
      <c r="I657" s="57">
        <v>0.05</v>
      </c>
      <c r="J657" s="427">
        <f t="shared" si="10"/>
        <v>16728.55</v>
      </c>
    </row>
    <row r="658" spans="1:10" ht="30">
      <c r="A658" s="36">
        <v>654</v>
      </c>
      <c r="B658" s="36" t="s">
        <v>15171</v>
      </c>
      <c r="C658" s="426" t="s">
        <v>15149</v>
      </c>
      <c r="D658" s="76" t="s">
        <v>15170</v>
      </c>
      <c r="E658" s="36" t="s">
        <v>7802</v>
      </c>
      <c r="F658" s="36"/>
      <c r="G658" s="36" t="s">
        <v>7804</v>
      </c>
      <c r="H658" s="69">
        <v>1200</v>
      </c>
      <c r="I658" s="57">
        <v>0.05</v>
      </c>
      <c r="J658" s="427">
        <f t="shared" si="10"/>
        <v>1140</v>
      </c>
    </row>
  </sheetData>
  <sheetProtection algorithmName="SHA-512" hashValue="Ct73Q87OtLo9bUPenJoxMMNadi4h28c6Uu22TEZB/wDYb1U2t5gADGuanusWV+RHP6U1RWCpYC+uP8yKg+kRuw==" saltValue="ZKZVwrjmWRMz6ZHOrG/Wig==" spinCount="100000" sheet="1" objects="1" scenarios="1"/>
  <autoFilter ref="A4:J4" xr:uid="{00000000-0009-0000-0000-000003000000}"/>
  <conditionalFormatting sqref="C523">
    <cfRule type="duplicateValues" dxfId="48" priority="17"/>
  </conditionalFormatting>
  <conditionalFormatting sqref="C528">
    <cfRule type="duplicateValues" dxfId="47" priority="16"/>
  </conditionalFormatting>
  <conditionalFormatting sqref="C530">
    <cfRule type="duplicateValues" dxfId="46" priority="15"/>
  </conditionalFormatting>
  <conditionalFormatting sqref="C551">
    <cfRule type="duplicateValues" dxfId="45" priority="14"/>
  </conditionalFormatting>
  <conditionalFormatting sqref="C568:C580">
    <cfRule type="duplicateValues" dxfId="44" priority="13"/>
  </conditionalFormatting>
  <conditionalFormatting sqref="C581:C589">
    <cfRule type="duplicateValues" dxfId="43" priority="12"/>
  </conditionalFormatting>
  <conditionalFormatting sqref="C590:C596">
    <cfRule type="duplicateValues" dxfId="42" priority="11"/>
  </conditionalFormatting>
  <conditionalFormatting sqref="C620:C626">
    <cfRule type="duplicateValues" dxfId="41" priority="10"/>
  </conditionalFormatting>
  <conditionalFormatting sqref="C627:C630">
    <cfRule type="duplicateValues" dxfId="40" priority="9"/>
  </conditionalFormatting>
  <conditionalFormatting sqref="C632:C633">
    <cfRule type="duplicateValues" dxfId="39" priority="8"/>
  </conditionalFormatting>
  <conditionalFormatting sqref="C634">
    <cfRule type="duplicateValues" dxfId="38" priority="7"/>
  </conditionalFormatting>
  <conditionalFormatting sqref="C640">
    <cfRule type="duplicateValues" dxfId="37" priority="6"/>
  </conditionalFormatting>
  <conditionalFormatting sqref="C645:C650">
    <cfRule type="duplicateValues" dxfId="36" priority="5"/>
  </conditionalFormatting>
  <printOptions horizontalCentered="1"/>
  <pageMargins left="0.75" right="0.75" top="1" bottom="1" header="0.5" footer="0.5"/>
  <pageSetup paperSize="3" scale="91"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56"/>
  <sheetViews>
    <sheetView zoomScale="70" zoomScaleNormal="70" workbookViewId="0">
      <pane ySplit="4" topLeftCell="A5" activePane="bottomLeft" state="frozen"/>
      <selection activeCell="B6" sqref="B6"/>
      <selection pane="bottomLeft" activeCell="I1" sqref="I1:I1048576"/>
    </sheetView>
  </sheetViews>
  <sheetFormatPr defaultColWidth="9.28515625" defaultRowHeight="12.75"/>
  <cols>
    <col min="1" max="1" width="7.28515625" style="281" bestFit="1" customWidth="1"/>
    <col min="2" max="2" width="44.28515625" style="357" customWidth="1"/>
    <col min="3" max="3" width="32.140625" style="357" bestFit="1" customWidth="1"/>
    <col min="4" max="4" width="47" style="357" customWidth="1"/>
    <col min="5" max="5" width="21.140625" style="357" bestFit="1" customWidth="1"/>
    <col min="6" max="6" width="15.28515625" style="357" bestFit="1" customWidth="1"/>
    <col min="7" max="7" width="25" style="357" bestFit="1" customWidth="1"/>
    <col min="8" max="8" width="18.5703125" style="361" bestFit="1" customWidth="1"/>
    <col min="9" max="9" width="13.140625" style="451" bestFit="1" customWidth="1"/>
    <col min="10" max="10" width="15" style="361" bestFit="1" customWidth="1"/>
    <col min="11" max="16384" width="9.28515625" style="281"/>
  </cols>
  <sheetData>
    <row r="1" spans="1:10" ht="15.75">
      <c r="B1" s="53" t="s">
        <v>15177</v>
      </c>
      <c r="C1" s="53" t="s">
        <v>21</v>
      </c>
      <c r="D1" s="54"/>
      <c r="E1" s="54"/>
      <c r="F1" s="282"/>
      <c r="G1" s="282"/>
      <c r="H1" s="359"/>
      <c r="I1" s="449"/>
      <c r="J1" s="359"/>
    </row>
    <row r="2" spans="1:10" ht="31.5">
      <c r="B2" s="282" t="s">
        <v>15176</v>
      </c>
      <c r="C2" s="53" t="s">
        <v>7801</v>
      </c>
      <c r="D2" s="54"/>
      <c r="E2" s="54"/>
      <c r="F2" s="282"/>
      <c r="G2" s="282"/>
      <c r="H2" s="359"/>
      <c r="I2" s="449"/>
      <c r="J2" s="359"/>
    </row>
    <row r="3" spans="1:10" ht="15.75">
      <c r="B3" s="282"/>
      <c r="C3" s="53"/>
      <c r="D3" s="54"/>
      <c r="E3" s="54"/>
      <c r="F3" s="282"/>
      <c r="G3" s="282"/>
      <c r="H3" s="359"/>
      <c r="I3" s="449"/>
      <c r="J3" s="359"/>
    </row>
    <row r="4" spans="1:10" ht="63">
      <c r="A4" s="52" t="s">
        <v>23</v>
      </c>
      <c r="B4" s="47" t="s">
        <v>5</v>
      </c>
      <c r="C4" s="47" t="s">
        <v>275</v>
      </c>
      <c r="D4" s="47" t="s">
        <v>276</v>
      </c>
      <c r="E4" s="49" t="s">
        <v>3</v>
      </c>
      <c r="F4" s="47" t="s">
        <v>53</v>
      </c>
      <c r="G4" s="47" t="s">
        <v>25</v>
      </c>
      <c r="H4" s="67" t="s">
        <v>2</v>
      </c>
      <c r="I4" s="450" t="s">
        <v>7</v>
      </c>
      <c r="J4" s="67" t="s">
        <v>1</v>
      </c>
    </row>
    <row r="5" spans="1:10" ht="15.75">
      <c r="A5" s="55">
        <v>1</v>
      </c>
      <c r="B5" s="420" t="s">
        <v>11383</v>
      </c>
      <c r="C5" s="421" t="s">
        <v>10931</v>
      </c>
      <c r="D5" s="422" t="s">
        <v>11384</v>
      </c>
      <c r="E5" s="55" t="s">
        <v>7802</v>
      </c>
      <c r="F5" s="55"/>
      <c r="G5" s="55" t="s">
        <v>7804</v>
      </c>
      <c r="H5" s="423">
        <v>2</v>
      </c>
      <c r="I5" s="61">
        <v>0.1</v>
      </c>
      <c r="J5" s="448">
        <f>H5*(1-I5)</f>
        <v>1.8</v>
      </c>
    </row>
    <row r="6" spans="1:10" ht="15.75">
      <c r="A6" s="55">
        <v>2</v>
      </c>
      <c r="B6" s="420" t="s">
        <v>11383</v>
      </c>
      <c r="C6" s="421" t="s">
        <v>10932</v>
      </c>
      <c r="D6" s="422" t="s">
        <v>11385</v>
      </c>
      <c r="E6" s="55" t="s">
        <v>7802</v>
      </c>
      <c r="F6" s="55"/>
      <c r="G6" s="55" t="s">
        <v>7804</v>
      </c>
      <c r="H6" s="423">
        <v>566</v>
      </c>
      <c r="I6" s="61">
        <v>0.1</v>
      </c>
      <c r="J6" s="448">
        <f t="shared" ref="J6:J69" si="0">H6*(1-I6)</f>
        <v>509.40000000000003</v>
      </c>
    </row>
    <row r="7" spans="1:10" ht="15.75">
      <c r="A7" s="55">
        <v>3</v>
      </c>
      <c r="B7" s="420" t="s">
        <v>11383</v>
      </c>
      <c r="C7" s="421" t="s">
        <v>10933</v>
      </c>
      <c r="D7" s="422" t="s">
        <v>11386</v>
      </c>
      <c r="E7" s="55" t="s">
        <v>7802</v>
      </c>
      <c r="F7" s="55"/>
      <c r="G7" s="55" t="s">
        <v>7804</v>
      </c>
      <c r="H7" s="423">
        <v>434</v>
      </c>
      <c r="I7" s="61">
        <v>0.1</v>
      </c>
      <c r="J7" s="448">
        <f t="shared" si="0"/>
        <v>390.6</v>
      </c>
    </row>
    <row r="8" spans="1:10" ht="15.75">
      <c r="A8" s="55">
        <v>4</v>
      </c>
      <c r="B8" s="420" t="s">
        <v>11383</v>
      </c>
      <c r="C8" s="421" t="s">
        <v>10934</v>
      </c>
      <c r="D8" s="422" t="s">
        <v>11387</v>
      </c>
      <c r="E8" s="55" t="s">
        <v>7802</v>
      </c>
      <c r="F8" s="55"/>
      <c r="G8" s="55" t="s">
        <v>7804</v>
      </c>
      <c r="H8" s="423">
        <v>598</v>
      </c>
      <c r="I8" s="61">
        <v>0.1</v>
      </c>
      <c r="J8" s="448">
        <f t="shared" si="0"/>
        <v>538.20000000000005</v>
      </c>
    </row>
    <row r="9" spans="1:10" ht="15.75">
      <c r="A9" s="55">
        <v>5</v>
      </c>
      <c r="B9" s="420" t="s">
        <v>11383</v>
      </c>
      <c r="C9" s="421" t="s">
        <v>10935</v>
      </c>
      <c r="D9" s="422" t="s">
        <v>11388</v>
      </c>
      <c r="E9" s="55" t="s">
        <v>7802</v>
      </c>
      <c r="F9" s="55"/>
      <c r="G9" s="55" t="s">
        <v>7804</v>
      </c>
      <c r="H9" s="423">
        <v>208</v>
      </c>
      <c r="I9" s="61">
        <v>0.1</v>
      </c>
      <c r="J9" s="448">
        <f t="shared" si="0"/>
        <v>187.20000000000002</v>
      </c>
    </row>
    <row r="10" spans="1:10" ht="15.75">
      <c r="A10" s="55">
        <v>6</v>
      </c>
      <c r="B10" s="420" t="s">
        <v>11383</v>
      </c>
      <c r="C10" s="421" t="s">
        <v>10936</v>
      </c>
      <c r="D10" s="422" t="s">
        <v>11389</v>
      </c>
      <c r="E10" s="55" t="s">
        <v>7802</v>
      </c>
      <c r="F10" s="55"/>
      <c r="G10" s="55" t="s">
        <v>7804</v>
      </c>
      <c r="H10" s="423">
        <v>104</v>
      </c>
      <c r="I10" s="61">
        <v>0.1</v>
      </c>
      <c r="J10" s="448">
        <f t="shared" si="0"/>
        <v>93.600000000000009</v>
      </c>
    </row>
    <row r="11" spans="1:10" ht="15.75">
      <c r="A11" s="55">
        <v>7</v>
      </c>
      <c r="B11" s="420" t="s">
        <v>11383</v>
      </c>
      <c r="C11" s="421" t="s">
        <v>10937</v>
      </c>
      <c r="D11" s="422" t="s">
        <v>11390</v>
      </c>
      <c r="E11" s="55" t="s">
        <v>7802</v>
      </c>
      <c r="F11" s="55"/>
      <c r="G11" s="55" t="s">
        <v>7804</v>
      </c>
      <c r="H11" s="423">
        <v>152</v>
      </c>
      <c r="I11" s="61">
        <v>0.1</v>
      </c>
      <c r="J11" s="448">
        <f t="shared" si="0"/>
        <v>136.80000000000001</v>
      </c>
    </row>
    <row r="12" spans="1:10" ht="15.75">
      <c r="A12" s="55">
        <v>8</v>
      </c>
      <c r="B12" s="420" t="s">
        <v>11383</v>
      </c>
      <c r="C12" s="421" t="s">
        <v>10938</v>
      </c>
      <c r="D12" s="422" t="s">
        <v>11391</v>
      </c>
      <c r="E12" s="55" t="s">
        <v>7802</v>
      </c>
      <c r="F12" s="55"/>
      <c r="G12" s="55" t="s">
        <v>7804</v>
      </c>
      <c r="H12" s="423">
        <v>260</v>
      </c>
      <c r="I12" s="61">
        <v>0.1</v>
      </c>
      <c r="J12" s="448">
        <f t="shared" si="0"/>
        <v>234</v>
      </c>
    </row>
    <row r="13" spans="1:10" ht="15.75">
      <c r="A13" s="55">
        <v>9</v>
      </c>
      <c r="B13" s="420" t="s">
        <v>11383</v>
      </c>
      <c r="C13" s="421" t="s">
        <v>10939</v>
      </c>
      <c r="D13" s="422" t="s">
        <v>11392</v>
      </c>
      <c r="E13" s="55" t="s">
        <v>7802</v>
      </c>
      <c r="F13" s="55"/>
      <c r="G13" s="55" t="s">
        <v>7804</v>
      </c>
      <c r="H13" s="423">
        <v>408</v>
      </c>
      <c r="I13" s="61">
        <v>0.1</v>
      </c>
      <c r="J13" s="448">
        <f t="shared" si="0"/>
        <v>367.2</v>
      </c>
    </row>
    <row r="14" spans="1:10" ht="15.75">
      <c r="A14" s="55">
        <v>10</v>
      </c>
      <c r="B14" s="420" t="s">
        <v>11383</v>
      </c>
      <c r="C14" s="421" t="s">
        <v>10940</v>
      </c>
      <c r="D14" s="422" t="s">
        <v>11393</v>
      </c>
      <c r="E14" s="55" t="s">
        <v>7802</v>
      </c>
      <c r="F14" s="55"/>
      <c r="G14" s="55" t="s">
        <v>7804</v>
      </c>
      <c r="H14" s="423">
        <v>482</v>
      </c>
      <c r="I14" s="61">
        <v>0.1</v>
      </c>
      <c r="J14" s="448">
        <f t="shared" si="0"/>
        <v>433.8</v>
      </c>
    </row>
    <row r="15" spans="1:10" ht="15.75">
      <c r="A15" s="55">
        <v>11</v>
      </c>
      <c r="B15" s="420" t="s">
        <v>11383</v>
      </c>
      <c r="C15" s="421" t="s">
        <v>10941</v>
      </c>
      <c r="D15" s="422" t="s">
        <v>11394</v>
      </c>
      <c r="E15" s="55" t="s">
        <v>7802</v>
      </c>
      <c r="F15" s="55"/>
      <c r="G15" s="55" t="s">
        <v>7804</v>
      </c>
      <c r="H15" s="423">
        <v>582</v>
      </c>
      <c r="I15" s="61">
        <v>0.1</v>
      </c>
      <c r="J15" s="448">
        <f t="shared" si="0"/>
        <v>523.80000000000007</v>
      </c>
    </row>
    <row r="16" spans="1:10" ht="15.75">
      <c r="A16" s="55">
        <v>12</v>
      </c>
      <c r="B16" s="420" t="s">
        <v>11383</v>
      </c>
      <c r="C16" s="421" t="s">
        <v>10942</v>
      </c>
      <c r="D16" s="422" t="s">
        <v>11395</v>
      </c>
      <c r="E16" s="55" t="s">
        <v>7802</v>
      </c>
      <c r="F16" s="55"/>
      <c r="G16" s="55" t="s">
        <v>7804</v>
      </c>
      <c r="H16" s="423">
        <v>746</v>
      </c>
      <c r="I16" s="61">
        <v>0.1</v>
      </c>
      <c r="J16" s="448">
        <f t="shared" si="0"/>
        <v>671.4</v>
      </c>
    </row>
    <row r="17" spans="1:10" ht="15.75">
      <c r="A17" s="55">
        <v>13</v>
      </c>
      <c r="B17" s="420" t="s">
        <v>11383</v>
      </c>
      <c r="C17" s="421" t="s">
        <v>10943</v>
      </c>
      <c r="D17" s="422" t="s">
        <v>11396</v>
      </c>
      <c r="E17" s="55" t="s">
        <v>7802</v>
      </c>
      <c r="F17" s="55"/>
      <c r="G17" s="55" t="s">
        <v>7804</v>
      </c>
      <c r="H17" s="423">
        <v>508</v>
      </c>
      <c r="I17" s="61">
        <v>0.1</v>
      </c>
      <c r="J17" s="448">
        <f t="shared" si="0"/>
        <v>457.2</v>
      </c>
    </row>
    <row r="18" spans="1:10" ht="15.75">
      <c r="A18" s="55">
        <v>14</v>
      </c>
      <c r="B18" s="420" t="s">
        <v>11383</v>
      </c>
      <c r="C18" s="421" t="s">
        <v>10944</v>
      </c>
      <c r="D18" s="422" t="s">
        <v>11397</v>
      </c>
      <c r="E18" s="55" t="s">
        <v>7802</v>
      </c>
      <c r="F18" s="55"/>
      <c r="G18" s="55" t="s">
        <v>7804</v>
      </c>
      <c r="H18" s="423">
        <v>796</v>
      </c>
      <c r="I18" s="61">
        <v>0.1</v>
      </c>
      <c r="J18" s="448">
        <f t="shared" si="0"/>
        <v>716.4</v>
      </c>
    </row>
    <row r="19" spans="1:10" ht="15.75">
      <c r="A19" s="55">
        <v>15</v>
      </c>
      <c r="B19" s="420" t="s">
        <v>11383</v>
      </c>
      <c r="C19" s="421" t="s">
        <v>10945</v>
      </c>
      <c r="D19" s="422" t="s">
        <v>11398</v>
      </c>
      <c r="E19" s="55" t="s">
        <v>7802</v>
      </c>
      <c r="F19" s="55"/>
      <c r="G19" s="55" t="s">
        <v>7804</v>
      </c>
      <c r="H19" s="423">
        <v>554</v>
      </c>
      <c r="I19" s="61">
        <v>0.1</v>
      </c>
      <c r="J19" s="448">
        <f t="shared" si="0"/>
        <v>498.6</v>
      </c>
    </row>
    <row r="20" spans="1:10" ht="15.75">
      <c r="A20" s="55">
        <v>16</v>
      </c>
      <c r="B20" s="420" t="s">
        <v>11383</v>
      </c>
      <c r="C20" s="421" t="s">
        <v>10946</v>
      </c>
      <c r="D20" s="422" t="s">
        <v>11399</v>
      </c>
      <c r="E20" s="55" t="s">
        <v>7802</v>
      </c>
      <c r="F20" s="55"/>
      <c r="G20" s="55" t="s">
        <v>7804</v>
      </c>
      <c r="H20" s="423">
        <v>696</v>
      </c>
      <c r="I20" s="61">
        <v>0.1</v>
      </c>
      <c r="J20" s="448">
        <f t="shared" si="0"/>
        <v>626.4</v>
      </c>
    </row>
    <row r="21" spans="1:10" ht="15.75">
      <c r="A21" s="55">
        <v>17</v>
      </c>
      <c r="B21" s="420" t="s">
        <v>11383</v>
      </c>
      <c r="C21" s="421" t="s">
        <v>10947</v>
      </c>
      <c r="D21" s="422" t="s">
        <v>11400</v>
      </c>
      <c r="E21" s="55" t="s">
        <v>7802</v>
      </c>
      <c r="F21" s="55"/>
      <c r="G21" s="55" t="s">
        <v>7804</v>
      </c>
      <c r="H21" s="423">
        <v>202</v>
      </c>
      <c r="I21" s="61">
        <v>0.1</v>
      </c>
      <c r="J21" s="448">
        <f t="shared" si="0"/>
        <v>181.8</v>
      </c>
    </row>
    <row r="22" spans="1:10" ht="15.75">
      <c r="A22" s="55">
        <v>18</v>
      </c>
      <c r="B22" s="420" t="s">
        <v>11383</v>
      </c>
      <c r="C22" s="421" t="s">
        <v>10948</v>
      </c>
      <c r="D22" s="422" t="s">
        <v>11401</v>
      </c>
      <c r="E22" s="55" t="s">
        <v>7802</v>
      </c>
      <c r="F22" s="55"/>
      <c r="G22" s="55" t="s">
        <v>7804</v>
      </c>
      <c r="H22" s="423">
        <v>354</v>
      </c>
      <c r="I22" s="61">
        <v>0.1</v>
      </c>
      <c r="J22" s="448">
        <f t="shared" si="0"/>
        <v>318.60000000000002</v>
      </c>
    </row>
    <row r="23" spans="1:10" ht="15.75">
      <c r="A23" s="55">
        <v>19</v>
      </c>
      <c r="B23" s="420" t="s">
        <v>11383</v>
      </c>
      <c r="C23" s="421" t="s">
        <v>10949</v>
      </c>
      <c r="D23" s="422" t="s">
        <v>11402</v>
      </c>
      <c r="E23" s="55" t="s">
        <v>7802</v>
      </c>
      <c r="F23" s="55"/>
      <c r="G23" s="55" t="s">
        <v>7804</v>
      </c>
      <c r="H23" s="423">
        <v>178</v>
      </c>
      <c r="I23" s="61">
        <v>0.1</v>
      </c>
      <c r="J23" s="448">
        <f t="shared" si="0"/>
        <v>160.20000000000002</v>
      </c>
    </row>
    <row r="24" spans="1:10" ht="15.75">
      <c r="A24" s="55">
        <v>20</v>
      </c>
      <c r="B24" s="420" t="s">
        <v>11383</v>
      </c>
      <c r="C24" s="421" t="s">
        <v>10950</v>
      </c>
      <c r="D24" s="422" t="s">
        <v>11403</v>
      </c>
      <c r="E24" s="55" t="s">
        <v>7802</v>
      </c>
      <c r="F24" s="55"/>
      <c r="G24" s="55" t="s">
        <v>7804</v>
      </c>
      <c r="H24" s="423">
        <v>970</v>
      </c>
      <c r="I24" s="61">
        <v>0.1</v>
      </c>
      <c r="J24" s="448">
        <f t="shared" si="0"/>
        <v>873</v>
      </c>
    </row>
    <row r="25" spans="1:10" ht="15.75">
      <c r="A25" s="55">
        <v>21</v>
      </c>
      <c r="B25" s="420" t="s">
        <v>11383</v>
      </c>
      <c r="C25" s="421" t="s">
        <v>10951</v>
      </c>
      <c r="D25" s="422" t="s">
        <v>11404</v>
      </c>
      <c r="E25" s="55" t="s">
        <v>7802</v>
      </c>
      <c r="F25" s="55"/>
      <c r="G25" s="55" t="s">
        <v>7804</v>
      </c>
      <c r="H25" s="423">
        <v>360</v>
      </c>
      <c r="I25" s="61">
        <v>0.1</v>
      </c>
      <c r="J25" s="448">
        <f t="shared" si="0"/>
        <v>324</v>
      </c>
    </row>
    <row r="26" spans="1:10" ht="15.75">
      <c r="A26" s="55">
        <v>22</v>
      </c>
      <c r="B26" s="420" t="s">
        <v>11383</v>
      </c>
      <c r="C26" s="421" t="s">
        <v>10952</v>
      </c>
      <c r="D26" s="422" t="s">
        <v>11405</v>
      </c>
      <c r="E26" s="55" t="s">
        <v>7802</v>
      </c>
      <c r="F26" s="55"/>
      <c r="G26" s="55" t="s">
        <v>7804</v>
      </c>
      <c r="H26" s="423">
        <v>610</v>
      </c>
      <c r="I26" s="61">
        <v>0.1</v>
      </c>
      <c r="J26" s="448">
        <f t="shared" si="0"/>
        <v>549</v>
      </c>
    </row>
    <row r="27" spans="1:10" ht="15.75">
      <c r="A27" s="55">
        <v>23</v>
      </c>
      <c r="B27" s="420" t="s">
        <v>11383</v>
      </c>
      <c r="C27" s="421" t="s">
        <v>10953</v>
      </c>
      <c r="D27" s="422" t="s">
        <v>11406</v>
      </c>
      <c r="E27" s="55" t="s">
        <v>7802</v>
      </c>
      <c r="F27" s="55"/>
      <c r="G27" s="55" t="s">
        <v>7804</v>
      </c>
      <c r="H27" s="423">
        <v>244</v>
      </c>
      <c r="I27" s="61">
        <v>0.1</v>
      </c>
      <c r="J27" s="448">
        <f t="shared" si="0"/>
        <v>219.6</v>
      </c>
    </row>
    <row r="28" spans="1:10" ht="15.75">
      <c r="A28" s="55">
        <v>24</v>
      </c>
      <c r="B28" s="420" t="s">
        <v>11383</v>
      </c>
      <c r="C28" s="421" t="s">
        <v>10954</v>
      </c>
      <c r="D28" s="422" t="s">
        <v>11407</v>
      </c>
      <c r="E28" s="55" t="s">
        <v>7802</v>
      </c>
      <c r="F28" s="55"/>
      <c r="G28" s="55" t="s">
        <v>7804</v>
      </c>
      <c r="H28" s="423">
        <v>122</v>
      </c>
      <c r="I28" s="61">
        <v>0.1</v>
      </c>
      <c r="J28" s="448">
        <f t="shared" si="0"/>
        <v>109.8</v>
      </c>
    </row>
    <row r="29" spans="1:10" ht="15.75">
      <c r="A29" s="55">
        <v>25</v>
      </c>
      <c r="B29" s="420" t="s">
        <v>11383</v>
      </c>
      <c r="C29" s="421" t="s">
        <v>10955</v>
      </c>
      <c r="D29" s="422" t="s">
        <v>11408</v>
      </c>
      <c r="E29" s="55" t="s">
        <v>7802</v>
      </c>
      <c r="F29" s="55"/>
      <c r="G29" s="55" t="s">
        <v>7804</v>
      </c>
      <c r="H29" s="423">
        <v>626</v>
      </c>
      <c r="I29" s="61">
        <v>0.1</v>
      </c>
      <c r="J29" s="448">
        <f t="shared" si="0"/>
        <v>563.4</v>
      </c>
    </row>
    <row r="30" spans="1:10" ht="15.75">
      <c r="A30" s="55">
        <v>26</v>
      </c>
      <c r="B30" s="420" t="s">
        <v>11383</v>
      </c>
      <c r="C30" s="421" t="s">
        <v>10956</v>
      </c>
      <c r="D30" s="422" t="s">
        <v>11409</v>
      </c>
      <c r="E30" s="55" t="s">
        <v>7802</v>
      </c>
      <c r="F30" s="55"/>
      <c r="G30" s="55" t="s">
        <v>7804</v>
      </c>
      <c r="H30" s="423">
        <v>274</v>
      </c>
      <c r="I30" s="61">
        <v>0.1</v>
      </c>
      <c r="J30" s="448">
        <f t="shared" si="0"/>
        <v>246.6</v>
      </c>
    </row>
    <row r="31" spans="1:10" ht="15.75">
      <c r="A31" s="55">
        <v>27</v>
      </c>
      <c r="B31" s="420" t="s">
        <v>11383</v>
      </c>
      <c r="C31" s="421" t="s">
        <v>10957</v>
      </c>
      <c r="D31" s="422" t="s">
        <v>11410</v>
      </c>
      <c r="E31" s="55" t="s">
        <v>7802</v>
      </c>
      <c r="F31" s="55"/>
      <c r="G31" s="55" t="s">
        <v>7804</v>
      </c>
      <c r="H31" s="423">
        <v>274</v>
      </c>
      <c r="I31" s="61">
        <v>0.1</v>
      </c>
      <c r="J31" s="448">
        <f t="shared" si="0"/>
        <v>246.6</v>
      </c>
    </row>
    <row r="32" spans="1:10" ht="15.75">
      <c r="A32" s="55">
        <v>28</v>
      </c>
      <c r="B32" s="420" t="s">
        <v>11383</v>
      </c>
      <c r="C32" s="421" t="s">
        <v>10958</v>
      </c>
      <c r="D32" s="422" t="s">
        <v>11411</v>
      </c>
      <c r="E32" s="55" t="s">
        <v>7802</v>
      </c>
      <c r="F32" s="55"/>
      <c r="G32" s="55" t="s">
        <v>7804</v>
      </c>
      <c r="H32" s="423">
        <v>108</v>
      </c>
      <c r="I32" s="61">
        <v>0.1</v>
      </c>
      <c r="J32" s="448">
        <f t="shared" si="0"/>
        <v>97.2</v>
      </c>
    </row>
    <row r="33" spans="1:10" ht="15.75">
      <c r="A33" s="55">
        <v>29</v>
      </c>
      <c r="B33" s="420" t="s">
        <v>11383</v>
      </c>
      <c r="C33" s="421" t="s">
        <v>10959</v>
      </c>
      <c r="D33" s="422" t="s">
        <v>11412</v>
      </c>
      <c r="E33" s="55" t="s">
        <v>7802</v>
      </c>
      <c r="F33" s="55"/>
      <c r="G33" s="55" t="s">
        <v>7804</v>
      </c>
      <c r="H33" s="423">
        <v>222</v>
      </c>
      <c r="I33" s="61">
        <v>0.1</v>
      </c>
      <c r="J33" s="448">
        <f t="shared" si="0"/>
        <v>199.8</v>
      </c>
    </row>
    <row r="34" spans="1:10" ht="15.75">
      <c r="A34" s="55">
        <v>30</v>
      </c>
      <c r="B34" s="420" t="s">
        <v>11383</v>
      </c>
      <c r="C34" s="421" t="s">
        <v>10960</v>
      </c>
      <c r="D34" s="422" t="s">
        <v>11412</v>
      </c>
      <c r="E34" s="55" t="s">
        <v>7802</v>
      </c>
      <c r="F34" s="55"/>
      <c r="G34" s="55" t="s">
        <v>7804</v>
      </c>
      <c r="H34" s="423">
        <v>226</v>
      </c>
      <c r="I34" s="61">
        <v>0.1</v>
      </c>
      <c r="J34" s="448">
        <f t="shared" si="0"/>
        <v>203.4</v>
      </c>
    </row>
    <row r="35" spans="1:10" ht="15.75">
      <c r="A35" s="55">
        <v>31</v>
      </c>
      <c r="B35" s="420" t="s">
        <v>11383</v>
      </c>
      <c r="C35" s="421" t="s">
        <v>10961</v>
      </c>
      <c r="D35" s="422" t="s">
        <v>11413</v>
      </c>
      <c r="E35" s="55" t="s">
        <v>7802</v>
      </c>
      <c r="F35" s="55"/>
      <c r="G35" s="55" t="s">
        <v>7804</v>
      </c>
      <c r="H35" s="423">
        <v>1704</v>
      </c>
      <c r="I35" s="61">
        <v>0.1</v>
      </c>
      <c r="J35" s="448">
        <f t="shared" si="0"/>
        <v>1533.6000000000001</v>
      </c>
    </row>
    <row r="36" spans="1:10" ht="15.75">
      <c r="A36" s="55">
        <v>32</v>
      </c>
      <c r="B36" s="420" t="s">
        <v>11383</v>
      </c>
      <c r="C36" s="421" t="s">
        <v>10962</v>
      </c>
      <c r="D36" s="422" t="s">
        <v>11414</v>
      </c>
      <c r="E36" s="55" t="s">
        <v>7802</v>
      </c>
      <c r="F36" s="55"/>
      <c r="G36" s="55" t="s">
        <v>7804</v>
      </c>
      <c r="H36" s="423">
        <v>274</v>
      </c>
      <c r="I36" s="61">
        <v>0.1</v>
      </c>
      <c r="J36" s="448">
        <f t="shared" si="0"/>
        <v>246.6</v>
      </c>
    </row>
    <row r="37" spans="1:10" ht="15.75">
      <c r="A37" s="55">
        <v>33</v>
      </c>
      <c r="B37" s="420" t="s">
        <v>11383</v>
      </c>
      <c r="C37" s="421" t="s">
        <v>10963</v>
      </c>
      <c r="D37" s="422" t="s">
        <v>11415</v>
      </c>
      <c r="E37" s="55" t="s">
        <v>7802</v>
      </c>
      <c r="F37" s="55"/>
      <c r="G37" s="55" t="s">
        <v>7804</v>
      </c>
      <c r="H37" s="423">
        <v>2396</v>
      </c>
      <c r="I37" s="61">
        <v>0.1</v>
      </c>
      <c r="J37" s="448">
        <f t="shared" si="0"/>
        <v>2156.4</v>
      </c>
    </row>
    <row r="38" spans="1:10" ht="15.75">
      <c r="A38" s="55">
        <v>34</v>
      </c>
      <c r="B38" s="420" t="s">
        <v>11383</v>
      </c>
      <c r="C38" s="421" t="s">
        <v>10964</v>
      </c>
      <c r="D38" s="422" t="s">
        <v>11416</v>
      </c>
      <c r="E38" s="55" t="s">
        <v>7802</v>
      </c>
      <c r="F38" s="55"/>
      <c r="G38" s="55" t="s">
        <v>7804</v>
      </c>
      <c r="H38" s="423">
        <v>2162</v>
      </c>
      <c r="I38" s="61">
        <v>0.1</v>
      </c>
      <c r="J38" s="448">
        <f t="shared" si="0"/>
        <v>1945.8</v>
      </c>
    </row>
    <row r="39" spans="1:10" ht="15.75">
      <c r="A39" s="55">
        <v>35</v>
      </c>
      <c r="B39" s="420" t="s">
        <v>11383</v>
      </c>
      <c r="C39" s="421" t="s">
        <v>10965</v>
      </c>
      <c r="D39" s="422" t="s">
        <v>11417</v>
      </c>
      <c r="E39" s="55" t="s">
        <v>7802</v>
      </c>
      <c r="F39" s="55"/>
      <c r="G39" s="55" t="s">
        <v>7804</v>
      </c>
      <c r="H39" s="423">
        <v>506</v>
      </c>
      <c r="I39" s="61">
        <v>0.1</v>
      </c>
      <c r="J39" s="448">
        <f t="shared" si="0"/>
        <v>455.40000000000003</v>
      </c>
    </row>
    <row r="40" spans="1:10" ht="15.75">
      <c r="A40" s="55">
        <v>36</v>
      </c>
      <c r="B40" s="420" t="s">
        <v>11383</v>
      </c>
      <c r="C40" s="421" t="s">
        <v>10966</v>
      </c>
      <c r="D40" s="422" t="s">
        <v>11418</v>
      </c>
      <c r="E40" s="55" t="s">
        <v>7802</v>
      </c>
      <c r="F40" s="55"/>
      <c r="G40" s="55" t="s">
        <v>7804</v>
      </c>
      <c r="H40" s="423">
        <v>1204</v>
      </c>
      <c r="I40" s="61">
        <v>0.1</v>
      </c>
      <c r="J40" s="448">
        <f t="shared" si="0"/>
        <v>1083.6000000000001</v>
      </c>
    </row>
    <row r="41" spans="1:10" ht="15.75">
      <c r="A41" s="55">
        <v>37</v>
      </c>
      <c r="B41" s="420" t="s">
        <v>11383</v>
      </c>
      <c r="C41" s="421" t="s">
        <v>10967</v>
      </c>
      <c r="D41" s="422" t="s">
        <v>11419</v>
      </c>
      <c r="E41" s="55" t="s">
        <v>7802</v>
      </c>
      <c r="F41" s="55"/>
      <c r="G41" s="55" t="s">
        <v>7804</v>
      </c>
      <c r="H41" s="423">
        <v>1204</v>
      </c>
      <c r="I41" s="61">
        <v>0.1</v>
      </c>
      <c r="J41" s="448">
        <f t="shared" si="0"/>
        <v>1083.6000000000001</v>
      </c>
    </row>
    <row r="42" spans="1:10" ht="15.75">
      <c r="A42" s="55">
        <v>38</v>
      </c>
      <c r="B42" s="420" t="s">
        <v>11383</v>
      </c>
      <c r="C42" s="421" t="s">
        <v>10968</v>
      </c>
      <c r="D42" s="422" t="s">
        <v>11420</v>
      </c>
      <c r="E42" s="55" t="s">
        <v>7802</v>
      </c>
      <c r="F42" s="55"/>
      <c r="G42" s="55" t="s">
        <v>7804</v>
      </c>
      <c r="H42" s="423">
        <v>164</v>
      </c>
      <c r="I42" s="61">
        <v>0.1</v>
      </c>
      <c r="J42" s="448">
        <f t="shared" si="0"/>
        <v>147.6</v>
      </c>
    </row>
    <row r="43" spans="1:10" ht="15.75">
      <c r="A43" s="55">
        <v>39</v>
      </c>
      <c r="B43" s="420" t="s">
        <v>11383</v>
      </c>
      <c r="C43" s="421" t="s">
        <v>10969</v>
      </c>
      <c r="D43" s="422" t="s">
        <v>11421</v>
      </c>
      <c r="E43" s="55" t="s">
        <v>7802</v>
      </c>
      <c r="F43" s="55"/>
      <c r="G43" s="55" t="s">
        <v>7804</v>
      </c>
      <c r="H43" s="423">
        <v>176</v>
      </c>
      <c r="I43" s="61">
        <v>0.1</v>
      </c>
      <c r="J43" s="448">
        <f t="shared" si="0"/>
        <v>158.4</v>
      </c>
    </row>
    <row r="44" spans="1:10" ht="15.75">
      <c r="A44" s="55">
        <v>40</v>
      </c>
      <c r="B44" s="420" t="s">
        <v>11383</v>
      </c>
      <c r="C44" s="421" t="s">
        <v>10970</v>
      </c>
      <c r="D44" s="422" t="s">
        <v>11422</v>
      </c>
      <c r="E44" s="55" t="s">
        <v>7802</v>
      </c>
      <c r="F44" s="55"/>
      <c r="G44" s="55" t="s">
        <v>7804</v>
      </c>
      <c r="H44" s="423">
        <v>170</v>
      </c>
      <c r="I44" s="61">
        <v>0.1</v>
      </c>
      <c r="J44" s="448">
        <f t="shared" si="0"/>
        <v>153</v>
      </c>
    </row>
    <row r="45" spans="1:10" ht="15.75">
      <c r="A45" s="55">
        <v>41</v>
      </c>
      <c r="B45" s="420" t="s">
        <v>11383</v>
      </c>
      <c r="C45" s="421" t="s">
        <v>10971</v>
      </c>
      <c r="D45" s="422" t="s">
        <v>11423</v>
      </c>
      <c r="E45" s="55" t="s">
        <v>7802</v>
      </c>
      <c r="F45" s="55"/>
      <c r="G45" s="55" t="s">
        <v>7804</v>
      </c>
      <c r="H45" s="423">
        <v>180</v>
      </c>
      <c r="I45" s="61">
        <v>0.1</v>
      </c>
      <c r="J45" s="448">
        <f t="shared" si="0"/>
        <v>162</v>
      </c>
    </row>
    <row r="46" spans="1:10" ht="15.75">
      <c r="A46" s="55">
        <v>42</v>
      </c>
      <c r="B46" s="420" t="s">
        <v>11383</v>
      </c>
      <c r="C46" s="421" t="s">
        <v>10972</v>
      </c>
      <c r="D46" s="422" t="s">
        <v>11424</v>
      </c>
      <c r="E46" s="55" t="s">
        <v>7802</v>
      </c>
      <c r="F46" s="55"/>
      <c r="G46" s="55" t="s">
        <v>7804</v>
      </c>
      <c r="H46" s="423">
        <v>84</v>
      </c>
      <c r="I46" s="61">
        <v>0.1</v>
      </c>
      <c r="J46" s="448">
        <f t="shared" si="0"/>
        <v>75.600000000000009</v>
      </c>
    </row>
    <row r="47" spans="1:10" ht="15.75">
      <c r="A47" s="55">
        <v>43</v>
      </c>
      <c r="B47" s="420" t="s">
        <v>11383</v>
      </c>
      <c r="C47" s="421" t="s">
        <v>10973</v>
      </c>
      <c r="D47" s="422" t="s">
        <v>11425</v>
      </c>
      <c r="E47" s="55" t="s">
        <v>7802</v>
      </c>
      <c r="F47" s="55"/>
      <c r="G47" s="55" t="s">
        <v>7804</v>
      </c>
      <c r="H47" s="423">
        <v>532</v>
      </c>
      <c r="I47" s="61">
        <v>0.1</v>
      </c>
      <c r="J47" s="448">
        <f t="shared" si="0"/>
        <v>478.8</v>
      </c>
    </row>
    <row r="48" spans="1:10" ht="15.75">
      <c r="A48" s="55">
        <v>44</v>
      </c>
      <c r="B48" s="420" t="s">
        <v>11383</v>
      </c>
      <c r="C48" s="421" t="s">
        <v>10974</v>
      </c>
      <c r="D48" s="422" t="s">
        <v>11426</v>
      </c>
      <c r="E48" s="55" t="s">
        <v>7802</v>
      </c>
      <c r="F48" s="55"/>
      <c r="G48" s="55" t="s">
        <v>7804</v>
      </c>
      <c r="H48" s="423">
        <v>610</v>
      </c>
      <c r="I48" s="61">
        <v>0.1</v>
      </c>
      <c r="J48" s="448">
        <f t="shared" si="0"/>
        <v>549</v>
      </c>
    </row>
    <row r="49" spans="1:10" ht="15.75">
      <c r="A49" s="55">
        <v>45</v>
      </c>
      <c r="B49" s="420" t="s">
        <v>11383</v>
      </c>
      <c r="C49" s="421" t="s">
        <v>10975</v>
      </c>
      <c r="D49" s="422" t="s">
        <v>11427</v>
      </c>
      <c r="E49" s="55" t="s">
        <v>7802</v>
      </c>
      <c r="F49" s="55"/>
      <c r="G49" s="55" t="s">
        <v>7804</v>
      </c>
      <c r="H49" s="423">
        <v>902</v>
      </c>
      <c r="I49" s="61">
        <v>0.1</v>
      </c>
      <c r="J49" s="448">
        <f t="shared" si="0"/>
        <v>811.80000000000007</v>
      </c>
    </row>
    <row r="50" spans="1:10" ht="15.75">
      <c r="A50" s="55">
        <v>46</v>
      </c>
      <c r="B50" s="420" t="s">
        <v>11383</v>
      </c>
      <c r="C50" s="421" t="s">
        <v>10976</v>
      </c>
      <c r="D50" s="422" t="s">
        <v>11428</v>
      </c>
      <c r="E50" s="55" t="s">
        <v>7802</v>
      </c>
      <c r="F50" s="55"/>
      <c r="G50" s="55" t="s">
        <v>7804</v>
      </c>
      <c r="H50" s="423">
        <v>842</v>
      </c>
      <c r="I50" s="61">
        <v>0.1</v>
      </c>
      <c r="J50" s="448">
        <f t="shared" si="0"/>
        <v>757.80000000000007</v>
      </c>
    </row>
    <row r="51" spans="1:10" ht="15.75">
      <c r="A51" s="55">
        <v>47</v>
      </c>
      <c r="B51" s="420" t="s">
        <v>11383</v>
      </c>
      <c r="C51" s="421" t="s">
        <v>10977</v>
      </c>
      <c r="D51" s="422" t="s">
        <v>11429</v>
      </c>
      <c r="E51" s="55" t="s">
        <v>7802</v>
      </c>
      <c r="F51" s="55"/>
      <c r="G51" s="55" t="s">
        <v>7804</v>
      </c>
      <c r="H51" s="423">
        <v>500</v>
      </c>
      <c r="I51" s="61">
        <v>0.1</v>
      </c>
      <c r="J51" s="448">
        <f t="shared" si="0"/>
        <v>450</v>
      </c>
    </row>
    <row r="52" spans="1:10" ht="15.75">
      <c r="A52" s="55">
        <v>48</v>
      </c>
      <c r="B52" s="420" t="s">
        <v>11383</v>
      </c>
      <c r="C52" s="421" t="s">
        <v>10978</v>
      </c>
      <c r="D52" s="422" t="s">
        <v>11430</v>
      </c>
      <c r="E52" s="55" t="s">
        <v>7802</v>
      </c>
      <c r="F52" s="55"/>
      <c r="G52" s="55" t="s">
        <v>7804</v>
      </c>
      <c r="H52" s="423">
        <v>560</v>
      </c>
      <c r="I52" s="61">
        <v>0.1</v>
      </c>
      <c r="J52" s="448">
        <f t="shared" si="0"/>
        <v>504</v>
      </c>
    </row>
    <row r="53" spans="1:10" ht="15.75">
      <c r="A53" s="55">
        <v>49</v>
      </c>
      <c r="B53" s="420" t="s">
        <v>11383</v>
      </c>
      <c r="C53" s="421" t="s">
        <v>10979</v>
      </c>
      <c r="D53" s="422" t="s">
        <v>11431</v>
      </c>
      <c r="E53" s="55" t="s">
        <v>7802</v>
      </c>
      <c r="F53" s="55"/>
      <c r="G53" s="55" t="s">
        <v>7804</v>
      </c>
      <c r="H53" s="423">
        <v>432</v>
      </c>
      <c r="I53" s="61">
        <v>0.1</v>
      </c>
      <c r="J53" s="448">
        <f t="shared" si="0"/>
        <v>388.8</v>
      </c>
    </row>
    <row r="54" spans="1:10" ht="15.75">
      <c r="A54" s="55">
        <v>50</v>
      </c>
      <c r="B54" s="420" t="s">
        <v>11383</v>
      </c>
      <c r="C54" s="421" t="s">
        <v>10980</v>
      </c>
      <c r="D54" s="422" t="s">
        <v>11432</v>
      </c>
      <c r="E54" s="55" t="s">
        <v>7802</v>
      </c>
      <c r="F54" s="55"/>
      <c r="G54" s="55" t="s">
        <v>7804</v>
      </c>
      <c r="H54" s="423">
        <v>138</v>
      </c>
      <c r="I54" s="61">
        <v>0.1</v>
      </c>
      <c r="J54" s="448">
        <f t="shared" si="0"/>
        <v>124.2</v>
      </c>
    </row>
    <row r="55" spans="1:10" ht="15.75">
      <c r="A55" s="55">
        <v>51</v>
      </c>
      <c r="B55" s="420" t="s">
        <v>11383</v>
      </c>
      <c r="C55" s="421" t="s">
        <v>10981</v>
      </c>
      <c r="D55" s="422" t="s">
        <v>11433</v>
      </c>
      <c r="E55" s="55" t="s">
        <v>7802</v>
      </c>
      <c r="F55" s="55"/>
      <c r="G55" s="55" t="s">
        <v>7804</v>
      </c>
      <c r="H55" s="423">
        <v>192</v>
      </c>
      <c r="I55" s="61">
        <v>0.1</v>
      </c>
      <c r="J55" s="448">
        <f t="shared" si="0"/>
        <v>172.8</v>
      </c>
    </row>
    <row r="56" spans="1:10" ht="15.75">
      <c r="A56" s="55">
        <v>52</v>
      </c>
      <c r="B56" s="420" t="s">
        <v>11383</v>
      </c>
      <c r="C56" s="421" t="s">
        <v>10982</v>
      </c>
      <c r="D56" s="422" t="s">
        <v>11434</v>
      </c>
      <c r="E56" s="55" t="s">
        <v>7802</v>
      </c>
      <c r="F56" s="55"/>
      <c r="G56" s="55" t="s">
        <v>7804</v>
      </c>
      <c r="H56" s="423">
        <v>46</v>
      </c>
      <c r="I56" s="61">
        <v>0.1</v>
      </c>
      <c r="J56" s="448">
        <f t="shared" si="0"/>
        <v>41.4</v>
      </c>
    </row>
    <row r="57" spans="1:10" ht="15.75">
      <c r="A57" s="55">
        <v>53</v>
      </c>
      <c r="B57" s="420" t="s">
        <v>11383</v>
      </c>
      <c r="C57" s="421" t="s">
        <v>10983</v>
      </c>
      <c r="D57" s="422" t="s">
        <v>11435</v>
      </c>
      <c r="E57" s="55" t="s">
        <v>7802</v>
      </c>
      <c r="F57" s="55"/>
      <c r="G57" s="55" t="s">
        <v>7804</v>
      </c>
      <c r="H57" s="423">
        <v>50</v>
      </c>
      <c r="I57" s="61">
        <v>0.1</v>
      </c>
      <c r="J57" s="448">
        <f t="shared" si="0"/>
        <v>45</v>
      </c>
    </row>
    <row r="58" spans="1:10" ht="15.75">
      <c r="A58" s="55">
        <v>54</v>
      </c>
      <c r="B58" s="420" t="s">
        <v>11383</v>
      </c>
      <c r="C58" s="421" t="s">
        <v>10984</v>
      </c>
      <c r="D58" s="422" t="s">
        <v>11436</v>
      </c>
      <c r="E58" s="55" t="s">
        <v>7802</v>
      </c>
      <c r="F58" s="55"/>
      <c r="G58" s="55" t="s">
        <v>7804</v>
      </c>
      <c r="H58" s="423">
        <v>648</v>
      </c>
      <c r="I58" s="61">
        <v>0.1</v>
      </c>
      <c r="J58" s="448">
        <f t="shared" si="0"/>
        <v>583.20000000000005</v>
      </c>
    </row>
    <row r="59" spans="1:10" ht="15.75">
      <c r="A59" s="55">
        <v>55</v>
      </c>
      <c r="B59" s="420" t="s">
        <v>11383</v>
      </c>
      <c r="C59" s="421" t="s">
        <v>10985</v>
      </c>
      <c r="D59" s="422" t="s">
        <v>11437</v>
      </c>
      <c r="E59" s="55" t="s">
        <v>7802</v>
      </c>
      <c r="F59" s="55"/>
      <c r="G59" s="55" t="s">
        <v>7804</v>
      </c>
      <c r="H59" s="423">
        <v>160</v>
      </c>
      <c r="I59" s="61">
        <v>0.1</v>
      </c>
      <c r="J59" s="448">
        <f t="shared" si="0"/>
        <v>144</v>
      </c>
    </row>
    <row r="60" spans="1:10" ht="15.75">
      <c r="A60" s="55">
        <v>56</v>
      </c>
      <c r="B60" s="420" t="s">
        <v>11383</v>
      </c>
      <c r="C60" s="421" t="s">
        <v>10986</v>
      </c>
      <c r="D60" s="422" t="s">
        <v>11438</v>
      </c>
      <c r="E60" s="55" t="s">
        <v>7802</v>
      </c>
      <c r="F60" s="55"/>
      <c r="G60" s="55" t="s">
        <v>7804</v>
      </c>
      <c r="H60" s="423">
        <v>314</v>
      </c>
      <c r="I60" s="61">
        <v>0.1</v>
      </c>
      <c r="J60" s="448">
        <f t="shared" si="0"/>
        <v>282.60000000000002</v>
      </c>
    </row>
    <row r="61" spans="1:10" ht="15.75">
      <c r="A61" s="55">
        <v>57</v>
      </c>
      <c r="B61" s="420" t="s">
        <v>11383</v>
      </c>
      <c r="C61" s="421" t="s">
        <v>10987</v>
      </c>
      <c r="D61" s="422" t="s">
        <v>11439</v>
      </c>
      <c r="E61" s="55" t="s">
        <v>7802</v>
      </c>
      <c r="F61" s="55"/>
      <c r="G61" s="55" t="s">
        <v>7804</v>
      </c>
      <c r="H61" s="423">
        <v>100</v>
      </c>
      <c r="I61" s="61">
        <v>0.1</v>
      </c>
      <c r="J61" s="448">
        <f t="shared" si="0"/>
        <v>90</v>
      </c>
    </row>
    <row r="62" spans="1:10" ht="15.75">
      <c r="A62" s="55">
        <v>58</v>
      </c>
      <c r="B62" s="420" t="s">
        <v>11383</v>
      </c>
      <c r="C62" s="421" t="s">
        <v>10988</v>
      </c>
      <c r="D62" s="422" t="s">
        <v>11440</v>
      </c>
      <c r="E62" s="55" t="s">
        <v>7802</v>
      </c>
      <c r="F62" s="55"/>
      <c r="G62" s="55" t="s">
        <v>7804</v>
      </c>
      <c r="H62" s="423">
        <v>138</v>
      </c>
      <c r="I62" s="61">
        <v>0.1</v>
      </c>
      <c r="J62" s="448">
        <f t="shared" si="0"/>
        <v>124.2</v>
      </c>
    </row>
    <row r="63" spans="1:10" ht="15.75">
      <c r="A63" s="55">
        <v>59</v>
      </c>
      <c r="B63" s="420" t="s">
        <v>11383</v>
      </c>
      <c r="C63" s="421" t="s">
        <v>10989</v>
      </c>
      <c r="D63" s="422" t="s">
        <v>11441</v>
      </c>
      <c r="E63" s="55" t="s">
        <v>7802</v>
      </c>
      <c r="F63" s="55"/>
      <c r="G63" s="55" t="s">
        <v>7804</v>
      </c>
      <c r="H63" s="423">
        <v>212</v>
      </c>
      <c r="I63" s="61">
        <v>0.1</v>
      </c>
      <c r="J63" s="448">
        <f t="shared" si="0"/>
        <v>190.8</v>
      </c>
    </row>
    <row r="64" spans="1:10" ht="15.75">
      <c r="A64" s="55">
        <v>60</v>
      </c>
      <c r="B64" s="420" t="s">
        <v>11383</v>
      </c>
      <c r="C64" s="421" t="s">
        <v>10990</v>
      </c>
      <c r="D64" s="422" t="s">
        <v>11442</v>
      </c>
      <c r="E64" s="55" t="s">
        <v>7802</v>
      </c>
      <c r="F64" s="55"/>
      <c r="G64" s="55" t="s">
        <v>7804</v>
      </c>
      <c r="H64" s="423">
        <v>100</v>
      </c>
      <c r="I64" s="61">
        <v>0.1</v>
      </c>
      <c r="J64" s="448">
        <f t="shared" si="0"/>
        <v>90</v>
      </c>
    </row>
    <row r="65" spans="1:10" ht="15.75">
      <c r="A65" s="55">
        <v>61</v>
      </c>
      <c r="B65" s="420" t="s">
        <v>11383</v>
      </c>
      <c r="C65" s="421" t="s">
        <v>10991</v>
      </c>
      <c r="D65" s="422" t="s">
        <v>11443</v>
      </c>
      <c r="E65" s="55" t="s">
        <v>7802</v>
      </c>
      <c r="F65" s="55"/>
      <c r="G65" s="55" t="s">
        <v>7804</v>
      </c>
      <c r="H65" s="423">
        <v>98</v>
      </c>
      <c r="I65" s="61">
        <v>0.1</v>
      </c>
      <c r="J65" s="448">
        <f t="shared" si="0"/>
        <v>88.2</v>
      </c>
    </row>
    <row r="66" spans="1:10" ht="15.75">
      <c r="A66" s="55">
        <v>62</v>
      </c>
      <c r="B66" s="420" t="s">
        <v>11383</v>
      </c>
      <c r="C66" s="421" t="s">
        <v>10992</v>
      </c>
      <c r="D66" s="422" t="s">
        <v>11444</v>
      </c>
      <c r="E66" s="55" t="s">
        <v>7802</v>
      </c>
      <c r="F66" s="55"/>
      <c r="G66" s="55" t="s">
        <v>7804</v>
      </c>
      <c r="H66" s="423">
        <v>110</v>
      </c>
      <c r="I66" s="61">
        <v>0.1</v>
      </c>
      <c r="J66" s="448">
        <f t="shared" si="0"/>
        <v>99</v>
      </c>
    </row>
    <row r="67" spans="1:10" ht="15.75">
      <c r="A67" s="55">
        <v>63</v>
      </c>
      <c r="B67" s="420" t="s">
        <v>11383</v>
      </c>
      <c r="C67" s="421" t="s">
        <v>10993</v>
      </c>
      <c r="D67" s="422" t="s">
        <v>11445</v>
      </c>
      <c r="E67" s="55" t="s">
        <v>7802</v>
      </c>
      <c r="F67" s="55"/>
      <c r="G67" s="55" t="s">
        <v>7804</v>
      </c>
      <c r="H67" s="423">
        <v>158</v>
      </c>
      <c r="I67" s="61">
        <v>0.1</v>
      </c>
      <c r="J67" s="448">
        <f t="shared" si="0"/>
        <v>142.20000000000002</v>
      </c>
    </row>
    <row r="68" spans="1:10" ht="15.75">
      <c r="A68" s="55">
        <v>64</v>
      </c>
      <c r="B68" s="420" t="s">
        <v>11383</v>
      </c>
      <c r="C68" s="421" t="s">
        <v>10994</v>
      </c>
      <c r="D68" s="422" t="s">
        <v>11446</v>
      </c>
      <c r="E68" s="55" t="s">
        <v>7802</v>
      </c>
      <c r="F68" s="55"/>
      <c r="G68" s="55" t="s">
        <v>7804</v>
      </c>
      <c r="H68" s="423">
        <v>16</v>
      </c>
      <c r="I68" s="61">
        <v>0.1</v>
      </c>
      <c r="J68" s="448">
        <f t="shared" si="0"/>
        <v>14.4</v>
      </c>
    </row>
    <row r="69" spans="1:10" ht="15.75">
      <c r="A69" s="55">
        <v>65</v>
      </c>
      <c r="B69" s="420" t="s">
        <v>11383</v>
      </c>
      <c r="C69" s="421" t="s">
        <v>10995</v>
      </c>
      <c r="D69" s="422" t="s">
        <v>11447</v>
      </c>
      <c r="E69" s="55" t="s">
        <v>7802</v>
      </c>
      <c r="F69" s="55"/>
      <c r="G69" s="55" t="s">
        <v>7804</v>
      </c>
      <c r="H69" s="423">
        <v>174</v>
      </c>
      <c r="I69" s="61">
        <v>0.1</v>
      </c>
      <c r="J69" s="448">
        <f t="shared" si="0"/>
        <v>156.6</v>
      </c>
    </row>
    <row r="70" spans="1:10" ht="15.75">
      <c r="A70" s="55">
        <v>66</v>
      </c>
      <c r="B70" s="420" t="s">
        <v>11383</v>
      </c>
      <c r="C70" s="421" t="s">
        <v>10996</v>
      </c>
      <c r="D70" s="422" t="s">
        <v>11448</v>
      </c>
      <c r="E70" s="55" t="s">
        <v>7802</v>
      </c>
      <c r="F70" s="55"/>
      <c r="G70" s="55" t="s">
        <v>7804</v>
      </c>
      <c r="H70" s="423">
        <v>138</v>
      </c>
      <c r="I70" s="61">
        <v>0.1</v>
      </c>
      <c r="J70" s="448">
        <f t="shared" ref="J70:J133" si="1">H70*(1-I70)</f>
        <v>124.2</v>
      </c>
    </row>
    <row r="71" spans="1:10" ht="15.75">
      <c r="A71" s="55">
        <v>67</v>
      </c>
      <c r="B71" s="420" t="s">
        <v>11383</v>
      </c>
      <c r="C71" s="421" t="s">
        <v>10997</v>
      </c>
      <c r="D71" s="422" t="s">
        <v>11449</v>
      </c>
      <c r="E71" s="55" t="s">
        <v>7802</v>
      </c>
      <c r="F71" s="55"/>
      <c r="G71" s="55" t="s">
        <v>7804</v>
      </c>
      <c r="H71" s="423">
        <v>302</v>
      </c>
      <c r="I71" s="61">
        <v>0.1</v>
      </c>
      <c r="J71" s="448">
        <f t="shared" si="1"/>
        <v>271.8</v>
      </c>
    </row>
    <row r="72" spans="1:10" ht="15.75">
      <c r="A72" s="55">
        <v>68</v>
      </c>
      <c r="B72" s="420" t="s">
        <v>11383</v>
      </c>
      <c r="C72" s="421" t="s">
        <v>10998</v>
      </c>
      <c r="D72" s="422" t="s">
        <v>11450</v>
      </c>
      <c r="E72" s="55" t="s">
        <v>7802</v>
      </c>
      <c r="F72" s="55"/>
      <c r="G72" s="55" t="s">
        <v>7804</v>
      </c>
      <c r="H72" s="423">
        <v>150</v>
      </c>
      <c r="I72" s="61">
        <v>0.1</v>
      </c>
      <c r="J72" s="448">
        <f t="shared" si="1"/>
        <v>135</v>
      </c>
    </row>
    <row r="73" spans="1:10" ht="15.75">
      <c r="A73" s="55">
        <v>69</v>
      </c>
      <c r="B73" s="420" t="s">
        <v>11383</v>
      </c>
      <c r="C73" s="421" t="s">
        <v>10999</v>
      </c>
      <c r="D73" s="422" t="s">
        <v>11451</v>
      </c>
      <c r="E73" s="55" t="s">
        <v>7802</v>
      </c>
      <c r="F73" s="55"/>
      <c r="G73" s="55" t="s">
        <v>7804</v>
      </c>
      <c r="H73" s="423">
        <v>108</v>
      </c>
      <c r="I73" s="61">
        <v>0.1</v>
      </c>
      <c r="J73" s="448">
        <f t="shared" si="1"/>
        <v>97.2</v>
      </c>
    </row>
    <row r="74" spans="1:10" ht="15.75">
      <c r="A74" s="55">
        <v>70</v>
      </c>
      <c r="B74" s="420" t="s">
        <v>11383</v>
      </c>
      <c r="C74" s="421" t="s">
        <v>11000</v>
      </c>
      <c r="D74" s="422" t="s">
        <v>11452</v>
      </c>
      <c r="E74" s="55" t="s">
        <v>7802</v>
      </c>
      <c r="F74" s="55"/>
      <c r="G74" s="55" t="s">
        <v>7804</v>
      </c>
      <c r="H74" s="423">
        <v>104</v>
      </c>
      <c r="I74" s="61">
        <v>0.1</v>
      </c>
      <c r="J74" s="448">
        <f t="shared" si="1"/>
        <v>93.600000000000009</v>
      </c>
    </row>
    <row r="75" spans="1:10" ht="15.75">
      <c r="A75" s="55">
        <v>71</v>
      </c>
      <c r="B75" s="420" t="s">
        <v>11383</v>
      </c>
      <c r="C75" s="421" t="s">
        <v>11001</v>
      </c>
      <c r="D75" s="422" t="s">
        <v>11453</v>
      </c>
      <c r="E75" s="55" t="s">
        <v>7802</v>
      </c>
      <c r="F75" s="55"/>
      <c r="G75" s="55" t="s">
        <v>7804</v>
      </c>
      <c r="H75" s="423">
        <v>26</v>
      </c>
      <c r="I75" s="61">
        <v>0.1</v>
      </c>
      <c r="J75" s="448">
        <f t="shared" si="1"/>
        <v>23.400000000000002</v>
      </c>
    </row>
    <row r="76" spans="1:10" ht="15.75">
      <c r="A76" s="55">
        <v>72</v>
      </c>
      <c r="B76" s="420" t="s">
        <v>11383</v>
      </c>
      <c r="C76" s="421" t="s">
        <v>11002</v>
      </c>
      <c r="D76" s="422" t="s">
        <v>11454</v>
      </c>
      <c r="E76" s="55" t="s">
        <v>7802</v>
      </c>
      <c r="F76" s="55"/>
      <c r="G76" s="55" t="s">
        <v>7804</v>
      </c>
      <c r="H76" s="423">
        <v>10</v>
      </c>
      <c r="I76" s="61">
        <v>0.1</v>
      </c>
      <c r="J76" s="448">
        <f t="shared" si="1"/>
        <v>9</v>
      </c>
    </row>
    <row r="77" spans="1:10" ht="15.75">
      <c r="A77" s="55">
        <v>73</v>
      </c>
      <c r="B77" s="420" t="s">
        <v>11383</v>
      </c>
      <c r="C77" s="421" t="s">
        <v>11003</v>
      </c>
      <c r="D77" s="422" t="s">
        <v>11455</v>
      </c>
      <c r="E77" s="55" t="s">
        <v>7802</v>
      </c>
      <c r="F77" s="55"/>
      <c r="G77" s="55" t="s">
        <v>7804</v>
      </c>
      <c r="H77" s="423">
        <v>30</v>
      </c>
      <c r="I77" s="61">
        <v>0.1</v>
      </c>
      <c r="J77" s="448">
        <f t="shared" si="1"/>
        <v>27</v>
      </c>
    </row>
    <row r="78" spans="1:10" ht="15.75">
      <c r="A78" s="55">
        <v>74</v>
      </c>
      <c r="B78" s="420" t="s">
        <v>11383</v>
      </c>
      <c r="C78" s="421" t="s">
        <v>11004</v>
      </c>
      <c r="D78" s="422" t="s">
        <v>11456</v>
      </c>
      <c r="E78" s="55" t="s">
        <v>7802</v>
      </c>
      <c r="F78" s="55"/>
      <c r="G78" s="55" t="s">
        <v>7804</v>
      </c>
      <c r="H78" s="423">
        <v>28</v>
      </c>
      <c r="I78" s="61">
        <v>0.1</v>
      </c>
      <c r="J78" s="448">
        <f t="shared" si="1"/>
        <v>25.2</v>
      </c>
    </row>
    <row r="79" spans="1:10" ht="15.75">
      <c r="A79" s="55">
        <v>75</v>
      </c>
      <c r="B79" s="420" t="s">
        <v>11383</v>
      </c>
      <c r="C79" s="421" t="s">
        <v>11005</v>
      </c>
      <c r="D79" s="422" t="s">
        <v>11457</v>
      </c>
      <c r="E79" s="55" t="s">
        <v>7802</v>
      </c>
      <c r="F79" s="55"/>
      <c r="G79" s="55" t="s">
        <v>7804</v>
      </c>
      <c r="H79" s="423">
        <v>10</v>
      </c>
      <c r="I79" s="61">
        <v>0.1</v>
      </c>
      <c r="J79" s="448">
        <f t="shared" si="1"/>
        <v>9</v>
      </c>
    </row>
    <row r="80" spans="1:10" ht="15.75">
      <c r="A80" s="55">
        <v>76</v>
      </c>
      <c r="B80" s="420" t="s">
        <v>11383</v>
      </c>
      <c r="C80" s="421" t="s">
        <v>11006</v>
      </c>
      <c r="D80" s="422" t="s">
        <v>11458</v>
      </c>
      <c r="E80" s="55" t="s">
        <v>7802</v>
      </c>
      <c r="F80" s="55"/>
      <c r="G80" s="55" t="s">
        <v>7804</v>
      </c>
      <c r="H80" s="423">
        <v>40</v>
      </c>
      <c r="I80" s="61">
        <v>0.1</v>
      </c>
      <c r="J80" s="448">
        <f t="shared" si="1"/>
        <v>36</v>
      </c>
    </row>
    <row r="81" spans="1:10" ht="15.75">
      <c r="A81" s="55">
        <v>77</v>
      </c>
      <c r="B81" s="420" t="s">
        <v>11383</v>
      </c>
      <c r="C81" s="421" t="s">
        <v>11007</v>
      </c>
      <c r="D81" s="422" t="s">
        <v>11459</v>
      </c>
      <c r="E81" s="55" t="s">
        <v>7802</v>
      </c>
      <c r="F81" s="55"/>
      <c r="G81" s="55" t="s">
        <v>7804</v>
      </c>
      <c r="H81" s="423">
        <v>30</v>
      </c>
      <c r="I81" s="61">
        <v>0.1</v>
      </c>
      <c r="J81" s="448">
        <f t="shared" si="1"/>
        <v>27</v>
      </c>
    </row>
    <row r="82" spans="1:10" ht="15.75">
      <c r="A82" s="55">
        <v>78</v>
      </c>
      <c r="B82" s="420" t="s">
        <v>11383</v>
      </c>
      <c r="C82" s="421" t="s">
        <v>11008</v>
      </c>
      <c r="D82" s="422" t="s">
        <v>11460</v>
      </c>
      <c r="E82" s="55" t="s">
        <v>7802</v>
      </c>
      <c r="F82" s="55"/>
      <c r="G82" s="55" t="s">
        <v>7804</v>
      </c>
      <c r="H82" s="423">
        <v>30</v>
      </c>
      <c r="I82" s="61">
        <v>0.1</v>
      </c>
      <c r="J82" s="448">
        <f t="shared" si="1"/>
        <v>27</v>
      </c>
    </row>
    <row r="83" spans="1:10" ht="15.75">
      <c r="A83" s="55">
        <v>79</v>
      </c>
      <c r="B83" s="420" t="s">
        <v>11383</v>
      </c>
      <c r="C83" s="421" t="s">
        <v>11009</v>
      </c>
      <c r="D83" s="422" t="s">
        <v>11461</v>
      </c>
      <c r="E83" s="55" t="s">
        <v>7802</v>
      </c>
      <c r="F83" s="55"/>
      <c r="G83" s="55" t="s">
        <v>7804</v>
      </c>
      <c r="H83" s="423">
        <v>22</v>
      </c>
      <c r="I83" s="61">
        <v>0.1</v>
      </c>
      <c r="J83" s="448">
        <f t="shared" si="1"/>
        <v>19.8</v>
      </c>
    </row>
    <row r="84" spans="1:10" ht="15.75">
      <c r="A84" s="55">
        <v>80</v>
      </c>
      <c r="B84" s="420" t="s">
        <v>11383</v>
      </c>
      <c r="C84" s="421" t="s">
        <v>11010</v>
      </c>
      <c r="D84" s="422" t="s">
        <v>11462</v>
      </c>
      <c r="E84" s="55" t="s">
        <v>7802</v>
      </c>
      <c r="F84" s="55"/>
      <c r="G84" s="55" t="s">
        <v>7804</v>
      </c>
      <c r="H84" s="423">
        <v>22</v>
      </c>
      <c r="I84" s="61">
        <v>0.1</v>
      </c>
      <c r="J84" s="448">
        <f t="shared" si="1"/>
        <v>19.8</v>
      </c>
    </row>
    <row r="85" spans="1:10" ht="15.75">
      <c r="A85" s="55">
        <v>81</v>
      </c>
      <c r="B85" s="420" t="s">
        <v>11383</v>
      </c>
      <c r="C85" s="421" t="s">
        <v>11011</v>
      </c>
      <c r="D85" s="422" t="s">
        <v>11463</v>
      </c>
      <c r="E85" s="55" t="s">
        <v>7802</v>
      </c>
      <c r="F85" s="55"/>
      <c r="G85" s="55" t="s">
        <v>7804</v>
      </c>
      <c r="H85" s="423">
        <v>72</v>
      </c>
      <c r="I85" s="61">
        <v>0.1</v>
      </c>
      <c r="J85" s="448">
        <f t="shared" si="1"/>
        <v>64.8</v>
      </c>
    </row>
    <row r="86" spans="1:10" ht="15.75">
      <c r="A86" s="55">
        <v>82</v>
      </c>
      <c r="B86" s="420" t="s">
        <v>11383</v>
      </c>
      <c r="C86" s="421" t="s">
        <v>11012</v>
      </c>
      <c r="D86" s="422" t="s">
        <v>11464</v>
      </c>
      <c r="E86" s="55" t="s">
        <v>7802</v>
      </c>
      <c r="F86" s="55"/>
      <c r="G86" s="55" t="s">
        <v>7804</v>
      </c>
      <c r="H86" s="423">
        <v>24</v>
      </c>
      <c r="I86" s="61">
        <v>0.1</v>
      </c>
      <c r="J86" s="448">
        <f t="shared" si="1"/>
        <v>21.6</v>
      </c>
    </row>
    <row r="87" spans="1:10" ht="15.75">
      <c r="A87" s="55">
        <v>83</v>
      </c>
      <c r="B87" s="420" t="s">
        <v>11383</v>
      </c>
      <c r="C87" s="421" t="s">
        <v>11013</v>
      </c>
      <c r="D87" s="422" t="s">
        <v>11465</v>
      </c>
      <c r="E87" s="55" t="s">
        <v>7802</v>
      </c>
      <c r="F87" s="55"/>
      <c r="G87" s="55" t="s">
        <v>7804</v>
      </c>
      <c r="H87" s="423">
        <v>190</v>
      </c>
      <c r="I87" s="61">
        <v>0.1</v>
      </c>
      <c r="J87" s="448">
        <f t="shared" si="1"/>
        <v>171</v>
      </c>
    </row>
    <row r="88" spans="1:10" ht="15.75">
      <c r="A88" s="55">
        <v>84</v>
      </c>
      <c r="B88" s="420" t="s">
        <v>11383</v>
      </c>
      <c r="C88" s="421" t="s">
        <v>11014</v>
      </c>
      <c r="D88" s="422" t="s">
        <v>11466</v>
      </c>
      <c r="E88" s="55" t="s">
        <v>7802</v>
      </c>
      <c r="F88" s="55"/>
      <c r="G88" s="55" t="s">
        <v>7804</v>
      </c>
      <c r="H88" s="423">
        <v>244</v>
      </c>
      <c r="I88" s="61">
        <v>0.1</v>
      </c>
      <c r="J88" s="448">
        <f t="shared" si="1"/>
        <v>219.6</v>
      </c>
    </row>
    <row r="89" spans="1:10" ht="15.75">
      <c r="A89" s="55">
        <v>85</v>
      </c>
      <c r="B89" s="420" t="s">
        <v>11383</v>
      </c>
      <c r="C89" s="421" t="s">
        <v>11015</v>
      </c>
      <c r="D89" s="422" t="s">
        <v>11467</v>
      </c>
      <c r="E89" s="55" t="s">
        <v>7802</v>
      </c>
      <c r="F89" s="55"/>
      <c r="G89" s="55" t="s">
        <v>7804</v>
      </c>
      <c r="H89" s="423">
        <v>226</v>
      </c>
      <c r="I89" s="61">
        <v>0.1</v>
      </c>
      <c r="J89" s="448">
        <f t="shared" si="1"/>
        <v>203.4</v>
      </c>
    </row>
    <row r="90" spans="1:10" ht="15.75">
      <c r="A90" s="55">
        <v>86</v>
      </c>
      <c r="B90" s="420" t="s">
        <v>11383</v>
      </c>
      <c r="C90" s="421" t="s">
        <v>11016</v>
      </c>
      <c r="D90" s="422" t="s">
        <v>11468</v>
      </c>
      <c r="E90" s="55" t="s">
        <v>7802</v>
      </c>
      <c r="F90" s="55"/>
      <c r="G90" s="55" t="s">
        <v>7804</v>
      </c>
      <c r="H90" s="423">
        <v>288</v>
      </c>
      <c r="I90" s="61">
        <v>0.1</v>
      </c>
      <c r="J90" s="448">
        <f t="shared" si="1"/>
        <v>259.2</v>
      </c>
    </row>
    <row r="91" spans="1:10" ht="15.75">
      <c r="A91" s="55">
        <v>87</v>
      </c>
      <c r="B91" s="420" t="s">
        <v>11383</v>
      </c>
      <c r="C91" s="421" t="s">
        <v>11017</v>
      </c>
      <c r="D91" s="422" t="s">
        <v>11469</v>
      </c>
      <c r="E91" s="55" t="s">
        <v>7802</v>
      </c>
      <c r="F91" s="55"/>
      <c r="G91" s="55" t="s">
        <v>7804</v>
      </c>
      <c r="H91" s="423">
        <v>282</v>
      </c>
      <c r="I91" s="61">
        <v>0.1</v>
      </c>
      <c r="J91" s="448">
        <f t="shared" si="1"/>
        <v>253.8</v>
      </c>
    </row>
    <row r="92" spans="1:10" ht="15.75">
      <c r="A92" s="55">
        <v>88</v>
      </c>
      <c r="B92" s="420" t="s">
        <v>11383</v>
      </c>
      <c r="C92" s="421" t="s">
        <v>11018</v>
      </c>
      <c r="D92" s="422" t="s">
        <v>11470</v>
      </c>
      <c r="E92" s="55" t="s">
        <v>7802</v>
      </c>
      <c r="F92" s="55"/>
      <c r="G92" s="55" t="s">
        <v>7804</v>
      </c>
      <c r="H92" s="423">
        <v>372</v>
      </c>
      <c r="I92" s="61">
        <v>0.1</v>
      </c>
      <c r="J92" s="448">
        <f t="shared" si="1"/>
        <v>334.8</v>
      </c>
    </row>
    <row r="93" spans="1:10" ht="15.75">
      <c r="A93" s="55">
        <v>89</v>
      </c>
      <c r="B93" s="420" t="s">
        <v>11383</v>
      </c>
      <c r="C93" s="421" t="s">
        <v>11019</v>
      </c>
      <c r="D93" s="422" t="s">
        <v>11471</v>
      </c>
      <c r="E93" s="55" t="s">
        <v>7802</v>
      </c>
      <c r="F93" s="55"/>
      <c r="G93" s="55" t="s">
        <v>7804</v>
      </c>
      <c r="H93" s="423">
        <v>72</v>
      </c>
      <c r="I93" s="61">
        <v>0.1</v>
      </c>
      <c r="J93" s="448">
        <f t="shared" si="1"/>
        <v>64.8</v>
      </c>
    </row>
    <row r="94" spans="1:10" ht="15.75">
      <c r="A94" s="55">
        <v>90</v>
      </c>
      <c r="B94" s="420" t="s">
        <v>11383</v>
      </c>
      <c r="C94" s="421" t="s">
        <v>11020</v>
      </c>
      <c r="D94" s="422" t="s">
        <v>11472</v>
      </c>
      <c r="E94" s="55" t="s">
        <v>7802</v>
      </c>
      <c r="F94" s="55"/>
      <c r="G94" s="55" t="s">
        <v>7804</v>
      </c>
      <c r="H94" s="423">
        <v>110</v>
      </c>
      <c r="I94" s="61">
        <v>0.1</v>
      </c>
      <c r="J94" s="448">
        <f t="shared" si="1"/>
        <v>99</v>
      </c>
    </row>
    <row r="95" spans="1:10" ht="15.75">
      <c r="A95" s="55">
        <v>91</v>
      </c>
      <c r="B95" s="420" t="s">
        <v>11383</v>
      </c>
      <c r="C95" s="421" t="s">
        <v>11021</v>
      </c>
      <c r="D95" s="422" t="s">
        <v>11473</v>
      </c>
      <c r="E95" s="55" t="s">
        <v>7802</v>
      </c>
      <c r="F95" s="55"/>
      <c r="G95" s="55" t="s">
        <v>7804</v>
      </c>
      <c r="H95" s="423">
        <v>550</v>
      </c>
      <c r="I95" s="61">
        <v>0.1</v>
      </c>
      <c r="J95" s="448">
        <f t="shared" si="1"/>
        <v>495</v>
      </c>
    </row>
    <row r="96" spans="1:10" ht="15.75">
      <c r="A96" s="55">
        <v>92</v>
      </c>
      <c r="B96" s="420" t="s">
        <v>11383</v>
      </c>
      <c r="C96" s="421" t="s">
        <v>11022</v>
      </c>
      <c r="D96" s="422" t="s">
        <v>11474</v>
      </c>
      <c r="E96" s="55" t="s">
        <v>7802</v>
      </c>
      <c r="F96" s="55"/>
      <c r="G96" s="55" t="s">
        <v>7804</v>
      </c>
      <c r="H96" s="423">
        <v>78</v>
      </c>
      <c r="I96" s="61">
        <v>0.1</v>
      </c>
      <c r="J96" s="448">
        <f t="shared" si="1"/>
        <v>70.2</v>
      </c>
    </row>
    <row r="97" spans="1:10" ht="15.75">
      <c r="A97" s="55">
        <v>93</v>
      </c>
      <c r="B97" s="420" t="s">
        <v>11383</v>
      </c>
      <c r="C97" s="421" t="s">
        <v>11023</v>
      </c>
      <c r="D97" s="422" t="s">
        <v>11475</v>
      </c>
      <c r="E97" s="55" t="s">
        <v>7802</v>
      </c>
      <c r="F97" s="55"/>
      <c r="G97" s="55" t="s">
        <v>7804</v>
      </c>
      <c r="H97" s="423">
        <v>370</v>
      </c>
      <c r="I97" s="61">
        <v>0.1</v>
      </c>
      <c r="J97" s="448">
        <f t="shared" si="1"/>
        <v>333</v>
      </c>
    </row>
    <row r="98" spans="1:10" ht="15.75">
      <c r="A98" s="55">
        <v>94</v>
      </c>
      <c r="B98" s="420" t="s">
        <v>11383</v>
      </c>
      <c r="C98" s="421" t="s">
        <v>11024</v>
      </c>
      <c r="D98" s="422" t="s">
        <v>11476</v>
      </c>
      <c r="E98" s="55" t="s">
        <v>7802</v>
      </c>
      <c r="F98" s="55"/>
      <c r="G98" s="55" t="s">
        <v>7804</v>
      </c>
      <c r="H98" s="423">
        <v>20</v>
      </c>
      <c r="I98" s="61">
        <v>0.1</v>
      </c>
      <c r="J98" s="448">
        <f t="shared" si="1"/>
        <v>18</v>
      </c>
    </row>
    <row r="99" spans="1:10" ht="15.75">
      <c r="A99" s="55">
        <v>95</v>
      </c>
      <c r="B99" s="420" t="s">
        <v>11383</v>
      </c>
      <c r="C99" s="421" t="s">
        <v>11025</v>
      </c>
      <c r="D99" s="422" t="s">
        <v>11469</v>
      </c>
      <c r="E99" s="55" t="s">
        <v>7802</v>
      </c>
      <c r="F99" s="55"/>
      <c r="G99" s="55" t="s">
        <v>7804</v>
      </c>
      <c r="H99" s="423">
        <v>242</v>
      </c>
      <c r="I99" s="61">
        <v>0.1</v>
      </c>
      <c r="J99" s="448">
        <f t="shared" si="1"/>
        <v>217.8</v>
      </c>
    </row>
    <row r="100" spans="1:10" ht="15.75">
      <c r="A100" s="55">
        <v>96</v>
      </c>
      <c r="B100" s="420" t="s">
        <v>11383</v>
      </c>
      <c r="C100" s="421" t="s">
        <v>11026</v>
      </c>
      <c r="D100" s="422" t="s">
        <v>11470</v>
      </c>
      <c r="E100" s="55" t="s">
        <v>7802</v>
      </c>
      <c r="F100" s="55"/>
      <c r="G100" s="55" t="s">
        <v>7804</v>
      </c>
      <c r="H100" s="423">
        <v>320</v>
      </c>
      <c r="I100" s="61">
        <v>0.1</v>
      </c>
      <c r="J100" s="448">
        <f t="shared" si="1"/>
        <v>288</v>
      </c>
    </row>
    <row r="101" spans="1:10" ht="15.75">
      <c r="A101" s="55">
        <v>97</v>
      </c>
      <c r="B101" s="420" t="s">
        <v>11383</v>
      </c>
      <c r="C101" s="421" t="s">
        <v>11027</v>
      </c>
      <c r="D101" s="422" t="s">
        <v>11477</v>
      </c>
      <c r="E101" s="55" t="s">
        <v>7802</v>
      </c>
      <c r="F101" s="55"/>
      <c r="G101" s="55" t="s">
        <v>7804</v>
      </c>
      <c r="H101" s="423">
        <v>284</v>
      </c>
      <c r="I101" s="61">
        <v>0.1</v>
      </c>
      <c r="J101" s="448">
        <f t="shared" si="1"/>
        <v>255.6</v>
      </c>
    </row>
    <row r="102" spans="1:10" ht="15.75">
      <c r="A102" s="55">
        <v>98</v>
      </c>
      <c r="B102" s="420" t="s">
        <v>11383</v>
      </c>
      <c r="C102" s="421" t="s">
        <v>11028</v>
      </c>
      <c r="D102" s="422" t="s">
        <v>11478</v>
      </c>
      <c r="E102" s="55" t="s">
        <v>7802</v>
      </c>
      <c r="F102" s="55"/>
      <c r="G102" s="55" t="s">
        <v>7804</v>
      </c>
      <c r="H102" s="423">
        <v>386</v>
      </c>
      <c r="I102" s="61">
        <v>0.1</v>
      </c>
      <c r="J102" s="448">
        <f t="shared" si="1"/>
        <v>347.40000000000003</v>
      </c>
    </row>
    <row r="103" spans="1:10" ht="15.75">
      <c r="A103" s="55">
        <v>99</v>
      </c>
      <c r="B103" s="420" t="s">
        <v>11383</v>
      </c>
      <c r="C103" s="421" t="s">
        <v>11029</v>
      </c>
      <c r="D103" s="422" t="s">
        <v>11479</v>
      </c>
      <c r="E103" s="55" t="s">
        <v>7802</v>
      </c>
      <c r="F103" s="55"/>
      <c r="G103" s="55" t="s">
        <v>7804</v>
      </c>
      <c r="H103" s="423">
        <v>762</v>
      </c>
      <c r="I103" s="61">
        <v>0.1</v>
      </c>
      <c r="J103" s="448">
        <f t="shared" si="1"/>
        <v>685.80000000000007</v>
      </c>
    </row>
    <row r="104" spans="1:10" ht="15.75">
      <c r="A104" s="55">
        <v>100</v>
      </c>
      <c r="B104" s="420" t="s">
        <v>11383</v>
      </c>
      <c r="C104" s="421" t="s">
        <v>11030</v>
      </c>
      <c r="D104" s="422" t="s">
        <v>11480</v>
      </c>
      <c r="E104" s="55" t="s">
        <v>7802</v>
      </c>
      <c r="F104" s="55"/>
      <c r="G104" s="55" t="s">
        <v>7804</v>
      </c>
      <c r="H104" s="423">
        <v>572</v>
      </c>
      <c r="I104" s="61">
        <v>0.1</v>
      </c>
      <c r="J104" s="448">
        <f t="shared" si="1"/>
        <v>514.80000000000007</v>
      </c>
    </row>
    <row r="105" spans="1:10" ht="15.75">
      <c r="A105" s="55">
        <v>101</v>
      </c>
      <c r="B105" s="420" t="s">
        <v>11383</v>
      </c>
      <c r="C105" s="421" t="s">
        <v>11031</v>
      </c>
      <c r="D105" s="422" t="s">
        <v>11481</v>
      </c>
      <c r="E105" s="55" t="s">
        <v>7802</v>
      </c>
      <c r="F105" s="55"/>
      <c r="G105" s="55" t="s">
        <v>7804</v>
      </c>
      <c r="H105" s="423">
        <v>400</v>
      </c>
      <c r="I105" s="61">
        <v>0.1</v>
      </c>
      <c r="J105" s="448">
        <f t="shared" si="1"/>
        <v>360</v>
      </c>
    </row>
    <row r="106" spans="1:10" ht="15.75">
      <c r="A106" s="55">
        <v>102</v>
      </c>
      <c r="B106" s="420" t="s">
        <v>11383</v>
      </c>
      <c r="C106" s="421" t="s">
        <v>11032</v>
      </c>
      <c r="D106" s="422" t="s">
        <v>11482</v>
      </c>
      <c r="E106" s="55" t="s">
        <v>7802</v>
      </c>
      <c r="F106" s="55"/>
      <c r="G106" s="55" t="s">
        <v>7804</v>
      </c>
      <c r="H106" s="423">
        <v>20</v>
      </c>
      <c r="I106" s="61">
        <v>0.1</v>
      </c>
      <c r="J106" s="448">
        <f t="shared" si="1"/>
        <v>18</v>
      </c>
    </row>
    <row r="107" spans="1:10" ht="15.75">
      <c r="A107" s="55">
        <v>103</v>
      </c>
      <c r="B107" s="420" t="s">
        <v>11383</v>
      </c>
      <c r="C107" s="421" t="s">
        <v>11033</v>
      </c>
      <c r="D107" s="422" t="s">
        <v>11483</v>
      </c>
      <c r="E107" s="55" t="s">
        <v>7802</v>
      </c>
      <c r="F107" s="55"/>
      <c r="G107" s="55" t="s">
        <v>7804</v>
      </c>
      <c r="H107" s="423">
        <v>78</v>
      </c>
      <c r="I107" s="61">
        <v>0.1</v>
      </c>
      <c r="J107" s="448">
        <f t="shared" si="1"/>
        <v>70.2</v>
      </c>
    </row>
    <row r="108" spans="1:10" ht="15.75">
      <c r="A108" s="55">
        <v>104</v>
      </c>
      <c r="B108" s="420" t="s">
        <v>11383</v>
      </c>
      <c r="C108" s="421" t="s">
        <v>11034</v>
      </c>
      <c r="D108" s="422" t="s">
        <v>11484</v>
      </c>
      <c r="E108" s="55" t="s">
        <v>7802</v>
      </c>
      <c r="F108" s="55"/>
      <c r="G108" s="55" t="s">
        <v>7804</v>
      </c>
      <c r="H108" s="423">
        <v>68</v>
      </c>
      <c r="I108" s="61">
        <v>0.1</v>
      </c>
      <c r="J108" s="448">
        <f t="shared" si="1"/>
        <v>61.2</v>
      </c>
    </row>
    <row r="109" spans="1:10" ht="15.75">
      <c r="A109" s="55">
        <v>105</v>
      </c>
      <c r="B109" s="420" t="s">
        <v>11383</v>
      </c>
      <c r="C109" s="421" t="s">
        <v>11035</v>
      </c>
      <c r="D109" s="422" t="s">
        <v>11485</v>
      </c>
      <c r="E109" s="55" t="s">
        <v>7802</v>
      </c>
      <c r="F109" s="55"/>
      <c r="G109" s="55" t="s">
        <v>7804</v>
      </c>
      <c r="H109" s="423">
        <v>344</v>
      </c>
      <c r="I109" s="61">
        <v>0.1</v>
      </c>
      <c r="J109" s="448">
        <f t="shared" si="1"/>
        <v>309.60000000000002</v>
      </c>
    </row>
    <row r="110" spans="1:10" ht="15.75">
      <c r="A110" s="55">
        <v>106</v>
      </c>
      <c r="B110" s="420" t="s">
        <v>11383</v>
      </c>
      <c r="C110" s="421" t="s">
        <v>11036</v>
      </c>
      <c r="D110" s="422" t="s">
        <v>11486</v>
      </c>
      <c r="E110" s="55" t="s">
        <v>7802</v>
      </c>
      <c r="F110" s="55"/>
      <c r="G110" s="55" t="s">
        <v>7804</v>
      </c>
      <c r="H110" s="423">
        <v>50</v>
      </c>
      <c r="I110" s="61">
        <v>0.1</v>
      </c>
      <c r="J110" s="448">
        <f t="shared" si="1"/>
        <v>45</v>
      </c>
    </row>
    <row r="111" spans="1:10" ht="15.75">
      <c r="A111" s="55">
        <v>107</v>
      </c>
      <c r="B111" s="420" t="s">
        <v>11383</v>
      </c>
      <c r="C111" s="421" t="s">
        <v>11037</v>
      </c>
      <c r="D111" s="422" t="s">
        <v>11487</v>
      </c>
      <c r="E111" s="55" t="s">
        <v>7802</v>
      </c>
      <c r="F111" s="55"/>
      <c r="G111" s="55" t="s">
        <v>7804</v>
      </c>
      <c r="H111" s="423">
        <v>876</v>
      </c>
      <c r="I111" s="61">
        <v>0.1</v>
      </c>
      <c r="J111" s="448">
        <f t="shared" si="1"/>
        <v>788.4</v>
      </c>
    </row>
    <row r="112" spans="1:10" ht="15.75">
      <c r="A112" s="55">
        <v>108</v>
      </c>
      <c r="B112" s="420" t="s">
        <v>11383</v>
      </c>
      <c r="C112" s="421" t="s">
        <v>11038</v>
      </c>
      <c r="D112" s="422" t="s">
        <v>11488</v>
      </c>
      <c r="E112" s="55" t="s">
        <v>7802</v>
      </c>
      <c r="F112" s="55"/>
      <c r="G112" s="55" t="s">
        <v>7804</v>
      </c>
      <c r="H112" s="423">
        <v>72</v>
      </c>
      <c r="I112" s="61">
        <v>0.1</v>
      </c>
      <c r="J112" s="448">
        <f t="shared" si="1"/>
        <v>64.8</v>
      </c>
    </row>
    <row r="113" spans="1:10" ht="15.75">
      <c r="A113" s="55">
        <v>109</v>
      </c>
      <c r="B113" s="420" t="s">
        <v>11383</v>
      </c>
      <c r="C113" s="421" t="s">
        <v>11039</v>
      </c>
      <c r="D113" s="422" t="s">
        <v>11489</v>
      </c>
      <c r="E113" s="55" t="s">
        <v>7802</v>
      </c>
      <c r="F113" s="55"/>
      <c r="G113" s="55" t="s">
        <v>7804</v>
      </c>
      <c r="H113" s="423">
        <v>430</v>
      </c>
      <c r="I113" s="61">
        <v>0.1</v>
      </c>
      <c r="J113" s="448">
        <f t="shared" si="1"/>
        <v>387</v>
      </c>
    </row>
    <row r="114" spans="1:10" ht="15.75">
      <c r="A114" s="55">
        <v>110</v>
      </c>
      <c r="B114" s="420" t="s">
        <v>11383</v>
      </c>
      <c r="C114" s="421" t="s">
        <v>11040</v>
      </c>
      <c r="D114" s="422" t="s">
        <v>11490</v>
      </c>
      <c r="E114" s="55" t="s">
        <v>7802</v>
      </c>
      <c r="F114" s="55"/>
      <c r="G114" s="55" t="s">
        <v>7804</v>
      </c>
      <c r="H114" s="423">
        <v>158</v>
      </c>
      <c r="I114" s="61">
        <v>0.1</v>
      </c>
      <c r="J114" s="448">
        <f t="shared" si="1"/>
        <v>142.20000000000002</v>
      </c>
    </row>
    <row r="115" spans="1:10" ht="15.75">
      <c r="A115" s="55">
        <v>111</v>
      </c>
      <c r="B115" s="420" t="s">
        <v>11383</v>
      </c>
      <c r="C115" s="421" t="s">
        <v>11041</v>
      </c>
      <c r="D115" s="422" t="s">
        <v>11491</v>
      </c>
      <c r="E115" s="55" t="s">
        <v>7802</v>
      </c>
      <c r="F115" s="55"/>
      <c r="G115" s="55" t="s">
        <v>7804</v>
      </c>
      <c r="H115" s="423">
        <v>198</v>
      </c>
      <c r="I115" s="61">
        <v>0.1</v>
      </c>
      <c r="J115" s="448">
        <f t="shared" si="1"/>
        <v>178.20000000000002</v>
      </c>
    </row>
    <row r="116" spans="1:10" ht="15.75">
      <c r="A116" s="55">
        <v>112</v>
      </c>
      <c r="B116" s="420" t="s">
        <v>11383</v>
      </c>
      <c r="C116" s="421" t="s">
        <v>11042</v>
      </c>
      <c r="D116" s="422" t="s">
        <v>11492</v>
      </c>
      <c r="E116" s="55" t="s">
        <v>7802</v>
      </c>
      <c r="F116" s="55"/>
      <c r="G116" s="55" t="s">
        <v>7804</v>
      </c>
      <c r="H116" s="423">
        <v>40</v>
      </c>
      <c r="I116" s="61">
        <v>0.1</v>
      </c>
      <c r="J116" s="448">
        <f t="shared" si="1"/>
        <v>36</v>
      </c>
    </row>
    <row r="117" spans="1:10" ht="15.75">
      <c r="A117" s="55">
        <v>113</v>
      </c>
      <c r="B117" s="420" t="s">
        <v>11383</v>
      </c>
      <c r="C117" s="421" t="s">
        <v>11043</v>
      </c>
      <c r="D117" s="422" t="s">
        <v>11493</v>
      </c>
      <c r="E117" s="55" t="s">
        <v>7802</v>
      </c>
      <c r="F117" s="55"/>
      <c r="G117" s="55" t="s">
        <v>7804</v>
      </c>
      <c r="H117" s="423">
        <v>298</v>
      </c>
      <c r="I117" s="61">
        <v>0.1</v>
      </c>
      <c r="J117" s="448">
        <f t="shared" si="1"/>
        <v>268.2</v>
      </c>
    </row>
    <row r="118" spans="1:10" ht="15.75">
      <c r="A118" s="55">
        <v>114</v>
      </c>
      <c r="B118" s="420" t="s">
        <v>11383</v>
      </c>
      <c r="C118" s="421" t="s">
        <v>11044</v>
      </c>
      <c r="D118" s="422" t="s">
        <v>11494</v>
      </c>
      <c r="E118" s="55" t="s">
        <v>7802</v>
      </c>
      <c r="F118" s="55"/>
      <c r="G118" s="55" t="s">
        <v>7804</v>
      </c>
      <c r="H118" s="423">
        <v>1658</v>
      </c>
      <c r="I118" s="61">
        <v>0.1</v>
      </c>
      <c r="J118" s="448">
        <f t="shared" si="1"/>
        <v>1492.2</v>
      </c>
    </row>
    <row r="119" spans="1:10" ht="15.75">
      <c r="A119" s="55">
        <v>115</v>
      </c>
      <c r="B119" s="420" t="s">
        <v>11383</v>
      </c>
      <c r="C119" s="421" t="s">
        <v>11045</v>
      </c>
      <c r="D119" s="422" t="s">
        <v>11495</v>
      </c>
      <c r="E119" s="55" t="s">
        <v>7802</v>
      </c>
      <c r="F119" s="55"/>
      <c r="G119" s="55" t="s">
        <v>7804</v>
      </c>
      <c r="H119" s="423">
        <v>304</v>
      </c>
      <c r="I119" s="61">
        <v>0.1</v>
      </c>
      <c r="J119" s="448">
        <f t="shared" si="1"/>
        <v>273.60000000000002</v>
      </c>
    </row>
    <row r="120" spans="1:10" ht="15.75">
      <c r="A120" s="55">
        <v>116</v>
      </c>
      <c r="B120" s="420" t="s">
        <v>11383</v>
      </c>
      <c r="C120" s="421" t="s">
        <v>11046</v>
      </c>
      <c r="D120" s="422" t="s">
        <v>11496</v>
      </c>
      <c r="E120" s="55" t="s">
        <v>7802</v>
      </c>
      <c r="F120" s="55"/>
      <c r="G120" s="55" t="s">
        <v>7804</v>
      </c>
      <c r="H120" s="423">
        <v>570</v>
      </c>
      <c r="I120" s="61">
        <v>0.1</v>
      </c>
      <c r="J120" s="448">
        <f t="shared" si="1"/>
        <v>513</v>
      </c>
    </row>
    <row r="121" spans="1:10" ht="15.75">
      <c r="A121" s="55">
        <v>117</v>
      </c>
      <c r="B121" s="420" t="s">
        <v>11383</v>
      </c>
      <c r="C121" s="421" t="s">
        <v>11047</v>
      </c>
      <c r="D121" s="422" t="s">
        <v>11497</v>
      </c>
      <c r="E121" s="55" t="s">
        <v>7802</v>
      </c>
      <c r="F121" s="55"/>
      <c r="G121" s="55" t="s">
        <v>7804</v>
      </c>
      <c r="H121" s="423">
        <v>900</v>
      </c>
      <c r="I121" s="61">
        <v>0.1</v>
      </c>
      <c r="J121" s="448">
        <f t="shared" si="1"/>
        <v>810</v>
      </c>
    </row>
    <row r="122" spans="1:10" ht="15.75">
      <c r="A122" s="55">
        <v>118</v>
      </c>
      <c r="B122" s="420" t="s">
        <v>11383</v>
      </c>
      <c r="C122" s="421" t="s">
        <v>11048</v>
      </c>
      <c r="D122" s="422" t="s">
        <v>11498</v>
      </c>
      <c r="E122" s="55" t="s">
        <v>7802</v>
      </c>
      <c r="F122" s="55"/>
      <c r="G122" s="55" t="s">
        <v>7804</v>
      </c>
      <c r="H122" s="423">
        <v>318</v>
      </c>
      <c r="I122" s="61">
        <v>0.1</v>
      </c>
      <c r="J122" s="448">
        <f t="shared" si="1"/>
        <v>286.2</v>
      </c>
    </row>
    <row r="123" spans="1:10" ht="15.75">
      <c r="A123" s="55">
        <v>119</v>
      </c>
      <c r="B123" s="420" t="s">
        <v>11383</v>
      </c>
      <c r="C123" s="421" t="s">
        <v>11049</v>
      </c>
      <c r="D123" s="422" t="s">
        <v>11499</v>
      </c>
      <c r="E123" s="55" t="s">
        <v>7802</v>
      </c>
      <c r="F123" s="55"/>
      <c r="G123" s="55" t="s">
        <v>7804</v>
      </c>
      <c r="H123" s="423">
        <v>78</v>
      </c>
      <c r="I123" s="61">
        <v>0.1</v>
      </c>
      <c r="J123" s="448">
        <f t="shared" si="1"/>
        <v>70.2</v>
      </c>
    </row>
    <row r="124" spans="1:10" ht="15.75">
      <c r="A124" s="55">
        <v>120</v>
      </c>
      <c r="B124" s="420" t="s">
        <v>11383</v>
      </c>
      <c r="C124" s="421" t="s">
        <v>11050</v>
      </c>
      <c r="D124" s="422" t="s">
        <v>11500</v>
      </c>
      <c r="E124" s="55" t="s">
        <v>7802</v>
      </c>
      <c r="F124" s="55"/>
      <c r="G124" s="55" t="s">
        <v>7804</v>
      </c>
      <c r="H124" s="423">
        <v>246</v>
      </c>
      <c r="I124" s="61">
        <v>0.1</v>
      </c>
      <c r="J124" s="448">
        <f t="shared" si="1"/>
        <v>221.4</v>
      </c>
    </row>
    <row r="125" spans="1:10" ht="15.75">
      <c r="A125" s="55">
        <v>121</v>
      </c>
      <c r="B125" s="420" t="s">
        <v>11383</v>
      </c>
      <c r="C125" s="421" t="s">
        <v>11051</v>
      </c>
      <c r="D125" s="422" t="s">
        <v>11501</v>
      </c>
      <c r="E125" s="55" t="s">
        <v>7802</v>
      </c>
      <c r="F125" s="55"/>
      <c r="G125" s="55" t="s">
        <v>7804</v>
      </c>
      <c r="H125" s="423">
        <v>252</v>
      </c>
      <c r="I125" s="61">
        <v>0.1</v>
      </c>
      <c r="J125" s="448">
        <f t="shared" si="1"/>
        <v>226.8</v>
      </c>
    </row>
    <row r="126" spans="1:10" ht="15.75">
      <c r="A126" s="55">
        <v>122</v>
      </c>
      <c r="B126" s="420" t="s">
        <v>11383</v>
      </c>
      <c r="C126" s="421" t="s">
        <v>11052</v>
      </c>
      <c r="D126" s="422" t="s">
        <v>11502</v>
      </c>
      <c r="E126" s="55" t="s">
        <v>7802</v>
      </c>
      <c r="F126" s="55"/>
      <c r="G126" s="55" t="s">
        <v>7804</v>
      </c>
      <c r="H126" s="423">
        <v>92</v>
      </c>
      <c r="I126" s="61">
        <v>0.1</v>
      </c>
      <c r="J126" s="448">
        <f t="shared" si="1"/>
        <v>82.8</v>
      </c>
    </row>
    <row r="127" spans="1:10" ht="15.75">
      <c r="A127" s="55">
        <v>123</v>
      </c>
      <c r="B127" s="420" t="s">
        <v>11383</v>
      </c>
      <c r="C127" s="421" t="s">
        <v>11053</v>
      </c>
      <c r="D127" s="422" t="s">
        <v>11503</v>
      </c>
      <c r="E127" s="55" t="s">
        <v>7802</v>
      </c>
      <c r="F127" s="55"/>
      <c r="G127" s="55" t="s">
        <v>7804</v>
      </c>
      <c r="H127" s="423">
        <v>3324</v>
      </c>
      <c r="I127" s="61">
        <v>0.1</v>
      </c>
      <c r="J127" s="448">
        <f t="shared" si="1"/>
        <v>2991.6</v>
      </c>
    </row>
    <row r="128" spans="1:10" ht="15.75">
      <c r="A128" s="55">
        <v>124</v>
      </c>
      <c r="B128" s="420" t="s">
        <v>11383</v>
      </c>
      <c r="C128" s="421" t="s">
        <v>11054</v>
      </c>
      <c r="D128" s="422" t="s">
        <v>11504</v>
      </c>
      <c r="E128" s="55" t="s">
        <v>7802</v>
      </c>
      <c r="F128" s="55"/>
      <c r="G128" s="55" t="s">
        <v>7804</v>
      </c>
      <c r="H128" s="423">
        <v>5536</v>
      </c>
      <c r="I128" s="61">
        <v>0.1</v>
      </c>
      <c r="J128" s="448">
        <f t="shared" si="1"/>
        <v>4982.4000000000005</v>
      </c>
    </row>
    <row r="129" spans="1:10" ht="15.75">
      <c r="A129" s="55">
        <v>125</v>
      </c>
      <c r="B129" s="420" t="s">
        <v>11383</v>
      </c>
      <c r="C129" s="421" t="s">
        <v>11055</v>
      </c>
      <c r="D129" s="422" t="s">
        <v>11505</v>
      </c>
      <c r="E129" s="55" t="s">
        <v>7802</v>
      </c>
      <c r="F129" s="55"/>
      <c r="G129" s="55" t="s">
        <v>7804</v>
      </c>
      <c r="H129" s="423">
        <v>30</v>
      </c>
      <c r="I129" s="61">
        <v>0.1</v>
      </c>
      <c r="J129" s="448">
        <f t="shared" si="1"/>
        <v>27</v>
      </c>
    </row>
    <row r="130" spans="1:10" ht="15.75">
      <c r="A130" s="55">
        <v>126</v>
      </c>
      <c r="B130" s="420" t="s">
        <v>11383</v>
      </c>
      <c r="C130" s="421" t="s">
        <v>11056</v>
      </c>
      <c r="D130" s="422" t="s">
        <v>11506</v>
      </c>
      <c r="E130" s="55" t="s">
        <v>7802</v>
      </c>
      <c r="F130" s="55"/>
      <c r="G130" s="55" t="s">
        <v>7804</v>
      </c>
      <c r="H130" s="423">
        <v>864</v>
      </c>
      <c r="I130" s="61">
        <v>0.1</v>
      </c>
      <c r="J130" s="448">
        <f t="shared" si="1"/>
        <v>777.6</v>
      </c>
    </row>
    <row r="131" spans="1:10" ht="15.75">
      <c r="A131" s="55">
        <v>127</v>
      </c>
      <c r="B131" s="420" t="s">
        <v>11383</v>
      </c>
      <c r="C131" s="421" t="s">
        <v>11057</v>
      </c>
      <c r="D131" s="422" t="s">
        <v>11507</v>
      </c>
      <c r="E131" s="55" t="s">
        <v>7802</v>
      </c>
      <c r="F131" s="55"/>
      <c r="G131" s="55" t="s">
        <v>7804</v>
      </c>
      <c r="H131" s="423">
        <v>358</v>
      </c>
      <c r="I131" s="61">
        <v>0.1</v>
      </c>
      <c r="J131" s="448">
        <f t="shared" si="1"/>
        <v>322.2</v>
      </c>
    </row>
    <row r="132" spans="1:10" ht="15.75">
      <c r="A132" s="55">
        <v>128</v>
      </c>
      <c r="B132" s="420" t="s">
        <v>11383</v>
      </c>
      <c r="C132" s="421" t="s">
        <v>11058</v>
      </c>
      <c r="D132" s="422" t="s">
        <v>11508</v>
      </c>
      <c r="E132" s="55" t="s">
        <v>7802</v>
      </c>
      <c r="F132" s="55"/>
      <c r="G132" s="55" t="s">
        <v>7804</v>
      </c>
      <c r="H132" s="423">
        <v>258</v>
      </c>
      <c r="I132" s="61">
        <v>0.1</v>
      </c>
      <c r="J132" s="448">
        <f t="shared" si="1"/>
        <v>232.20000000000002</v>
      </c>
    </row>
    <row r="133" spans="1:10" ht="15.75">
      <c r="A133" s="55">
        <v>129</v>
      </c>
      <c r="B133" s="420" t="s">
        <v>11383</v>
      </c>
      <c r="C133" s="421" t="s">
        <v>11059</v>
      </c>
      <c r="D133" s="422" t="s">
        <v>11509</v>
      </c>
      <c r="E133" s="55" t="s">
        <v>7802</v>
      </c>
      <c r="F133" s="55"/>
      <c r="G133" s="55" t="s">
        <v>7804</v>
      </c>
      <c r="H133" s="423">
        <v>288</v>
      </c>
      <c r="I133" s="61">
        <v>0.1</v>
      </c>
      <c r="J133" s="448">
        <f t="shared" si="1"/>
        <v>259.2</v>
      </c>
    </row>
    <row r="134" spans="1:10" ht="15.75">
      <c r="A134" s="55">
        <v>130</v>
      </c>
      <c r="B134" s="420" t="s">
        <v>11383</v>
      </c>
      <c r="C134" s="421" t="s">
        <v>11060</v>
      </c>
      <c r="D134" s="422" t="s">
        <v>11510</v>
      </c>
      <c r="E134" s="55" t="s">
        <v>7802</v>
      </c>
      <c r="F134" s="55"/>
      <c r="G134" s="55" t="s">
        <v>7804</v>
      </c>
      <c r="H134" s="423">
        <v>1318</v>
      </c>
      <c r="I134" s="61">
        <v>0.1</v>
      </c>
      <c r="J134" s="448">
        <f t="shared" ref="J134:J197" si="2">H134*(1-I134)</f>
        <v>1186.2</v>
      </c>
    </row>
    <row r="135" spans="1:10" ht="15.75">
      <c r="A135" s="55">
        <v>131</v>
      </c>
      <c r="B135" s="420" t="s">
        <v>11383</v>
      </c>
      <c r="C135" s="421" t="s">
        <v>11061</v>
      </c>
      <c r="D135" s="422" t="s">
        <v>11511</v>
      </c>
      <c r="E135" s="55" t="s">
        <v>7802</v>
      </c>
      <c r="F135" s="55"/>
      <c r="G135" s="55" t="s">
        <v>7804</v>
      </c>
      <c r="H135" s="423">
        <v>1310</v>
      </c>
      <c r="I135" s="61">
        <v>0.1</v>
      </c>
      <c r="J135" s="448">
        <f t="shared" si="2"/>
        <v>1179</v>
      </c>
    </row>
    <row r="136" spans="1:10" ht="15.75">
      <c r="A136" s="55">
        <v>132</v>
      </c>
      <c r="B136" s="420" t="s">
        <v>11383</v>
      </c>
      <c r="C136" s="421" t="s">
        <v>11062</v>
      </c>
      <c r="D136" s="422" t="s">
        <v>11512</v>
      </c>
      <c r="E136" s="55" t="s">
        <v>7802</v>
      </c>
      <c r="F136" s="55"/>
      <c r="G136" s="55" t="s">
        <v>7804</v>
      </c>
      <c r="H136" s="423">
        <v>38</v>
      </c>
      <c r="I136" s="61">
        <v>0.1</v>
      </c>
      <c r="J136" s="448">
        <f t="shared" si="2"/>
        <v>34.200000000000003</v>
      </c>
    </row>
    <row r="137" spans="1:10" ht="15.75">
      <c r="A137" s="55">
        <v>133</v>
      </c>
      <c r="B137" s="420" t="s">
        <v>11383</v>
      </c>
      <c r="C137" s="421" t="s">
        <v>11063</v>
      </c>
      <c r="D137" s="422" t="s">
        <v>11513</v>
      </c>
      <c r="E137" s="55" t="s">
        <v>7802</v>
      </c>
      <c r="F137" s="55"/>
      <c r="G137" s="55" t="s">
        <v>7804</v>
      </c>
      <c r="H137" s="423">
        <v>48</v>
      </c>
      <c r="I137" s="61">
        <v>0.1</v>
      </c>
      <c r="J137" s="448">
        <f t="shared" si="2"/>
        <v>43.2</v>
      </c>
    </row>
    <row r="138" spans="1:10" ht="15.75">
      <c r="A138" s="55">
        <v>134</v>
      </c>
      <c r="B138" s="420" t="s">
        <v>11383</v>
      </c>
      <c r="C138" s="421" t="s">
        <v>11064</v>
      </c>
      <c r="D138" s="422" t="s">
        <v>11514</v>
      </c>
      <c r="E138" s="55" t="s">
        <v>7802</v>
      </c>
      <c r="F138" s="55"/>
      <c r="G138" s="55" t="s">
        <v>7804</v>
      </c>
      <c r="H138" s="423">
        <v>396</v>
      </c>
      <c r="I138" s="61">
        <v>0.1</v>
      </c>
      <c r="J138" s="448">
        <f t="shared" si="2"/>
        <v>356.40000000000003</v>
      </c>
    </row>
    <row r="139" spans="1:10" ht="15.75">
      <c r="A139" s="55">
        <v>135</v>
      </c>
      <c r="B139" s="420" t="s">
        <v>11383</v>
      </c>
      <c r="C139" s="421" t="s">
        <v>11065</v>
      </c>
      <c r="D139" s="422" t="s">
        <v>11515</v>
      </c>
      <c r="E139" s="55" t="s">
        <v>7802</v>
      </c>
      <c r="F139" s="55"/>
      <c r="G139" s="55" t="s">
        <v>7804</v>
      </c>
      <c r="H139" s="423">
        <v>260</v>
      </c>
      <c r="I139" s="61">
        <v>0.1</v>
      </c>
      <c r="J139" s="448">
        <f t="shared" si="2"/>
        <v>234</v>
      </c>
    </row>
    <row r="140" spans="1:10" ht="15.75">
      <c r="A140" s="55">
        <v>136</v>
      </c>
      <c r="B140" s="420" t="s">
        <v>11383</v>
      </c>
      <c r="C140" s="421" t="s">
        <v>11066</v>
      </c>
      <c r="D140" s="422" t="s">
        <v>11516</v>
      </c>
      <c r="E140" s="55" t="s">
        <v>7802</v>
      </c>
      <c r="F140" s="55"/>
      <c r="G140" s="55" t="s">
        <v>7804</v>
      </c>
      <c r="H140" s="423">
        <v>996</v>
      </c>
      <c r="I140" s="61">
        <v>0.1</v>
      </c>
      <c r="J140" s="448">
        <f t="shared" si="2"/>
        <v>896.4</v>
      </c>
    </row>
    <row r="141" spans="1:10" ht="15.75">
      <c r="A141" s="55">
        <v>137</v>
      </c>
      <c r="B141" s="420" t="s">
        <v>11383</v>
      </c>
      <c r="C141" s="421" t="s">
        <v>11067</v>
      </c>
      <c r="D141" s="422" t="s">
        <v>11517</v>
      </c>
      <c r="E141" s="55" t="s">
        <v>7802</v>
      </c>
      <c r="F141" s="55"/>
      <c r="G141" s="55" t="s">
        <v>7804</v>
      </c>
      <c r="H141" s="423">
        <v>132</v>
      </c>
      <c r="I141" s="61">
        <v>0.1</v>
      </c>
      <c r="J141" s="448">
        <f t="shared" si="2"/>
        <v>118.8</v>
      </c>
    </row>
    <row r="142" spans="1:10" ht="15.75">
      <c r="A142" s="55">
        <v>138</v>
      </c>
      <c r="B142" s="420" t="s">
        <v>11383</v>
      </c>
      <c r="C142" s="421" t="s">
        <v>11068</v>
      </c>
      <c r="D142" s="422" t="s">
        <v>11518</v>
      </c>
      <c r="E142" s="55" t="s">
        <v>7802</v>
      </c>
      <c r="F142" s="55"/>
      <c r="G142" s="55" t="s">
        <v>7804</v>
      </c>
      <c r="H142" s="423">
        <v>198</v>
      </c>
      <c r="I142" s="61">
        <v>0.1</v>
      </c>
      <c r="J142" s="448">
        <f t="shared" si="2"/>
        <v>178.20000000000002</v>
      </c>
    </row>
    <row r="143" spans="1:10" ht="15.75">
      <c r="A143" s="55">
        <v>139</v>
      </c>
      <c r="B143" s="420" t="s">
        <v>11383</v>
      </c>
      <c r="C143" s="421" t="s">
        <v>11069</v>
      </c>
      <c r="D143" s="422" t="s">
        <v>11519</v>
      </c>
      <c r="E143" s="55" t="s">
        <v>7802</v>
      </c>
      <c r="F143" s="55"/>
      <c r="G143" s="55" t="s">
        <v>7804</v>
      </c>
      <c r="H143" s="423">
        <v>290</v>
      </c>
      <c r="I143" s="61">
        <v>0.1</v>
      </c>
      <c r="J143" s="448">
        <f t="shared" si="2"/>
        <v>261</v>
      </c>
    </row>
    <row r="144" spans="1:10" ht="15.75">
      <c r="A144" s="55">
        <v>140</v>
      </c>
      <c r="B144" s="420" t="s">
        <v>11383</v>
      </c>
      <c r="C144" s="421" t="s">
        <v>11070</v>
      </c>
      <c r="D144" s="422" t="s">
        <v>11519</v>
      </c>
      <c r="E144" s="55" t="s">
        <v>7802</v>
      </c>
      <c r="F144" s="55"/>
      <c r="G144" s="55" t="s">
        <v>7804</v>
      </c>
      <c r="H144" s="423">
        <v>320</v>
      </c>
      <c r="I144" s="61">
        <v>0.1</v>
      </c>
      <c r="J144" s="448">
        <f t="shared" si="2"/>
        <v>288</v>
      </c>
    </row>
    <row r="145" spans="1:10" ht="15.75">
      <c r="A145" s="55">
        <v>141</v>
      </c>
      <c r="B145" s="420" t="s">
        <v>11383</v>
      </c>
      <c r="C145" s="421" t="s">
        <v>11071</v>
      </c>
      <c r="D145" s="422" t="s">
        <v>11520</v>
      </c>
      <c r="E145" s="55" t="s">
        <v>7802</v>
      </c>
      <c r="F145" s="55"/>
      <c r="G145" s="55" t="s">
        <v>7804</v>
      </c>
      <c r="H145" s="423">
        <v>216</v>
      </c>
      <c r="I145" s="61">
        <v>0.1</v>
      </c>
      <c r="J145" s="448">
        <f t="shared" si="2"/>
        <v>194.4</v>
      </c>
    </row>
    <row r="146" spans="1:10" ht="15.75">
      <c r="A146" s="55">
        <v>142</v>
      </c>
      <c r="B146" s="420" t="s">
        <v>11383</v>
      </c>
      <c r="C146" s="421" t="s">
        <v>11072</v>
      </c>
      <c r="D146" s="422" t="s">
        <v>11521</v>
      </c>
      <c r="E146" s="55" t="s">
        <v>7802</v>
      </c>
      <c r="F146" s="55"/>
      <c r="G146" s="55" t="s">
        <v>7804</v>
      </c>
      <c r="H146" s="423">
        <v>420</v>
      </c>
      <c r="I146" s="61">
        <v>0.1</v>
      </c>
      <c r="J146" s="448">
        <f t="shared" si="2"/>
        <v>378</v>
      </c>
    </row>
    <row r="147" spans="1:10" ht="15.75">
      <c r="A147" s="55">
        <v>143</v>
      </c>
      <c r="B147" s="420" t="s">
        <v>11383</v>
      </c>
      <c r="C147" s="421" t="s">
        <v>11073</v>
      </c>
      <c r="D147" s="422" t="s">
        <v>11522</v>
      </c>
      <c r="E147" s="55" t="s">
        <v>7802</v>
      </c>
      <c r="F147" s="55"/>
      <c r="G147" s="55" t="s">
        <v>7804</v>
      </c>
      <c r="H147" s="423">
        <v>140</v>
      </c>
      <c r="I147" s="61">
        <v>0.1</v>
      </c>
      <c r="J147" s="448">
        <f t="shared" si="2"/>
        <v>126</v>
      </c>
    </row>
    <row r="148" spans="1:10" ht="15.75">
      <c r="A148" s="55">
        <v>144</v>
      </c>
      <c r="B148" s="420" t="s">
        <v>11383</v>
      </c>
      <c r="C148" s="421" t="s">
        <v>11074</v>
      </c>
      <c r="D148" s="422" t="s">
        <v>11523</v>
      </c>
      <c r="E148" s="55" t="s">
        <v>7802</v>
      </c>
      <c r="F148" s="55"/>
      <c r="G148" s="55" t="s">
        <v>7804</v>
      </c>
      <c r="H148" s="423">
        <v>106</v>
      </c>
      <c r="I148" s="61">
        <v>0.1</v>
      </c>
      <c r="J148" s="448">
        <f t="shared" si="2"/>
        <v>95.4</v>
      </c>
    </row>
    <row r="149" spans="1:10" ht="15.75">
      <c r="A149" s="55">
        <v>145</v>
      </c>
      <c r="B149" s="420" t="s">
        <v>11383</v>
      </c>
      <c r="C149" s="421" t="s">
        <v>11075</v>
      </c>
      <c r="D149" s="422" t="s">
        <v>11524</v>
      </c>
      <c r="E149" s="55" t="s">
        <v>7802</v>
      </c>
      <c r="F149" s="55"/>
      <c r="G149" s="55" t="s">
        <v>7804</v>
      </c>
      <c r="H149" s="423">
        <v>42</v>
      </c>
      <c r="I149" s="61">
        <v>0.1</v>
      </c>
      <c r="J149" s="448">
        <f t="shared" si="2"/>
        <v>37.800000000000004</v>
      </c>
    </row>
    <row r="150" spans="1:10" ht="15.75">
      <c r="A150" s="55">
        <v>146</v>
      </c>
      <c r="B150" s="420" t="s">
        <v>11383</v>
      </c>
      <c r="C150" s="421" t="s">
        <v>11076</v>
      </c>
      <c r="D150" s="422" t="s">
        <v>11525</v>
      </c>
      <c r="E150" s="55" t="s">
        <v>7802</v>
      </c>
      <c r="F150" s="55"/>
      <c r="G150" s="55" t="s">
        <v>7804</v>
      </c>
      <c r="H150" s="423">
        <v>400</v>
      </c>
      <c r="I150" s="61">
        <v>0.1</v>
      </c>
      <c r="J150" s="448">
        <f t="shared" si="2"/>
        <v>360</v>
      </c>
    </row>
    <row r="151" spans="1:10" ht="15.75">
      <c r="A151" s="55">
        <v>147</v>
      </c>
      <c r="B151" s="420" t="s">
        <v>11383</v>
      </c>
      <c r="C151" s="421" t="s">
        <v>11077</v>
      </c>
      <c r="D151" s="422" t="s">
        <v>11526</v>
      </c>
      <c r="E151" s="55" t="s">
        <v>7802</v>
      </c>
      <c r="F151" s="55"/>
      <c r="G151" s="55" t="s">
        <v>7804</v>
      </c>
      <c r="H151" s="423">
        <v>442</v>
      </c>
      <c r="I151" s="61">
        <v>0.1</v>
      </c>
      <c r="J151" s="448">
        <f t="shared" si="2"/>
        <v>397.8</v>
      </c>
    </row>
    <row r="152" spans="1:10" ht="15.75">
      <c r="A152" s="55">
        <v>148</v>
      </c>
      <c r="B152" s="420" t="s">
        <v>11383</v>
      </c>
      <c r="C152" s="421" t="s">
        <v>11078</v>
      </c>
      <c r="D152" s="422" t="s">
        <v>11527</v>
      </c>
      <c r="E152" s="55" t="s">
        <v>7802</v>
      </c>
      <c r="F152" s="55"/>
      <c r="G152" s="55" t="s">
        <v>7804</v>
      </c>
      <c r="H152" s="423">
        <v>94</v>
      </c>
      <c r="I152" s="61">
        <v>0.1</v>
      </c>
      <c r="J152" s="448">
        <f t="shared" si="2"/>
        <v>84.600000000000009</v>
      </c>
    </row>
    <row r="153" spans="1:10" ht="15.75">
      <c r="A153" s="55">
        <v>149</v>
      </c>
      <c r="B153" s="420" t="s">
        <v>11383</v>
      </c>
      <c r="C153" s="421" t="s">
        <v>11079</v>
      </c>
      <c r="D153" s="422" t="s">
        <v>11528</v>
      </c>
      <c r="E153" s="55" t="s">
        <v>7802</v>
      </c>
      <c r="F153" s="55"/>
      <c r="G153" s="55" t="s">
        <v>7804</v>
      </c>
      <c r="H153" s="423">
        <v>3254</v>
      </c>
      <c r="I153" s="61">
        <v>0.1</v>
      </c>
      <c r="J153" s="448">
        <f t="shared" si="2"/>
        <v>2928.6</v>
      </c>
    </row>
    <row r="154" spans="1:10" ht="15.75">
      <c r="A154" s="55">
        <v>150</v>
      </c>
      <c r="B154" s="420" t="s">
        <v>11383</v>
      </c>
      <c r="C154" s="421" t="s">
        <v>11080</v>
      </c>
      <c r="D154" s="422" t="s">
        <v>11529</v>
      </c>
      <c r="E154" s="55" t="s">
        <v>7802</v>
      </c>
      <c r="F154" s="55"/>
      <c r="G154" s="55" t="s">
        <v>7804</v>
      </c>
      <c r="H154" s="423">
        <v>224</v>
      </c>
      <c r="I154" s="61">
        <v>0.1</v>
      </c>
      <c r="J154" s="448">
        <f t="shared" si="2"/>
        <v>201.6</v>
      </c>
    </row>
    <row r="155" spans="1:10" ht="15.75">
      <c r="A155" s="55">
        <v>151</v>
      </c>
      <c r="B155" s="420" t="s">
        <v>11383</v>
      </c>
      <c r="C155" s="421" t="s">
        <v>11081</v>
      </c>
      <c r="D155" s="422" t="s">
        <v>11530</v>
      </c>
      <c r="E155" s="55" t="s">
        <v>7802</v>
      </c>
      <c r="F155" s="55"/>
      <c r="G155" s="55" t="s">
        <v>7804</v>
      </c>
      <c r="H155" s="423">
        <v>416</v>
      </c>
      <c r="I155" s="61">
        <v>0.1</v>
      </c>
      <c r="J155" s="448">
        <f t="shared" si="2"/>
        <v>374.40000000000003</v>
      </c>
    </row>
    <row r="156" spans="1:10" ht="15.75">
      <c r="A156" s="55">
        <v>152</v>
      </c>
      <c r="B156" s="420" t="s">
        <v>11383</v>
      </c>
      <c r="C156" s="421" t="s">
        <v>11082</v>
      </c>
      <c r="D156" s="422" t="s">
        <v>11531</v>
      </c>
      <c r="E156" s="55" t="s">
        <v>7802</v>
      </c>
      <c r="F156" s="55"/>
      <c r="G156" s="55" t="s">
        <v>7804</v>
      </c>
      <c r="H156" s="423">
        <v>1334</v>
      </c>
      <c r="I156" s="61">
        <v>0.1</v>
      </c>
      <c r="J156" s="448">
        <f t="shared" si="2"/>
        <v>1200.6000000000001</v>
      </c>
    </row>
    <row r="157" spans="1:10" ht="15.75">
      <c r="A157" s="55">
        <v>153</v>
      </c>
      <c r="B157" s="420" t="s">
        <v>11383</v>
      </c>
      <c r="C157" s="421" t="s">
        <v>11083</v>
      </c>
      <c r="D157" s="422" t="s">
        <v>11532</v>
      </c>
      <c r="E157" s="55" t="s">
        <v>7802</v>
      </c>
      <c r="F157" s="55"/>
      <c r="G157" s="55" t="s">
        <v>7804</v>
      </c>
      <c r="H157" s="423">
        <v>800</v>
      </c>
      <c r="I157" s="61">
        <v>0.1</v>
      </c>
      <c r="J157" s="448">
        <f t="shared" si="2"/>
        <v>720</v>
      </c>
    </row>
    <row r="158" spans="1:10" ht="15.75">
      <c r="A158" s="55">
        <v>154</v>
      </c>
      <c r="B158" s="420" t="s">
        <v>11383</v>
      </c>
      <c r="C158" s="421" t="s">
        <v>11084</v>
      </c>
      <c r="D158" s="422" t="s">
        <v>11533</v>
      </c>
      <c r="E158" s="55" t="s">
        <v>7802</v>
      </c>
      <c r="F158" s="55"/>
      <c r="G158" s="55" t="s">
        <v>7804</v>
      </c>
      <c r="H158" s="423">
        <v>2618</v>
      </c>
      <c r="I158" s="61">
        <v>0.1</v>
      </c>
      <c r="J158" s="448">
        <f t="shared" si="2"/>
        <v>2356.2000000000003</v>
      </c>
    </row>
    <row r="159" spans="1:10" ht="15.75">
      <c r="A159" s="55">
        <v>155</v>
      </c>
      <c r="B159" s="420" t="s">
        <v>11383</v>
      </c>
      <c r="C159" s="421" t="s">
        <v>11085</v>
      </c>
      <c r="D159" s="422" t="s">
        <v>11534</v>
      </c>
      <c r="E159" s="55" t="s">
        <v>7802</v>
      </c>
      <c r="F159" s="55"/>
      <c r="G159" s="55" t="s">
        <v>7804</v>
      </c>
      <c r="H159" s="423">
        <v>388</v>
      </c>
      <c r="I159" s="61">
        <v>0.1</v>
      </c>
      <c r="J159" s="448">
        <f t="shared" si="2"/>
        <v>349.2</v>
      </c>
    </row>
    <row r="160" spans="1:10" ht="15.75">
      <c r="A160" s="55">
        <v>156</v>
      </c>
      <c r="B160" s="420" t="s">
        <v>11383</v>
      </c>
      <c r="C160" s="421" t="s">
        <v>11086</v>
      </c>
      <c r="D160" s="422" t="s">
        <v>11535</v>
      </c>
      <c r="E160" s="55" t="s">
        <v>7802</v>
      </c>
      <c r="F160" s="55"/>
      <c r="G160" s="55" t="s">
        <v>7804</v>
      </c>
      <c r="H160" s="423">
        <v>498</v>
      </c>
      <c r="I160" s="61">
        <v>0.1</v>
      </c>
      <c r="J160" s="448">
        <f t="shared" si="2"/>
        <v>448.2</v>
      </c>
    </row>
    <row r="161" spans="1:10" ht="15.75">
      <c r="A161" s="55">
        <v>157</v>
      </c>
      <c r="B161" s="420" t="s">
        <v>11383</v>
      </c>
      <c r="C161" s="421" t="s">
        <v>11087</v>
      </c>
      <c r="D161" s="422" t="s">
        <v>11536</v>
      </c>
      <c r="E161" s="55" t="s">
        <v>7802</v>
      </c>
      <c r="F161" s="55"/>
      <c r="G161" s="55" t="s">
        <v>7804</v>
      </c>
      <c r="H161" s="423">
        <v>1136</v>
      </c>
      <c r="I161" s="61">
        <v>0.1</v>
      </c>
      <c r="J161" s="448">
        <f t="shared" si="2"/>
        <v>1022.4</v>
      </c>
    </row>
    <row r="162" spans="1:10" ht="15.75">
      <c r="A162" s="55">
        <v>158</v>
      </c>
      <c r="B162" s="420" t="s">
        <v>11383</v>
      </c>
      <c r="C162" s="421" t="s">
        <v>11088</v>
      </c>
      <c r="D162" s="422" t="s">
        <v>11537</v>
      </c>
      <c r="E162" s="55" t="s">
        <v>7802</v>
      </c>
      <c r="F162" s="55"/>
      <c r="G162" s="55" t="s">
        <v>7804</v>
      </c>
      <c r="H162" s="423">
        <v>1136</v>
      </c>
      <c r="I162" s="61">
        <v>0.1</v>
      </c>
      <c r="J162" s="448">
        <f t="shared" si="2"/>
        <v>1022.4</v>
      </c>
    </row>
    <row r="163" spans="1:10" ht="15.75">
      <c r="A163" s="55">
        <v>159</v>
      </c>
      <c r="B163" s="420" t="s">
        <v>11383</v>
      </c>
      <c r="C163" s="421" t="s">
        <v>11089</v>
      </c>
      <c r="D163" s="422" t="s">
        <v>11538</v>
      </c>
      <c r="E163" s="55" t="s">
        <v>7802</v>
      </c>
      <c r="F163" s="55"/>
      <c r="G163" s="55" t="s">
        <v>7804</v>
      </c>
      <c r="H163" s="423">
        <v>1082</v>
      </c>
      <c r="I163" s="61">
        <v>0.1</v>
      </c>
      <c r="J163" s="448">
        <f t="shared" si="2"/>
        <v>973.80000000000007</v>
      </c>
    </row>
    <row r="164" spans="1:10" ht="15.75">
      <c r="A164" s="55">
        <v>160</v>
      </c>
      <c r="B164" s="420" t="s">
        <v>11383</v>
      </c>
      <c r="C164" s="421" t="s">
        <v>11090</v>
      </c>
      <c r="D164" s="422" t="s">
        <v>11539</v>
      </c>
      <c r="E164" s="55" t="s">
        <v>7802</v>
      </c>
      <c r="F164" s="55"/>
      <c r="G164" s="55" t="s">
        <v>7804</v>
      </c>
      <c r="H164" s="423">
        <v>1208</v>
      </c>
      <c r="I164" s="61">
        <v>0.1</v>
      </c>
      <c r="J164" s="448">
        <f t="shared" si="2"/>
        <v>1087.2</v>
      </c>
    </row>
    <row r="165" spans="1:10" ht="15.75">
      <c r="A165" s="55">
        <v>161</v>
      </c>
      <c r="B165" s="420" t="s">
        <v>11383</v>
      </c>
      <c r="C165" s="421" t="s">
        <v>11091</v>
      </c>
      <c r="D165" s="422" t="s">
        <v>11540</v>
      </c>
      <c r="E165" s="55" t="s">
        <v>7802</v>
      </c>
      <c r="F165" s="55"/>
      <c r="G165" s="55" t="s">
        <v>7804</v>
      </c>
      <c r="H165" s="423">
        <v>380</v>
      </c>
      <c r="I165" s="61">
        <v>0.1</v>
      </c>
      <c r="J165" s="448">
        <f t="shared" si="2"/>
        <v>342</v>
      </c>
    </row>
    <row r="166" spans="1:10" ht="15.75">
      <c r="A166" s="55">
        <v>162</v>
      </c>
      <c r="B166" s="420" t="s">
        <v>11383</v>
      </c>
      <c r="C166" s="421" t="s">
        <v>11092</v>
      </c>
      <c r="D166" s="422" t="s">
        <v>11541</v>
      </c>
      <c r="E166" s="55" t="s">
        <v>7802</v>
      </c>
      <c r="F166" s="55"/>
      <c r="G166" s="55" t="s">
        <v>7804</v>
      </c>
      <c r="H166" s="423">
        <v>4822</v>
      </c>
      <c r="I166" s="61">
        <v>0.1</v>
      </c>
      <c r="J166" s="448">
        <f t="shared" si="2"/>
        <v>4339.8</v>
      </c>
    </row>
    <row r="167" spans="1:10" ht="15.75">
      <c r="A167" s="55">
        <v>163</v>
      </c>
      <c r="B167" s="420" t="s">
        <v>11383</v>
      </c>
      <c r="C167" s="421" t="s">
        <v>11093</v>
      </c>
      <c r="D167" s="422" t="s">
        <v>11542</v>
      </c>
      <c r="E167" s="55" t="s">
        <v>7802</v>
      </c>
      <c r="F167" s="55"/>
      <c r="G167" s="55" t="s">
        <v>7804</v>
      </c>
      <c r="H167" s="423">
        <v>1192</v>
      </c>
      <c r="I167" s="61">
        <v>0.1</v>
      </c>
      <c r="J167" s="448">
        <f t="shared" si="2"/>
        <v>1072.8</v>
      </c>
    </row>
    <row r="168" spans="1:10" ht="15.75">
      <c r="A168" s="55">
        <v>164</v>
      </c>
      <c r="B168" s="420" t="s">
        <v>11383</v>
      </c>
      <c r="C168" s="421" t="s">
        <v>11094</v>
      </c>
      <c r="D168" s="422" t="s">
        <v>11543</v>
      </c>
      <c r="E168" s="55" t="s">
        <v>7802</v>
      </c>
      <c r="F168" s="55"/>
      <c r="G168" s="55" t="s">
        <v>7804</v>
      </c>
      <c r="H168" s="423">
        <v>1348</v>
      </c>
      <c r="I168" s="61">
        <v>0.1</v>
      </c>
      <c r="J168" s="448">
        <f t="shared" si="2"/>
        <v>1213.2</v>
      </c>
    </row>
    <row r="169" spans="1:10" ht="15.75">
      <c r="A169" s="55">
        <v>165</v>
      </c>
      <c r="B169" s="420" t="s">
        <v>11383</v>
      </c>
      <c r="C169" s="421" t="s">
        <v>11095</v>
      </c>
      <c r="D169" s="422" t="s">
        <v>11544</v>
      </c>
      <c r="E169" s="55" t="s">
        <v>7802</v>
      </c>
      <c r="F169" s="55"/>
      <c r="G169" s="55" t="s">
        <v>7804</v>
      </c>
      <c r="H169" s="423">
        <v>2316</v>
      </c>
      <c r="I169" s="61">
        <v>0.1</v>
      </c>
      <c r="J169" s="448">
        <f t="shared" si="2"/>
        <v>2084.4</v>
      </c>
    </row>
    <row r="170" spans="1:10" ht="15.75">
      <c r="A170" s="55">
        <v>166</v>
      </c>
      <c r="B170" s="420" t="s">
        <v>11383</v>
      </c>
      <c r="C170" s="421" t="s">
        <v>11096</v>
      </c>
      <c r="D170" s="422" t="s">
        <v>11545</v>
      </c>
      <c r="E170" s="55" t="s">
        <v>7802</v>
      </c>
      <c r="F170" s="55"/>
      <c r="G170" s="55" t="s">
        <v>7804</v>
      </c>
      <c r="H170" s="423">
        <v>2498</v>
      </c>
      <c r="I170" s="61">
        <v>0.1</v>
      </c>
      <c r="J170" s="448">
        <f t="shared" si="2"/>
        <v>2248.2000000000003</v>
      </c>
    </row>
    <row r="171" spans="1:10" ht="15.75">
      <c r="A171" s="55">
        <v>167</v>
      </c>
      <c r="B171" s="420" t="s">
        <v>11383</v>
      </c>
      <c r="C171" s="421" t="s">
        <v>11097</v>
      </c>
      <c r="D171" s="422" t="s">
        <v>11546</v>
      </c>
      <c r="E171" s="55" t="s">
        <v>7802</v>
      </c>
      <c r="F171" s="55"/>
      <c r="G171" s="55" t="s">
        <v>7804</v>
      </c>
      <c r="H171" s="423">
        <v>1644</v>
      </c>
      <c r="I171" s="61">
        <v>0.1</v>
      </c>
      <c r="J171" s="448">
        <f t="shared" si="2"/>
        <v>1479.6000000000001</v>
      </c>
    </row>
    <row r="172" spans="1:10" ht="15.75">
      <c r="A172" s="55">
        <v>168</v>
      </c>
      <c r="B172" s="420" t="s">
        <v>11383</v>
      </c>
      <c r="C172" s="421" t="s">
        <v>11098</v>
      </c>
      <c r="D172" s="422" t="s">
        <v>11547</v>
      </c>
      <c r="E172" s="55" t="s">
        <v>7802</v>
      </c>
      <c r="F172" s="55"/>
      <c r="G172" s="55" t="s">
        <v>7804</v>
      </c>
      <c r="H172" s="423">
        <v>76</v>
      </c>
      <c r="I172" s="61">
        <v>0.1</v>
      </c>
      <c r="J172" s="448">
        <f t="shared" si="2"/>
        <v>68.400000000000006</v>
      </c>
    </row>
    <row r="173" spans="1:10" ht="15.75">
      <c r="A173" s="55">
        <v>169</v>
      </c>
      <c r="B173" s="420" t="s">
        <v>11383</v>
      </c>
      <c r="C173" s="421" t="s">
        <v>11099</v>
      </c>
      <c r="D173" s="422" t="s">
        <v>11548</v>
      </c>
      <c r="E173" s="55" t="s">
        <v>7802</v>
      </c>
      <c r="F173" s="55"/>
      <c r="G173" s="55" t="s">
        <v>7804</v>
      </c>
      <c r="H173" s="423">
        <v>848</v>
      </c>
      <c r="I173" s="61">
        <v>0.1</v>
      </c>
      <c r="J173" s="448">
        <f t="shared" si="2"/>
        <v>763.2</v>
      </c>
    </row>
    <row r="174" spans="1:10" ht="15.75">
      <c r="A174" s="55">
        <v>170</v>
      </c>
      <c r="B174" s="420" t="s">
        <v>11383</v>
      </c>
      <c r="C174" s="421" t="s">
        <v>11100</v>
      </c>
      <c r="D174" s="422" t="s">
        <v>11549</v>
      </c>
      <c r="E174" s="55" t="s">
        <v>7802</v>
      </c>
      <c r="F174" s="55"/>
      <c r="G174" s="55" t="s">
        <v>7804</v>
      </c>
      <c r="H174" s="423">
        <v>656</v>
      </c>
      <c r="I174" s="61">
        <v>0.1</v>
      </c>
      <c r="J174" s="448">
        <f t="shared" si="2"/>
        <v>590.4</v>
      </c>
    </row>
    <row r="175" spans="1:10" ht="15.75">
      <c r="A175" s="55">
        <v>171</v>
      </c>
      <c r="B175" s="420" t="s">
        <v>11383</v>
      </c>
      <c r="C175" s="421" t="s">
        <v>11101</v>
      </c>
      <c r="D175" s="422" t="s">
        <v>11550</v>
      </c>
      <c r="E175" s="55" t="s">
        <v>7802</v>
      </c>
      <c r="F175" s="55"/>
      <c r="G175" s="55" t="s">
        <v>7804</v>
      </c>
      <c r="H175" s="423">
        <v>138</v>
      </c>
      <c r="I175" s="61">
        <v>0.1</v>
      </c>
      <c r="J175" s="448">
        <f t="shared" si="2"/>
        <v>124.2</v>
      </c>
    </row>
    <row r="176" spans="1:10" ht="15.75">
      <c r="A176" s="55">
        <v>172</v>
      </c>
      <c r="B176" s="420" t="s">
        <v>11383</v>
      </c>
      <c r="C176" s="421" t="s">
        <v>11102</v>
      </c>
      <c r="D176" s="422" t="s">
        <v>11551</v>
      </c>
      <c r="E176" s="55" t="s">
        <v>7802</v>
      </c>
      <c r="F176" s="55"/>
      <c r="G176" s="55" t="s">
        <v>7804</v>
      </c>
      <c r="H176" s="423">
        <v>2458</v>
      </c>
      <c r="I176" s="61">
        <v>0.1</v>
      </c>
      <c r="J176" s="448">
        <f t="shared" si="2"/>
        <v>2212.2000000000003</v>
      </c>
    </row>
    <row r="177" spans="1:10" ht="15.75">
      <c r="A177" s="55">
        <v>173</v>
      </c>
      <c r="B177" s="420" t="s">
        <v>11383</v>
      </c>
      <c r="C177" s="421" t="s">
        <v>11103</v>
      </c>
      <c r="D177" s="422" t="s">
        <v>11552</v>
      </c>
      <c r="E177" s="55" t="s">
        <v>7802</v>
      </c>
      <c r="F177" s="55"/>
      <c r="G177" s="55" t="s">
        <v>7804</v>
      </c>
      <c r="H177" s="423">
        <v>270</v>
      </c>
      <c r="I177" s="61">
        <v>0.1</v>
      </c>
      <c r="J177" s="448">
        <f t="shared" si="2"/>
        <v>243</v>
      </c>
    </row>
    <row r="178" spans="1:10" ht="15.75">
      <c r="A178" s="55">
        <v>174</v>
      </c>
      <c r="B178" s="420" t="s">
        <v>11383</v>
      </c>
      <c r="C178" s="421" t="s">
        <v>11104</v>
      </c>
      <c r="D178" s="422" t="s">
        <v>11553</v>
      </c>
      <c r="E178" s="55" t="s">
        <v>7802</v>
      </c>
      <c r="F178" s="55"/>
      <c r="G178" s="55" t="s">
        <v>7804</v>
      </c>
      <c r="H178" s="423">
        <v>2212</v>
      </c>
      <c r="I178" s="61">
        <v>0.1</v>
      </c>
      <c r="J178" s="448">
        <f t="shared" si="2"/>
        <v>1990.8</v>
      </c>
    </row>
    <row r="179" spans="1:10" ht="15.75">
      <c r="A179" s="55">
        <v>175</v>
      </c>
      <c r="B179" s="420" t="s">
        <v>11383</v>
      </c>
      <c r="C179" s="421" t="s">
        <v>11105</v>
      </c>
      <c r="D179" s="422" t="s">
        <v>11554</v>
      </c>
      <c r="E179" s="55" t="s">
        <v>7802</v>
      </c>
      <c r="F179" s="55"/>
      <c r="G179" s="55" t="s">
        <v>7804</v>
      </c>
      <c r="H179" s="423">
        <v>1508</v>
      </c>
      <c r="I179" s="61">
        <v>0.1</v>
      </c>
      <c r="J179" s="448">
        <f t="shared" si="2"/>
        <v>1357.2</v>
      </c>
    </row>
    <row r="180" spans="1:10" ht="15.75">
      <c r="A180" s="55">
        <v>176</v>
      </c>
      <c r="B180" s="420" t="s">
        <v>11383</v>
      </c>
      <c r="C180" s="421" t="s">
        <v>11106</v>
      </c>
      <c r="D180" s="422" t="s">
        <v>11555</v>
      </c>
      <c r="E180" s="55" t="s">
        <v>7802</v>
      </c>
      <c r="F180" s="55"/>
      <c r="G180" s="55" t="s">
        <v>7804</v>
      </c>
      <c r="H180" s="423">
        <v>274</v>
      </c>
      <c r="I180" s="61">
        <v>0.1</v>
      </c>
      <c r="J180" s="448">
        <f t="shared" si="2"/>
        <v>246.6</v>
      </c>
    </row>
    <row r="181" spans="1:10" ht="15.75">
      <c r="A181" s="55">
        <v>177</v>
      </c>
      <c r="B181" s="420" t="s">
        <v>11383</v>
      </c>
      <c r="C181" s="421" t="s">
        <v>11107</v>
      </c>
      <c r="D181" s="422" t="s">
        <v>11556</v>
      </c>
      <c r="E181" s="55" t="s">
        <v>7802</v>
      </c>
      <c r="F181" s="55"/>
      <c r="G181" s="55" t="s">
        <v>7804</v>
      </c>
      <c r="H181" s="423">
        <v>350</v>
      </c>
      <c r="I181" s="61">
        <v>0.1</v>
      </c>
      <c r="J181" s="448">
        <f t="shared" si="2"/>
        <v>315</v>
      </c>
    </row>
    <row r="182" spans="1:10" ht="15.75">
      <c r="A182" s="55">
        <v>178</v>
      </c>
      <c r="B182" s="420" t="s">
        <v>11383</v>
      </c>
      <c r="C182" s="421" t="s">
        <v>11108</v>
      </c>
      <c r="D182" s="422" t="s">
        <v>11557</v>
      </c>
      <c r="E182" s="55" t="s">
        <v>7802</v>
      </c>
      <c r="F182" s="55"/>
      <c r="G182" s="55" t="s">
        <v>7804</v>
      </c>
      <c r="H182" s="423">
        <v>940</v>
      </c>
      <c r="I182" s="61">
        <v>0.1</v>
      </c>
      <c r="J182" s="448">
        <f t="shared" si="2"/>
        <v>846</v>
      </c>
    </row>
    <row r="183" spans="1:10" ht="15.75">
      <c r="A183" s="55">
        <v>179</v>
      </c>
      <c r="B183" s="420" t="s">
        <v>11383</v>
      </c>
      <c r="C183" s="421" t="s">
        <v>11109</v>
      </c>
      <c r="D183" s="422" t="s">
        <v>11558</v>
      </c>
      <c r="E183" s="55" t="s">
        <v>7802</v>
      </c>
      <c r="F183" s="55"/>
      <c r="G183" s="55" t="s">
        <v>7804</v>
      </c>
      <c r="H183" s="423">
        <v>478</v>
      </c>
      <c r="I183" s="61">
        <v>0.1</v>
      </c>
      <c r="J183" s="448">
        <f t="shared" si="2"/>
        <v>430.2</v>
      </c>
    </row>
    <row r="184" spans="1:10" ht="15.75">
      <c r="A184" s="55">
        <v>180</v>
      </c>
      <c r="B184" s="420" t="s">
        <v>11383</v>
      </c>
      <c r="C184" s="421" t="s">
        <v>11110</v>
      </c>
      <c r="D184" s="422" t="s">
        <v>11559</v>
      </c>
      <c r="E184" s="55" t="s">
        <v>7802</v>
      </c>
      <c r="F184" s="55"/>
      <c r="G184" s="55" t="s">
        <v>7804</v>
      </c>
      <c r="H184" s="423">
        <v>880</v>
      </c>
      <c r="I184" s="61">
        <v>0.1</v>
      </c>
      <c r="J184" s="448">
        <f t="shared" si="2"/>
        <v>792</v>
      </c>
    </row>
    <row r="185" spans="1:10" ht="15.75">
      <c r="A185" s="55">
        <v>181</v>
      </c>
      <c r="B185" s="420" t="s">
        <v>11383</v>
      </c>
      <c r="C185" s="421" t="s">
        <v>11111</v>
      </c>
      <c r="D185" s="422" t="s">
        <v>11560</v>
      </c>
      <c r="E185" s="55" t="s">
        <v>7802</v>
      </c>
      <c r="F185" s="55"/>
      <c r="G185" s="55" t="s">
        <v>7804</v>
      </c>
      <c r="H185" s="423">
        <v>9230</v>
      </c>
      <c r="I185" s="61">
        <v>0.1</v>
      </c>
      <c r="J185" s="448">
        <f t="shared" si="2"/>
        <v>8307</v>
      </c>
    </row>
    <row r="186" spans="1:10" ht="15.75">
      <c r="A186" s="55">
        <v>182</v>
      </c>
      <c r="B186" s="420" t="s">
        <v>11383</v>
      </c>
      <c r="C186" s="421" t="s">
        <v>11112</v>
      </c>
      <c r="D186" s="422" t="s">
        <v>11561</v>
      </c>
      <c r="E186" s="55" t="s">
        <v>7802</v>
      </c>
      <c r="F186" s="55"/>
      <c r="G186" s="55" t="s">
        <v>7804</v>
      </c>
      <c r="H186" s="423">
        <v>986</v>
      </c>
      <c r="I186" s="61">
        <v>0.1</v>
      </c>
      <c r="J186" s="448">
        <f t="shared" si="2"/>
        <v>887.4</v>
      </c>
    </row>
    <row r="187" spans="1:10" ht="15.75">
      <c r="A187" s="55">
        <v>183</v>
      </c>
      <c r="B187" s="420" t="s">
        <v>11383</v>
      </c>
      <c r="C187" s="421" t="s">
        <v>11113</v>
      </c>
      <c r="D187" s="422" t="s">
        <v>11562</v>
      </c>
      <c r="E187" s="55" t="s">
        <v>7802</v>
      </c>
      <c r="F187" s="55"/>
      <c r="G187" s="55" t="s">
        <v>7804</v>
      </c>
      <c r="H187" s="423">
        <v>846</v>
      </c>
      <c r="I187" s="61">
        <v>0.1</v>
      </c>
      <c r="J187" s="448">
        <f t="shared" si="2"/>
        <v>761.4</v>
      </c>
    </row>
    <row r="188" spans="1:10" ht="15.75">
      <c r="A188" s="55">
        <v>184</v>
      </c>
      <c r="B188" s="420" t="s">
        <v>11383</v>
      </c>
      <c r="C188" s="421" t="s">
        <v>11114</v>
      </c>
      <c r="D188" s="422" t="s">
        <v>11563</v>
      </c>
      <c r="E188" s="55" t="s">
        <v>7802</v>
      </c>
      <c r="F188" s="55"/>
      <c r="G188" s="55" t="s">
        <v>7804</v>
      </c>
      <c r="H188" s="423">
        <v>1098</v>
      </c>
      <c r="I188" s="61">
        <v>0.1</v>
      </c>
      <c r="J188" s="448">
        <f t="shared" si="2"/>
        <v>988.2</v>
      </c>
    </row>
    <row r="189" spans="1:10" ht="15.75">
      <c r="A189" s="55">
        <v>185</v>
      </c>
      <c r="B189" s="420" t="s">
        <v>11383</v>
      </c>
      <c r="C189" s="421" t="s">
        <v>11115</v>
      </c>
      <c r="D189" s="422" t="s">
        <v>11564</v>
      </c>
      <c r="E189" s="55" t="s">
        <v>7802</v>
      </c>
      <c r="F189" s="55"/>
      <c r="G189" s="55" t="s">
        <v>7804</v>
      </c>
      <c r="H189" s="423">
        <v>1168</v>
      </c>
      <c r="I189" s="61">
        <v>0.1</v>
      </c>
      <c r="J189" s="448">
        <f t="shared" si="2"/>
        <v>1051.2</v>
      </c>
    </row>
    <row r="190" spans="1:10" ht="15.75">
      <c r="A190" s="55">
        <v>186</v>
      </c>
      <c r="B190" s="420" t="s">
        <v>11383</v>
      </c>
      <c r="C190" s="421" t="s">
        <v>11116</v>
      </c>
      <c r="D190" s="422" t="s">
        <v>11565</v>
      </c>
      <c r="E190" s="55" t="s">
        <v>7802</v>
      </c>
      <c r="F190" s="55"/>
      <c r="G190" s="55" t="s">
        <v>7804</v>
      </c>
      <c r="H190" s="423">
        <v>1740</v>
      </c>
      <c r="I190" s="61">
        <v>0.1</v>
      </c>
      <c r="J190" s="448">
        <f t="shared" si="2"/>
        <v>1566</v>
      </c>
    </row>
    <row r="191" spans="1:10" ht="15.75">
      <c r="A191" s="55">
        <v>187</v>
      </c>
      <c r="B191" s="420" t="s">
        <v>11383</v>
      </c>
      <c r="C191" s="421" t="s">
        <v>11117</v>
      </c>
      <c r="D191" s="422" t="s">
        <v>11566</v>
      </c>
      <c r="E191" s="55" t="s">
        <v>7802</v>
      </c>
      <c r="F191" s="55"/>
      <c r="G191" s="55" t="s">
        <v>7804</v>
      </c>
      <c r="H191" s="423">
        <v>1740</v>
      </c>
      <c r="I191" s="61">
        <v>0.1</v>
      </c>
      <c r="J191" s="448">
        <f t="shared" si="2"/>
        <v>1566</v>
      </c>
    </row>
    <row r="192" spans="1:10" ht="15.75">
      <c r="A192" s="55">
        <v>188</v>
      </c>
      <c r="B192" s="420" t="s">
        <v>11383</v>
      </c>
      <c r="C192" s="421" t="s">
        <v>11118</v>
      </c>
      <c r="D192" s="422" t="s">
        <v>11567</v>
      </c>
      <c r="E192" s="55" t="s">
        <v>7802</v>
      </c>
      <c r="F192" s="55"/>
      <c r="G192" s="55" t="s">
        <v>7804</v>
      </c>
      <c r="H192" s="423">
        <v>1404</v>
      </c>
      <c r="I192" s="61">
        <v>0.1</v>
      </c>
      <c r="J192" s="448">
        <f t="shared" si="2"/>
        <v>1263.6000000000001</v>
      </c>
    </row>
    <row r="193" spans="1:10" ht="15.75">
      <c r="A193" s="55">
        <v>189</v>
      </c>
      <c r="B193" s="420" t="s">
        <v>11383</v>
      </c>
      <c r="C193" s="421" t="s">
        <v>11119</v>
      </c>
      <c r="D193" s="422" t="s">
        <v>11568</v>
      </c>
      <c r="E193" s="55" t="s">
        <v>7802</v>
      </c>
      <c r="F193" s="55"/>
      <c r="G193" s="55" t="s">
        <v>7804</v>
      </c>
      <c r="H193" s="423">
        <v>1526</v>
      </c>
      <c r="I193" s="61">
        <v>0.1</v>
      </c>
      <c r="J193" s="448">
        <f t="shared" si="2"/>
        <v>1373.4</v>
      </c>
    </row>
    <row r="194" spans="1:10" ht="15.75">
      <c r="A194" s="55">
        <v>190</v>
      </c>
      <c r="B194" s="420" t="s">
        <v>11383</v>
      </c>
      <c r="C194" s="421" t="s">
        <v>11120</v>
      </c>
      <c r="D194" s="422" t="s">
        <v>11569</v>
      </c>
      <c r="E194" s="55" t="s">
        <v>7802</v>
      </c>
      <c r="F194" s="55"/>
      <c r="G194" s="55" t="s">
        <v>7804</v>
      </c>
      <c r="H194" s="423">
        <v>1374</v>
      </c>
      <c r="I194" s="61">
        <v>0.1</v>
      </c>
      <c r="J194" s="448">
        <f t="shared" si="2"/>
        <v>1236.6000000000001</v>
      </c>
    </row>
    <row r="195" spans="1:10" ht="15.75">
      <c r="A195" s="55">
        <v>191</v>
      </c>
      <c r="B195" s="420" t="s">
        <v>11383</v>
      </c>
      <c r="C195" s="421" t="s">
        <v>11121</v>
      </c>
      <c r="D195" s="422" t="s">
        <v>11570</v>
      </c>
      <c r="E195" s="55" t="s">
        <v>7802</v>
      </c>
      <c r="F195" s="55"/>
      <c r="G195" s="55" t="s">
        <v>7804</v>
      </c>
      <c r="H195" s="423">
        <v>1384</v>
      </c>
      <c r="I195" s="61">
        <v>0.1</v>
      </c>
      <c r="J195" s="448">
        <f t="shared" si="2"/>
        <v>1245.6000000000001</v>
      </c>
    </row>
    <row r="196" spans="1:10" ht="15.75">
      <c r="A196" s="55">
        <v>192</v>
      </c>
      <c r="B196" s="420" t="s">
        <v>11383</v>
      </c>
      <c r="C196" s="421" t="s">
        <v>11122</v>
      </c>
      <c r="D196" s="422" t="s">
        <v>11571</v>
      </c>
      <c r="E196" s="55" t="s">
        <v>7802</v>
      </c>
      <c r="F196" s="55"/>
      <c r="G196" s="55" t="s">
        <v>7804</v>
      </c>
      <c r="H196" s="423">
        <v>1808</v>
      </c>
      <c r="I196" s="61">
        <v>0.1</v>
      </c>
      <c r="J196" s="448">
        <f t="shared" si="2"/>
        <v>1627.2</v>
      </c>
    </row>
    <row r="197" spans="1:10" ht="15.75">
      <c r="A197" s="55">
        <v>193</v>
      </c>
      <c r="B197" s="420" t="s">
        <v>11383</v>
      </c>
      <c r="C197" s="421" t="s">
        <v>11123</v>
      </c>
      <c r="D197" s="422" t="s">
        <v>11572</v>
      </c>
      <c r="E197" s="55" t="s">
        <v>7802</v>
      </c>
      <c r="F197" s="55"/>
      <c r="G197" s="55" t="s">
        <v>7804</v>
      </c>
      <c r="H197" s="423">
        <v>2412</v>
      </c>
      <c r="I197" s="61">
        <v>0.1</v>
      </c>
      <c r="J197" s="448">
        <f t="shared" si="2"/>
        <v>2170.8000000000002</v>
      </c>
    </row>
    <row r="198" spans="1:10" ht="15.75">
      <c r="A198" s="55">
        <v>194</v>
      </c>
      <c r="B198" s="420" t="s">
        <v>11383</v>
      </c>
      <c r="C198" s="421" t="s">
        <v>11124</v>
      </c>
      <c r="D198" s="422" t="s">
        <v>11573</v>
      </c>
      <c r="E198" s="55" t="s">
        <v>7802</v>
      </c>
      <c r="F198" s="55"/>
      <c r="G198" s="55" t="s">
        <v>7804</v>
      </c>
      <c r="H198" s="423">
        <v>1670</v>
      </c>
      <c r="I198" s="61">
        <v>0.1</v>
      </c>
      <c r="J198" s="448">
        <f t="shared" ref="J198:J261" si="3">H198*(1-I198)</f>
        <v>1503</v>
      </c>
    </row>
    <row r="199" spans="1:10" ht="15.75">
      <c r="A199" s="55">
        <v>195</v>
      </c>
      <c r="B199" s="420" t="s">
        <v>11383</v>
      </c>
      <c r="C199" s="421" t="s">
        <v>11125</v>
      </c>
      <c r="D199" s="422" t="s">
        <v>11574</v>
      </c>
      <c r="E199" s="55" t="s">
        <v>7802</v>
      </c>
      <c r="F199" s="55"/>
      <c r="G199" s="55" t="s">
        <v>7804</v>
      </c>
      <c r="H199" s="423">
        <v>1792</v>
      </c>
      <c r="I199" s="61">
        <v>0.1</v>
      </c>
      <c r="J199" s="448">
        <f t="shared" si="3"/>
        <v>1612.8</v>
      </c>
    </row>
    <row r="200" spans="1:10" ht="15.75">
      <c r="A200" s="55">
        <v>196</v>
      </c>
      <c r="B200" s="420" t="s">
        <v>11383</v>
      </c>
      <c r="C200" s="421" t="s">
        <v>11126</v>
      </c>
      <c r="D200" s="422" t="s">
        <v>11575</v>
      </c>
      <c r="E200" s="55" t="s">
        <v>7802</v>
      </c>
      <c r="F200" s="55"/>
      <c r="G200" s="55" t="s">
        <v>7804</v>
      </c>
      <c r="H200" s="423">
        <v>1636</v>
      </c>
      <c r="I200" s="61">
        <v>0.1</v>
      </c>
      <c r="J200" s="448">
        <f t="shared" si="3"/>
        <v>1472.4</v>
      </c>
    </row>
    <row r="201" spans="1:10" ht="15.75">
      <c r="A201" s="55">
        <v>197</v>
      </c>
      <c r="B201" s="420" t="s">
        <v>11383</v>
      </c>
      <c r="C201" s="421" t="s">
        <v>11127</v>
      </c>
      <c r="D201" s="422" t="s">
        <v>11576</v>
      </c>
      <c r="E201" s="55" t="s">
        <v>7802</v>
      </c>
      <c r="F201" s="55"/>
      <c r="G201" s="55" t="s">
        <v>7804</v>
      </c>
      <c r="H201" s="423">
        <v>1658</v>
      </c>
      <c r="I201" s="61">
        <v>0.1</v>
      </c>
      <c r="J201" s="448">
        <f t="shared" si="3"/>
        <v>1492.2</v>
      </c>
    </row>
    <row r="202" spans="1:10" ht="15.75">
      <c r="A202" s="55">
        <v>198</v>
      </c>
      <c r="B202" s="420" t="s">
        <v>11383</v>
      </c>
      <c r="C202" s="421" t="s">
        <v>11128</v>
      </c>
      <c r="D202" s="422" t="s">
        <v>11577</v>
      </c>
      <c r="E202" s="55" t="s">
        <v>7802</v>
      </c>
      <c r="F202" s="55"/>
      <c r="G202" s="55" t="s">
        <v>7804</v>
      </c>
      <c r="H202" s="423">
        <v>1698</v>
      </c>
      <c r="I202" s="61">
        <v>0.1</v>
      </c>
      <c r="J202" s="448">
        <f t="shared" si="3"/>
        <v>1528.2</v>
      </c>
    </row>
    <row r="203" spans="1:10" ht="15.75">
      <c r="A203" s="55">
        <v>199</v>
      </c>
      <c r="B203" s="420" t="s">
        <v>11383</v>
      </c>
      <c r="C203" s="421" t="s">
        <v>11129</v>
      </c>
      <c r="D203" s="422" t="s">
        <v>11578</v>
      </c>
      <c r="E203" s="55" t="s">
        <v>7802</v>
      </c>
      <c r="F203" s="55"/>
      <c r="G203" s="55" t="s">
        <v>7804</v>
      </c>
      <c r="H203" s="423">
        <v>1698</v>
      </c>
      <c r="I203" s="61">
        <v>0.1</v>
      </c>
      <c r="J203" s="448">
        <f t="shared" si="3"/>
        <v>1528.2</v>
      </c>
    </row>
    <row r="204" spans="1:10" ht="15.75">
      <c r="A204" s="55">
        <v>200</v>
      </c>
      <c r="B204" s="420" t="s">
        <v>11383</v>
      </c>
      <c r="C204" s="421" t="s">
        <v>11130</v>
      </c>
      <c r="D204" s="422" t="s">
        <v>11579</v>
      </c>
      <c r="E204" s="55" t="s">
        <v>7802</v>
      </c>
      <c r="F204" s="55"/>
      <c r="G204" s="55" t="s">
        <v>7804</v>
      </c>
      <c r="H204" s="423">
        <v>1658</v>
      </c>
      <c r="I204" s="61">
        <v>0.1</v>
      </c>
      <c r="J204" s="448">
        <f t="shared" si="3"/>
        <v>1492.2</v>
      </c>
    </row>
    <row r="205" spans="1:10" ht="15.75">
      <c r="A205" s="55">
        <v>201</v>
      </c>
      <c r="B205" s="420" t="s">
        <v>11383</v>
      </c>
      <c r="C205" s="421" t="s">
        <v>11131</v>
      </c>
      <c r="D205" s="422" t="s">
        <v>11580</v>
      </c>
      <c r="E205" s="55" t="s">
        <v>7802</v>
      </c>
      <c r="F205" s="55"/>
      <c r="G205" s="55" t="s">
        <v>7804</v>
      </c>
      <c r="H205" s="423">
        <v>766</v>
      </c>
      <c r="I205" s="61">
        <v>0.1</v>
      </c>
      <c r="J205" s="448">
        <f t="shared" si="3"/>
        <v>689.4</v>
      </c>
    </row>
    <row r="206" spans="1:10" ht="15.75">
      <c r="A206" s="55">
        <v>202</v>
      </c>
      <c r="B206" s="420" t="s">
        <v>11383</v>
      </c>
      <c r="C206" s="421" t="s">
        <v>11132</v>
      </c>
      <c r="D206" s="422" t="s">
        <v>11581</v>
      </c>
      <c r="E206" s="55" t="s">
        <v>7802</v>
      </c>
      <c r="F206" s="55"/>
      <c r="G206" s="55" t="s">
        <v>7804</v>
      </c>
      <c r="H206" s="423">
        <v>620</v>
      </c>
      <c r="I206" s="61">
        <v>0.1</v>
      </c>
      <c r="J206" s="448">
        <f t="shared" si="3"/>
        <v>558</v>
      </c>
    </row>
    <row r="207" spans="1:10" ht="15.75">
      <c r="A207" s="55">
        <v>203</v>
      </c>
      <c r="B207" s="420" t="s">
        <v>11383</v>
      </c>
      <c r="C207" s="421" t="s">
        <v>11133</v>
      </c>
      <c r="D207" s="422" t="s">
        <v>11582</v>
      </c>
      <c r="E207" s="55" t="s">
        <v>7802</v>
      </c>
      <c r="F207" s="55"/>
      <c r="G207" s="55" t="s">
        <v>7804</v>
      </c>
      <c r="H207" s="423">
        <v>620</v>
      </c>
      <c r="I207" s="61">
        <v>0.1</v>
      </c>
      <c r="J207" s="448">
        <f t="shared" si="3"/>
        <v>558</v>
      </c>
    </row>
    <row r="208" spans="1:10" ht="15.75">
      <c r="A208" s="55">
        <v>204</v>
      </c>
      <c r="B208" s="420" t="s">
        <v>11383</v>
      </c>
      <c r="C208" s="421" t="s">
        <v>11134</v>
      </c>
      <c r="D208" s="422" t="s">
        <v>11583</v>
      </c>
      <c r="E208" s="55" t="s">
        <v>7802</v>
      </c>
      <c r="F208" s="55"/>
      <c r="G208" s="55" t="s">
        <v>7804</v>
      </c>
      <c r="H208" s="423">
        <v>270</v>
      </c>
      <c r="I208" s="61">
        <v>0.1</v>
      </c>
      <c r="J208" s="448">
        <f t="shared" si="3"/>
        <v>243</v>
      </c>
    </row>
    <row r="209" spans="1:10" ht="15.75">
      <c r="A209" s="55">
        <v>205</v>
      </c>
      <c r="B209" s="420" t="s">
        <v>11383</v>
      </c>
      <c r="C209" s="421" t="s">
        <v>11135</v>
      </c>
      <c r="D209" s="422" t="s">
        <v>11584</v>
      </c>
      <c r="E209" s="55" t="s">
        <v>7802</v>
      </c>
      <c r="F209" s="55"/>
      <c r="G209" s="55" t="s">
        <v>7804</v>
      </c>
      <c r="H209" s="423">
        <v>944</v>
      </c>
      <c r="I209" s="61">
        <v>0.1</v>
      </c>
      <c r="J209" s="448">
        <f t="shared" si="3"/>
        <v>849.6</v>
      </c>
    </row>
    <row r="210" spans="1:10" ht="15.75">
      <c r="A210" s="55">
        <v>206</v>
      </c>
      <c r="B210" s="420" t="s">
        <v>11383</v>
      </c>
      <c r="C210" s="421" t="s">
        <v>11136</v>
      </c>
      <c r="D210" s="422" t="s">
        <v>11585</v>
      </c>
      <c r="E210" s="55" t="s">
        <v>7802</v>
      </c>
      <c r="F210" s="55"/>
      <c r="G210" s="55" t="s">
        <v>7804</v>
      </c>
      <c r="H210" s="423">
        <v>882</v>
      </c>
      <c r="I210" s="61">
        <v>0.1</v>
      </c>
      <c r="J210" s="448">
        <f t="shared" si="3"/>
        <v>793.80000000000007</v>
      </c>
    </row>
    <row r="211" spans="1:10" ht="15.75">
      <c r="A211" s="55">
        <v>207</v>
      </c>
      <c r="B211" s="420" t="s">
        <v>11383</v>
      </c>
      <c r="C211" s="421" t="s">
        <v>11137</v>
      </c>
      <c r="D211" s="422" t="s">
        <v>11586</v>
      </c>
      <c r="E211" s="55" t="s">
        <v>7802</v>
      </c>
      <c r="F211" s="55"/>
      <c r="G211" s="55" t="s">
        <v>7804</v>
      </c>
      <c r="H211" s="423">
        <v>1520</v>
      </c>
      <c r="I211" s="61">
        <v>0.1</v>
      </c>
      <c r="J211" s="448">
        <f t="shared" si="3"/>
        <v>1368</v>
      </c>
    </row>
    <row r="212" spans="1:10" ht="15.75">
      <c r="A212" s="55">
        <v>208</v>
      </c>
      <c r="B212" s="420" t="s">
        <v>11383</v>
      </c>
      <c r="C212" s="421" t="s">
        <v>11138</v>
      </c>
      <c r="D212" s="422" t="s">
        <v>11587</v>
      </c>
      <c r="E212" s="55" t="s">
        <v>7802</v>
      </c>
      <c r="F212" s="55"/>
      <c r="G212" s="55" t="s">
        <v>7804</v>
      </c>
      <c r="H212" s="423">
        <v>1038</v>
      </c>
      <c r="I212" s="61">
        <v>0.1</v>
      </c>
      <c r="J212" s="448">
        <f t="shared" si="3"/>
        <v>934.2</v>
      </c>
    </row>
    <row r="213" spans="1:10" ht="15.75">
      <c r="A213" s="55">
        <v>209</v>
      </c>
      <c r="B213" s="420" t="s">
        <v>11383</v>
      </c>
      <c r="C213" s="421" t="s">
        <v>11139</v>
      </c>
      <c r="D213" s="422" t="s">
        <v>11588</v>
      </c>
      <c r="E213" s="55" t="s">
        <v>7802</v>
      </c>
      <c r="F213" s="55"/>
      <c r="G213" s="55" t="s">
        <v>7804</v>
      </c>
      <c r="H213" s="423">
        <v>1640</v>
      </c>
      <c r="I213" s="61">
        <v>0.1</v>
      </c>
      <c r="J213" s="448">
        <f t="shared" si="3"/>
        <v>1476</v>
      </c>
    </row>
    <row r="214" spans="1:10" ht="15.75">
      <c r="A214" s="55">
        <v>210</v>
      </c>
      <c r="B214" s="420" t="s">
        <v>11383</v>
      </c>
      <c r="C214" s="421" t="s">
        <v>11140</v>
      </c>
      <c r="D214" s="422" t="s">
        <v>11589</v>
      </c>
      <c r="E214" s="55" t="s">
        <v>7802</v>
      </c>
      <c r="F214" s="55"/>
      <c r="G214" s="55" t="s">
        <v>7804</v>
      </c>
      <c r="H214" s="423">
        <v>1612</v>
      </c>
      <c r="I214" s="61">
        <v>0.1</v>
      </c>
      <c r="J214" s="448">
        <f t="shared" si="3"/>
        <v>1450.8</v>
      </c>
    </row>
    <row r="215" spans="1:10" ht="15.75">
      <c r="A215" s="55">
        <v>211</v>
      </c>
      <c r="B215" s="420" t="s">
        <v>11383</v>
      </c>
      <c r="C215" s="421" t="s">
        <v>11141</v>
      </c>
      <c r="D215" s="422" t="s">
        <v>11590</v>
      </c>
      <c r="E215" s="55" t="s">
        <v>7802</v>
      </c>
      <c r="F215" s="55"/>
      <c r="G215" s="55" t="s">
        <v>7804</v>
      </c>
      <c r="H215" s="423">
        <v>1512</v>
      </c>
      <c r="I215" s="61">
        <v>0.1</v>
      </c>
      <c r="J215" s="448">
        <f t="shared" si="3"/>
        <v>1360.8</v>
      </c>
    </row>
    <row r="216" spans="1:10" ht="15.75">
      <c r="A216" s="55">
        <v>212</v>
      </c>
      <c r="B216" s="420" t="s">
        <v>11383</v>
      </c>
      <c r="C216" s="421" t="s">
        <v>11142</v>
      </c>
      <c r="D216" s="422" t="s">
        <v>11591</v>
      </c>
      <c r="E216" s="55" t="s">
        <v>7802</v>
      </c>
      <c r="F216" s="55"/>
      <c r="G216" s="55" t="s">
        <v>7804</v>
      </c>
      <c r="H216" s="423">
        <v>1512</v>
      </c>
      <c r="I216" s="61">
        <v>0.1</v>
      </c>
      <c r="J216" s="448">
        <f t="shared" si="3"/>
        <v>1360.8</v>
      </c>
    </row>
    <row r="217" spans="1:10" ht="15.75">
      <c r="A217" s="55">
        <v>213</v>
      </c>
      <c r="B217" s="420" t="s">
        <v>11383</v>
      </c>
      <c r="C217" s="421" t="s">
        <v>11143</v>
      </c>
      <c r="D217" s="422" t="s">
        <v>11592</v>
      </c>
      <c r="E217" s="55" t="s">
        <v>7802</v>
      </c>
      <c r="F217" s="55"/>
      <c r="G217" s="55" t="s">
        <v>7804</v>
      </c>
      <c r="H217" s="423">
        <v>224</v>
      </c>
      <c r="I217" s="61">
        <v>0.1</v>
      </c>
      <c r="J217" s="448">
        <f t="shared" si="3"/>
        <v>201.6</v>
      </c>
    </row>
    <row r="218" spans="1:10" ht="15.75">
      <c r="A218" s="55">
        <v>214</v>
      </c>
      <c r="B218" s="420" t="s">
        <v>11383</v>
      </c>
      <c r="C218" s="421" t="s">
        <v>11144</v>
      </c>
      <c r="D218" s="422" t="s">
        <v>11593</v>
      </c>
      <c r="E218" s="55" t="s">
        <v>7802</v>
      </c>
      <c r="F218" s="55"/>
      <c r="G218" s="55" t="s">
        <v>7804</v>
      </c>
      <c r="H218" s="423">
        <v>634</v>
      </c>
      <c r="I218" s="61">
        <v>0.1</v>
      </c>
      <c r="J218" s="448">
        <f t="shared" si="3"/>
        <v>570.6</v>
      </c>
    </row>
    <row r="219" spans="1:10" ht="15.75">
      <c r="A219" s="55">
        <v>215</v>
      </c>
      <c r="B219" s="420" t="s">
        <v>11383</v>
      </c>
      <c r="C219" s="421" t="s">
        <v>11145</v>
      </c>
      <c r="D219" s="422" t="s">
        <v>11594</v>
      </c>
      <c r="E219" s="55" t="s">
        <v>7802</v>
      </c>
      <c r="F219" s="55"/>
      <c r="G219" s="55" t="s">
        <v>7804</v>
      </c>
      <c r="H219" s="423">
        <v>1020</v>
      </c>
      <c r="I219" s="61">
        <v>0.1</v>
      </c>
      <c r="J219" s="448">
        <f t="shared" si="3"/>
        <v>918</v>
      </c>
    </row>
    <row r="220" spans="1:10" ht="15.75">
      <c r="A220" s="55">
        <v>216</v>
      </c>
      <c r="B220" s="420" t="s">
        <v>11383</v>
      </c>
      <c r="C220" s="421" t="s">
        <v>11146</v>
      </c>
      <c r="D220" s="422" t="s">
        <v>11595</v>
      </c>
      <c r="E220" s="55" t="s">
        <v>7802</v>
      </c>
      <c r="F220" s="55"/>
      <c r="G220" s="55" t="s">
        <v>7804</v>
      </c>
      <c r="H220" s="423">
        <v>408</v>
      </c>
      <c r="I220" s="61">
        <v>0.1</v>
      </c>
      <c r="J220" s="448">
        <f t="shared" si="3"/>
        <v>367.2</v>
      </c>
    </row>
    <row r="221" spans="1:10" ht="15.75">
      <c r="A221" s="55">
        <v>217</v>
      </c>
      <c r="B221" s="420" t="s">
        <v>11383</v>
      </c>
      <c r="C221" s="421" t="s">
        <v>11147</v>
      </c>
      <c r="D221" s="422" t="s">
        <v>11596</v>
      </c>
      <c r="E221" s="55" t="s">
        <v>7802</v>
      </c>
      <c r="F221" s="55"/>
      <c r="G221" s="55" t="s">
        <v>7804</v>
      </c>
      <c r="H221" s="423">
        <v>166</v>
      </c>
      <c r="I221" s="61">
        <v>0.1</v>
      </c>
      <c r="J221" s="448">
        <f t="shared" si="3"/>
        <v>149.4</v>
      </c>
    </row>
    <row r="222" spans="1:10" ht="15.75">
      <c r="A222" s="55">
        <v>218</v>
      </c>
      <c r="B222" s="420" t="s">
        <v>11383</v>
      </c>
      <c r="C222" s="421" t="s">
        <v>11148</v>
      </c>
      <c r="D222" s="422" t="s">
        <v>11597</v>
      </c>
      <c r="E222" s="55" t="s">
        <v>7802</v>
      </c>
      <c r="F222" s="55"/>
      <c r="G222" s="55" t="s">
        <v>7804</v>
      </c>
      <c r="H222" s="423">
        <v>234</v>
      </c>
      <c r="I222" s="61">
        <v>0.1</v>
      </c>
      <c r="J222" s="448">
        <f t="shared" si="3"/>
        <v>210.6</v>
      </c>
    </row>
    <row r="223" spans="1:10" ht="15.75">
      <c r="A223" s="55">
        <v>219</v>
      </c>
      <c r="B223" s="420" t="s">
        <v>11383</v>
      </c>
      <c r="C223" s="421" t="s">
        <v>11149</v>
      </c>
      <c r="D223" s="422" t="s">
        <v>11598</v>
      </c>
      <c r="E223" s="55" t="s">
        <v>7802</v>
      </c>
      <c r="F223" s="55"/>
      <c r="G223" s="55" t="s">
        <v>7804</v>
      </c>
      <c r="H223" s="423">
        <v>340</v>
      </c>
      <c r="I223" s="61">
        <v>0.1</v>
      </c>
      <c r="J223" s="448">
        <f t="shared" si="3"/>
        <v>306</v>
      </c>
    </row>
    <row r="224" spans="1:10" ht="15.75">
      <c r="A224" s="55">
        <v>220</v>
      </c>
      <c r="B224" s="420" t="s">
        <v>11383</v>
      </c>
      <c r="C224" s="421" t="s">
        <v>11150</v>
      </c>
      <c r="D224" s="422" t="s">
        <v>11599</v>
      </c>
      <c r="E224" s="55" t="s">
        <v>7802</v>
      </c>
      <c r="F224" s="55"/>
      <c r="G224" s="55" t="s">
        <v>7804</v>
      </c>
      <c r="H224" s="423">
        <v>374</v>
      </c>
      <c r="I224" s="61">
        <v>0.1</v>
      </c>
      <c r="J224" s="448">
        <f t="shared" si="3"/>
        <v>336.6</v>
      </c>
    </row>
    <row r="225" spans="1:10" ht="15.75">
      <c r="A225" s="55">
        <v>221</v>
      </c>
      <c r="B225" s="420" t="s">
        <v>11383</v>
      </c>
      <c r="C225" s="421" t="s">
        <v>11151</v>
      </c>
      <c r="D225" s="422" t="s">
        <v>11600</v>
      </c>
      <c r="E225" s="55" t="s">
        <v>7802</v>
      </c>
      <c r="F225" s="55"/>
      <c r="G225" s="55" t="s">
        <v>7804</v>
      </c>
      <c r="H225" s="423">
        <v>782</v>
      </c>
      <c r="I225" s="61">
        <v>0.1</v>
      </c>
      <c r="J225" s="448">
        <f t="shared" si="3"/>
        <v>703.80000000000007</v>
      </c>
    </row>
    <row r="226" spans="1:10" ht="15.75">
      <c r="A226" s="55">
        <v>222</v>
      </c>
      <c r="B226" s="420" t="s">
        <v>11383</v>
      </c>
      <c r="C226" s="421" t="s">
        <v>11152</v>
      </c>
      <c r="D226" s="422" t="s">
        <v>11601</v>
      </c>
      <c r="E226" s="55" t="s">
        <v>7802</v>
      </c>
      <c r="F226" s="55"/>
      <c r="G226" s="55" t="s">
        <v>7804</v>
      </c>
      <c r="H226" s="423">
        <v>1316</v>
      </c>
      <c r="I226" s="61">
        <v>0.1</v>
      </c>
      <c r="J226" s="448">
        <f t="shared" si="3"/>
        <v>1184.4000000000001</v>
      </c>
    </row>
    <row r="227" spans="1:10" ht="15.75">
      <c r="A227" s="55">
        <v>223</v>
      </c>
      <c r="B227" s="420" t="s">
        <v>11383</v>
      </c>
      <c r="C227" s="421" t="s">
        <v>11153</v>
      </c>
      <c r="D227" s="422" t="s">
        <v>11602</v>
      </c>
      <c r="E227" s="55" t="s">
        <v>7802</v>
      </c>
      <c r="F227" s="55"/>
      <c r="G227" s="55" t="s">
        <v>7804</v>
      </c>
      <c r="H227" s="423">
        <v>1658</v>
      </c>
      <c r="I227" s="61">
        <v>0.1</v>
      </c>
      <c r="J227" s="448">
        <f t="shared" si="3"/>
        <v>1492.2</v>
      </c>
    </row>
    <row r="228" spans="1:10" ht="15.75">
      <c r="A228" s="55">
        <v>224</v>
      </c>
      <c r="B228" s="420" t="s">
        <v>11383</v>
      </c>
      <c r="C228" s="421" t="s">
        <v>11154</v>
      </c>
      <c r="D228" s="422" t="s">
        <v>11603</v>
      </c>
      <c r="E228" s="55" t="s">
        <v>7802</v>
      </c>
      <c r="F228" s="55"/>
      <c r="G228" s="55" t="s">
        <v>7804</v>
      </c>
      <c r="H228" s="423">
        <v>2196</v>
      </c>
      <c r="I228" s="61">
        <v>0.1</v>
      </c>
      <c r="J228" s="448">
        <f t="shared" si="3"/>
        <v>1976.4</v>
      </c>
    </row>
    <row r="229" spans="1:10" ht="15.75">
      <c r="A229" s="55">
        <v>225</v>
      </c>
      <c r="B229" s="420" t="s">
        <v>11383</v>
      </c>
      <c r="C229" s="421" t="s">
        <v>11155</v>
      </c>
      <c r="D229" s="422" t="s">
        <v>11604</v>
      </c>
      <c r="E229" s="55" t="s">
        <v>7802</v>
      </c>
      <c r="F229" s="55"/>
      <c r="G229" s="55" t="s">
        <v>7804</v>
      </c>
      <c r="H229" s="423">
        <v>1426</v>
      </c>
      <c r="I229" s="61">
        <v>0.1</v>
      </c>
      <c r="J229" s="448">
        <f t="shared" si="3"/>
        <v>1283.4000000000001</v>
      </c>
    </row>
    <row r="230" spans="1:10" ht="15.75">
      <c r="A230" s="55">
        <v>226</v>
      </c>
      <c r="B230" s="420" t="s">
        <v>11383</v>
      </c>
      <c r="C230" s="421" t="s">
        <v>11156</v>
      </c>
      <c r="D230" s="422" t="s">
        <v>11605</v>
      </c>
      <c r="E230" s="55" t="s">
        <v>7802</v>
      </c>
      <c r="F230" s="55"/>
      <c r="G230" s="55" t="s">
        <v>7804</v>
      </c>
      <c r="H230" s="423">
        <v>1426</v>
      </c>
      <c r="I230" s="61">
        <v>0.1</v>
      </c>
      <c r="J230" s="448">
        <f t="shared" si="3"/>
        <v>1283.4000000000001</v>
      </c>
    </row>
    <row r="231" spans="1:10" ht="15.75">
      <c r="A231" s="55">
        <v>227</v>
      </c>
      <c r="B231" s="420" t="s">
        <v>11383</v>
      </c>
      <c r="C231" s="421" t="s">
        <v>11157</v>
      </c>
      <c r="D231" s="422" t="s">
        <v>11606</v>
      </c>
      <c r="E231" s="55" t="s">
        <v>7802</v>
      </c>
      <c r="F231" s="55"/>
      <c r="G231" s="55" t="s">
        <v>7804</v>
      </c>
      <c r="H231" s="423">
        <v>1750</v>
      </c>
      <c r="I231" s="61">
        <v>0.1</v>
      </c>
      <c r="J231" s="448">
        <f t="shared" si="3"/>
        <v>1575</v>
      </c>
    </row>
    <row r="232" spans="1:10" ht="15.75">
      <c r="A232" s="55">
        <v>228</v>
      </c>
      <c r="B232" s="420" t="s">
        <v>11383</v>
      </c>
      <c r="C232" s="421" t="s">
        <v>11158</v>
      </c>
      <c r="D232" s="422" t="s">
        <v>11607</v>
      </c>
      <c r="E232" s="55" t="s">
        <v>7802</v>
      </c>
      <c r="F232" s="55"/>
      <c r="G232" s="55" t="s">
        <v>7804</v>
      </c>
      <c r="H232" s="423">
        <v>2290</v>
      </c>
      <c r="I232" s="61">
        <v>0.1</v>
      </c>
      <c r="J232" s="448">
        <f t="shared" si="3"/>
        <v>2061</v>
      </c>
    </row>
    <row r="233" spans="1:10" ht="15.75">
      <c r="A233" s="55">
        <v>229</v>
      </c>
      <c r="B233" s="420" t="s">
        <v>11383</v>
      </c>
      <c r="C233" s="421" t="s">
        <v>11159</v>
      </c>
      <c r="D233" s="422" t="s">
        <v>11593</v>
      </c>
      <c r="E233" s="55" t="s">
        <v>7802</v>
      </c>
      <c r="F233" s="55"/>
      <c r="G233" s="55" t="s">
        <v>7804</v>
      </c>
      <c r="H233" s="423">
        <v>404</v>
      </c>
      <c r="I233" s="61">
        <v>0.1</v>
      </c>
      <c r="J233" s="448">
        <f t="shared" si="3"/>
        <v>363.6</v>
      </c>
    </row>
    <row r="234" spans="1:10" ht="15.75">
      <c r="A234" s="55">
        <v>230</v>
      </c>
      <c r="B234" s="420" t="s">
        <v>11383</v>
      </c>
      <c r="C234" s="421" t="s">
        <v>11160</v>
      </c>
      <c r="D234" s="422" t="s">
        <v>11594</v>
      </c>
      <c r="E234" s="55" t="s">
        <v>7802</v>
      </c>
      <c r="F234" s="55"/>
      <c r="G234" s="55" t="s">
        <v>7804</v>
      </c>
      <c r="H234" s="423">
        <v>654</v>
      </c>
      <c r="I234" s="61">
        <v>0.1</v>
      </c>
      <c r="J234" s="448">
        <f t="shared" si="3"/>
        <v>588.6</v>
      </c>
    </row>
    <row r="235" spans="1:10" ht="15.75">
      <c r="A235" s="55">
        <v>231</v>
      </c>
      <c r="B235" s="420" t="s">
        <v>11383</v>
      </c>
      <c r="C235" s="421" t="s">
        <v>11161</v>
      </c>
      <c r="D235" s="422" t="s">
        <v>11595</v>
      </c>
      <c r="E235" s="55" t="s">
        <v>7802</v>
      </c>
      <c r="F235" s="55"/>
      <c r="G235" s="55" t="s">
        <v>7804</v>
      </c>
      <c r="H235" s="423">
        <v>168</v>
      </c>
      <c r="I235" s="61">
        <v>0.1</v>
      </c>
      <c r="J235" s="448">
        <f t="shared" si="3"/>
        <v>151.20000000000002</v>
      </c>
    </row>
    <row r="236" spans="1:10" ht="15.75">
      <c r="A236" s="55">
        <v>232</v>
      </c>
      <c r="B236" s="420" t="s">
        <v>11383</v>
      </c>
      <c r="C236" s="421" t="s">
        <v>11162</v>
      </c>
      <c r="D236" s="422" t="s">
        <v>11597</v>
      </c>
      <c r="E236" s="55" t="s">
        <v>7802</v>
      </c>
      <c r="F236" s="55"/>
      <c r="G236" s="55" t="s">
        <v>7804</v>
      </c>
      <c r="H236" s="423">
        <v>330</v>
      </c>
      <c r="I236" s="61">
        <v>0.1</v>
      </c>
      <c r="J236" s="448">
        <f t="shared" si="3"/>
        <v>297</v>
      </c>
    </row>
    <row r="237" spans="1:10" ht="15.75">
      <c r="A237" s="55">
        <v>233</v>
      </c>
      <c r="B237" s="420" t="s">
        <v>11383</v>
      </c>
      <c r="C237" s="421" t="s">
        <v>11163</v>
      </c>
      <c r="D237" s="422" t="s">
        <v>11608</v>
      </c>
      <c r="E237" s="55" t="s">
        <v>7802</v>
      </c>
      <c r="F237" s="55"/>
      <c r="G237" s="55" t="s">
        <v>7804</v>
      </c>
      <c r="H237" s="423">
        <v>398</v>
      </c>
      <c r="I237" s="61">
        <v>0.1</v>
      </c>
      <c r="J237" s="448">
        <f t="shared" si="3"/>
        <v>358.2</v>
      </c>
    </row>
    <row r="238" spans="1:10" ht="15.75">
      <c r="A238" s="55">
        <v>234</v>
      </c>
      <c r="B238" s="420" t="s">
        <v>11383</v>
      </c>
      <c r="C238" s="421" t="s">
        <v>11164</v>
      </c>
      <c r="D238" s="422" t="s">
        <v>11609</v>
      </c>
      <c r="E238" s="55" t="s">
        <v>7802</v>
      </c>
      <c r="F238" s="55"/>
      <c r="G238" s="55" t="s">
        <v>7804</v>
      </c>
      <c r="H238" s="423">
        <v>428</v>
      </c>
      <c r="I238" s="61">
        <v>0.1</v>
      </c>
      <c r="J238" s="448">
        <f t="shared" si="3"/>
        <v>385.2</v>
      </c>
    </row>
    <row r="239" spans="1:10" ht="15.75">
      <c r="A239" s="55">
        <v>235</v>
      </c>
      <c r="B239" s="420" t="s">
        <v>11383</v>
      </c>
      <c r="C239" s="421" t="s">
        <v>11165</v>
      </c>
      <c r="D239" s="422" t="s">
        <v>11610</v>
      </c>
      <c r="E239" s="55" t="s">
        <v>7802</v>
      </c>
      <c r="F239" s="55"/>
      <c r="G239" s="55" t="s">
        <v>7804</v>
      </c>
      <c r="H239" s="423">
        <v>894</v>
      </c>
      <c r="I239" s="61">
        <v>0.1</v>
      </c>
      <c r="J239" s="448">
        <f t="shared" si="3"/>
        <v>804.6</v>
      </c>
    </row>
    <row r="240" spans="1:10" ht="15.75">
      <c r="A240" s="55">
        <v>236</v>
      </c>
      <c r="B240" s="420" t="s">
        <v>11383</v>
      </c>
      <c r="C240" s="421" t="s">
        <v>11166</v>
      </c>
      <c r="D240" s="422" t="s">
        <v>11611</v>
      </c>
      <c r="E240" s="55" t="s">
        <v>7802</v>
      </c>
      <c r="F240" s="55"/>
      <c r="G240" s="55" t="s">
        <v>7804</v>
      </c>
      <c r="H240" s="423">
        <v>920</v>
      </c>
      <c r="I240" s="61">
        <v>0.1</v>
      </c>
      <c r="J240" s="448">
        <f t="shared" si="3"/>
        <v>828</v>
      </c>
    </row>
    <row r="241" spans="1:10" ht="15.75">
      <c r="A241" s="55">
        <v>237</v>
      </c>
      <c r="B241" s="420" t="s">
        <v>11383</v>
      </c>
      <c r="C241" s="421" t="s">
        <v>11167</v>
      </c>
      <c r="D241" s="422" t="s">
        <v>11612</v>
      </c>
      <c r="E241" s="55" t="s">
        <v>7802</v>
      </c>
      <c r="F241" s="55"/>
      <c r="G241" s="55" t="s">
        <v>7804</v>
      </c>
      <c r="H241" s="423">
        <v>62</v>
      </c>
      <c r="I241" s="61">
        <v>0.1</v>
      </c>
      <c r="J241" s="448">
        <f t="shared" si="3"/>
        <v>55.800000000000004</v>
      </c>
    </row>
    <row r="242" spans="1:10" ht="15.75">
      <c r="A242" s="55">
        <v>238</v>
      </c>
      <c r="B242" s="420" t="s">
        <v>11383</v>
      </c>
      <c r="C242" s="421" t="s">
        <v>11168</v>
      </c>
      <c r="D242" s="422" t="s">
        <v>11613</v>
      </c>
      <c r="E242" s="55" t="s">
        <v>7802</v>
      </c>
      <c r="F242" s="55"/>
      <c r="G242" s="55" t="s">
        <v>7804</v>
      </c>
      <c r="H242" s="423">
        <v>982</v>
      </c>
      <c r="I242" s="61">
        <v>0.1</v>
      </c>
      <c r="J242" s="448">
        <f t="shared" si="3"/>
        <v>883.80000000000007</v>
      </c>
    </row>
    <row r="243" spans="1:10" ht="15.75">
      <c r="A243" s="55">
        <v>239</v>
      </c>
      <c r="B243" s="420" t="s">
        <v>11383</v>
      </c>
      <c r="C243" s="421" t="s">
        <v>11169</v>
      </c>
      <c r="D243" s="422" t="s">
        <v>11604</v>
      </c>
      <c r="E243" s="55" t="s">
        <v>7802</v>
      </c>
      <c r="F243" s="55"/>
      <c r="G243" s="55" t="s">
        <v>7804</v>
      </c>
      <c r="H243" s="423">
        <v>1072</v>
      </c>
      <c r="I243" s="61">
        <v>0.1</v>
      </c>
      <c r="J243" s="448">
        <f t="shared" si="3"/>
        <v>964.80000000000007</v>
      </c>
    </row>
    <row r="244" spans="1:10" ht="15.75">
      <c r="A244" s="55">
        <v>240</v>
      </c>
      <c r="B244" s="420" t="s">
        <v>11383</v>
      </c>
      <c r="C244" s="421" t="s">
        <v>11170</v>
      </c>
      <c r="D244" s="422" t="s">
        <v>11614</v>
      </c>
      <c r="E244" s="55" t="s">
        <v>7802</v>
      </c>
      <c r="F244" s="55"/>
      <c r="G244" s="55" t="s">
        <v>7804</v>
      </c>
      <c r="H244" s="423">
        <v>1072</v>
      </c>
      <c r="I244" s="61">
        <v>0.1</v>
      </c>
      <c r="J244" s="448">
        <f t="shared" si="3"/>
        <v>964.80000000000007</v>
      </c>
    </row>
    <row r="245" spans="1:10" ht="15.75">
      <c r="A245" s="55">
        <v>241</v>
      </c>
      <c r="B245" s="420" t="s">
        <v>11383</v>
      </c>
      <c r="C245" s="421" t="s">
        <v>11171</v>
      </c>
      <c r="D245" s="422" t="s">
        <v>11615</v>
      </c>
      <c r="E245" s="55" t="s">
        <v>7802</v>
      </c>
      <c r="F245" s="55"/>
      <c r="G245" s="55" t="s">
        <v>7804</v>
      </c>
      <c r="H245" s="423">
        <v>1990</v>
      </c>
      <c r="I245" s="61">
        <v>0.1</v>
      </c>
      <c r="J245" s="448">
        <f t="shared" si="3"/>
        <v>1791</v>
      </c>
    </row>
    <row r="246" spans="1:10" ht="15.75">
      <c r="A246" s="55">
        <v>242</v>
      </c>
      <c r="B246" s="420" t="s">
        <v>11383</v>
      </c>
      <c r="C246" s="421" t="s">
        <v>11172</v>
      </c>
      <c r="D246" s="422" t="s">
        <v>11616</v>
      </c>
      <c r="E246" s="55" t="s">
        <v>7802</v>
      </c>
      <c r="F246" s="55"/>
      <c r="G246" s="55" t="s">
        <v>7804</v>
      </c>
      <c r="H246" s="423">
        <v>2074</v>
      </c>
      <c r="I246" s="61">
        <v>0.1</v>
      </c>
      <c r="J246" s="448">
        <f t="shared" si="3"/>
        <v>1866.6000000000001</v>
      </c>
    </row>
    <row r="247" spans="1:10" ht="15.75">
      <c r="A247" s="55">
        <v>243</v>
      </c>
      <c r="B247" s="420" t="s">
        <v>11383</v>
      </c>
      <c r="C247" s="421" t="s">
        <v>11173</v>
      </c>
      <c r="D247" s="422" t="s">
        <v>11617</v>
      </c>
      <c r="E247" s="55" t="s">
        <v>7802</v>
      </c>
      <c r="F247" s="55"/>
      <c r="G247" s="55" t="s">
        <v>7804</v>
      </c>
      <c r="H247" s="423">
        <v>2074</v>
      </c>
      <c r="I247" s="61">
        <v>0.1</v>
      </c>
      <c r="J247" s="448">
        <f t="shared" si="3"/>
        <v>1866.6000000000001</v>
      </c>
    </row>
    <row r="248" spans="1:10" ht="15.75">
      <c r="A248" s="55">
        <v>244</v>
      </c>
      <c r="B248" s="420" t="s">
        <v>11383</v>
      </c>
      <c r="C248" s="421" t="s">
        <v>11174</v>
      </c>
      <c r="D248" s="422" t="s">
        <v>11618</v>
      </c>
      <c r="E248" s="55" t="s">
        <v>7802</v>
      </c>
      <c r="F248" s="55"/>
      <c r="G248" s="55" t="s">
        <v>7804</v>
      </c>
      <c r="H248" s="423">
        <v>248</v>
      </c>
      <c r="I248" s="61">
        <v>0.1</v>
      </c>
      <c r="J248" s="448">
        <f t="shared" si="3"/>
        <v>223.20000000000002</v>
      </c>
    </row>
    <row r="249" spans="1:10" ht="15.75">
      <c r="A249" s="55">
        <v>245</v>
      </c>
      <c r="B249" s="420" t="s">
        <v>11383</v>
      </c>
      <c r="C249" s="421" t="s">
        <v>11175</v>
      </c>
      <c r="D249" s="422" t="s">
        <v>11619</v>
      </c>
      <c r="E249" s="55" t="s">
        <v>7802</v>
      </c>
      <c r="F249" s="55"/>
      <c r="G249" s="55" t="s">
        <v>7804</v>
      </c>
      <c r="H249" s="423">
        <v>1098</v>
      </c>
      <c r="I249" s="61">
        <v>0.1</v>
      </c>
      <c r="J249" s="448">
        <f t="shared" si="3"/>
        <v>988.2</v>
      </c>
    </row>
    <row r="250" spans="1:10" ht="15.75">
      <c r="A250" s="55">
        <v>246</v>
      </c>
      <c r="B250" s="420" t="s">
        <v>11383</v>
      </c>
      <c r="C250" s="421" t="s">
        <v>11176</v>
      </c>
      <c r="D250" s="422" t="s">
        <v>11620</v>
      </c>
      <c r="E250" s="55" t="s">
        <v>7802</v>
      </c>
      <c r="F250" s="55"/>
      <c r="G250" s="55" t="s">
        <v>7804</v>
      </c>
      <c r="H250" s="423">
        <v>508</v>
      </c>
      <c r="I250" s="61">
        <v>0.1</v>
      </c>
      <c r="J250" s="448">
        <f t="shared" si="3"/>
        <v>457.2</v>
      </c>
    </row>
    <row r="251" spans="1:10" ht="15.75">
      <c r="A251" s="55">
        <v>247</v>
      </c>
      <c r="B251" s="420" t="s">
        <v>11383</v>
      </c>
      <c r="C251" s="421" t="s">
        <v>11177</v>
      </c>
      <c r="D251" s="422" t="s">
        <v>11621</v>
      </c>
      <c r="E251" s="55" t="s">
        <v>7802</v>
      </c>
      <c r="F251" s="55"/>
      <c r="G251" s="55" t="s">
        <v>7804</v>
      </c>
      <c r="H251" s="423">
        <v>398</v>
      </c>
      <c r="I251" s="61">
        <v>0.1</v>
      </c>
      <c r="J251" s="448">
        <f t="shared" si="3"/>
        <v>358.2</v>
      </c>
    </row>
    <row r="252" spans="1:10" ht="15.75">
      <c r="A252" s="55">
        <v>248</v>
      </c>
      <c r="B252" s="420" t="s">
        <v>11383</v>
      </c>
      <c r="C252" s="421" t="s">
        <v>11178</v>
      </c>
      <c r="D252" s="422" t="s">
        <v>11622</v>
      </c>
      <c r="E252" s="55" t="s">
        <v>7802</v>
      </c>
      <c r="F252" s="55"/>
      <c r="G252" s="55" t="s">
        <v>7804</v>
      </c>
      <c r="H252" s="423">
        <v>672</v>
      </c>
      <c r="I252" s="61">
        <v>0.1</v>
      </c>
      <c r="J252" s="448">
        <f t="shared" si="3"/>
        <v>604.80000000000007</v>
      </c>
    </row>
    <row r="253" spans="1:10" ht="15.75">
      <c r="A253" s="55">
        <v>249</v>
      </c>
      <c r="B253" s="420" t="s">
        <v>11383</v>
      </c>
      <c r="C253" s="421" t="s">
        <v>11179</v>
      </c>
      <c r="D253" s="422" t="s">
        <v>11623</v>
      </c>
      <c r="E253" s="55" t="s">
        <v>7802</v>
      </c>
      <c r="F253" s="55"/>
      <c r="G253" s="55" t="s">
        <v>7804</v>
      </c>
      <c r="H253" s="423">
        <v>1002</v>
      </c>
      <c r="I253" s="61">
        <v>0.1</v>
      </c>
      <c r="J253" s="448">
        <f t="shared" si="3"/>
        <v>901.80000000000007</v>
      </c>
    </row>
    <row r="254" spans="1:10" ht="15.75">
      <c r="A254" s="55">
        <v>250</v>
      </c>
      <c r="B254" s="420" t="s">
        <v>11383</v>
      </c>
      <c r="C254" s="421" t="s">
        <v>11180</v>
      </c>
      <c r="D254" s="422" t="s">
        <v>11624</v>
      </c>
      <c r="E254" s="55" t="s">
        <v>7802</v>
      </c>
      <c r="F254" s="55"/>
      <c r="G254" s="55" t="s">
        <v>7804</v>
      </c>
      <c r="H254" s="423">
        <v>736</v>
      </c>
      <c r="I254" s="61">
        <v>0.1</v>
      </c>
      <c r="J254" s="448">
        <f t="shared" si="3"/>
        <v>662.4</v>
      </c>
    </row>
    <row r="255" spans="1:10" ht="15.75">
      <c r="A255" s="55">
        <v>251</v>
      </c>
      <c r="B255" s="420" t="s">
        <v>11383</v>
      </c>
      <c r="C255" s="421" t="s">
        <v>11181</v>
      </c>
      <c r="D255" s="422" t="s">
        <v>11625</v>
      </c>
      <c r="E255" s="55" t="s">
        <v>7802</v>
      </c>
      <c r="F255" s="55"/>
      <c r="G255" s="55" t="s">
        <v>7804</v>
      </c>
      <c r="H255" s="423">
        <v>736</v>
      </c>
      <c r="I255" s="61">
        <v>0.1</v>
      </c>
      <c r="J255" s="448">
        <f t="shared" si="3"/>
        <v>662.4</v>
      </c>
    </row>
    <row r="256" spans="1:10" ht="15.75">
      <c r="A256" s="55">
        <v>252</v>
      </c>
      <c r="B256" s="420" t="s">
        <v>11383</v>
      </c>
      <c r="C256" s="421" t="s">
        <v>11182</v>
      </c>
      <c r="D256" s="422" t="s">
        <v>11626</v>
      </c>
      <c r="E256" s="55" t="s">
        <v>7802</v>
      </c>
      <c r="F256" s="55"/>
      <c r="G256" s="55" t="s">
        <v>7804</v>
      </c>
      <c r="H256" s="423">
        <v>1056</v>
      </c>
      <c r="I256" s="61">
        <v>0.1</v>
      </c>
      <c r="J256" s="448">
        <f t="shared" si="3"/>
        <v>950.4</v>
      </c>
    </row>
    <row r="257" spans="1:10" ht="15.75">
      <c r="A257" s="55">
        <v>253</v>
      </c>
      <c r="B257" s="420" t="s">
        <v>11383</v>
      </c>
      <c r="C257" s="421" t="s">
        <v>11183</v>
      </c>
      <c r="D257" s="422" t="s">
        <v>11627</v>
      </c>
      <c r="E257" s="55" t="s">
        <v>7802</v>
      </c>
      <c r="F257" s="55"/>
      <c r="G257" s="55" t="s">
        <v>7804</v>
      </c>
      <c r="H257" s="423">
        <v>1444</v>
      </c>
      <c r="I257" s="61">
        <v>0.1</v>
      </c>
      <c r="J257" s="448">
        <f t="shared" si="3"/>
        <v>1299.6000000000001</v>
      </c>
    </row>
    <row r="258" spans="1:10" ht="15.75">
      <c r="A258" s="55">
        <v>254</v>
      </c>
      <c r="B258" s="420" t="s">
        <v>11383</v>
      </c>
      <c r="C258" s="421" t="s">
        <v>11184</v>
      </c>
      <c r="D258" s="422" t="s">
        <v>11628</v>
      </c>
      <c r="E258" s="55" t="s">
        <v>7802</v>
      </c>
      <c r="F258" s="55"/>
      <c r="G258" s="55" t="s">
        <v>7804</v>
      </c>
      <c r="H258" s="423">
        <v>1906</v>
      </c>
      <c r="I258" s="61">
        <v>0.1</v>
      </c>
      <c r="J258" s="448">
        <f t="shared" si="3"/>
        <v>1715.4</v>
      </c>
    </row>
    <row r="259" spans="1:10" ht="15.75">
      <c r="A259" s="55">
        <v>255</v>
      </c>
      <c r="B259" s="420" t="s">
        <v>11383</v>
      </c>
      <c r="C259" s="421" t="s">
        <v>11185</v>
      </c>
      <c r="D259" s="422" t="s">
        <v>11629</v>
      </c>
      <c r="E259" s="55" t="s">
        <v>7802</v>
      </c>
      <c r="F259" s="55"/>
      <c r="G259" s="55" t="s">
        <v>7804</v>
      </c>
      <c r="H259" s="423">
        <v>270</v>
      </c>
      <c r="I259" s="61">
        <v>0.1</v>
      </c>
      <c r="J259" s="448">
        <f t="shared" si="3"/>
        <v>243</v>
      </c>
    </row>
    <row r="260" spans="1:10" ht="15.75">
      <c r="A260" s="55">
        <v>256</v>
      </c>
      <c r="B260" s="420" t="s">
        <v>11383</v>
      </c>
      <c r="C260" s="421" t="s">
        <v>11186</v>
      </c>
      <c r="D260" s="422" t="s">
        <v>11630</v>
      </c>
      <c r="E260" s="55" t="s">
        <v>7802</v>
      </c>
      <c r="F260" s="55"/>
      <c r="G260" s="55" t="s">
        <v>7804</v>
      </c>
      <c r="H260" s="423">
        <v>326</v>
      </c>
      <c r="I260" s="61">
        <v>0.1</v>
      </c>
      <c r="J260" s="448">
        <f t="shared" si="3"/>
        <v>293.40000000000003</v>
      </c>
    </row>
    <row r="261" spans="1:10" ht="15.75">
      <c r="A261" s="55">
        <v>257</v>
      </c>
      <c r="B261" s="420" t="s">
        <v>11383</v>
      </c>
      <c r="C261" s="421" t="s">
        <v>11187</v>
      </c>
      <c r="D261" s="422" t="s">
        <v>11631</v>
      </c>
      <c r="E261" s="55" t="s">
        <v>7802</v>
      </c>
      <c r="F261" s="55"/>
      <c r="G261" s="55" t="s">
        <v>7804</v>
      </c>
      <c r="H261" s="423">
        <v>396</v>
      </c>
      <c r="I261" s="61">
        <v>0.1</v>
      </c>
      <c r="J261" s="448">
        <f t="shared" si="3"/>
        <v>356.40000000000003</v>
      </c>
    </row>
    <row r="262" spans="1:10" ht="15.75">
      <c r="A262" s="55">
        <v>258</v>
      </c>
      <c r="B262" s="420" t="s">
        <v>11383</v>
      </c>
      <c r="C262" s="421" t="s">
        <v>11188</v>
      </c>
      <c r="D262" s="422" t="s">
        <v>11632</v>
      </c>
      <c r="E262" s="55" t="s">
        <v>7802</v>
      </c>
      <c r="F262" s="55"/>
      <c r="G262" s="55" t="s">
        <v>7804</v>
      </c>
      <c r="H262" s="423">
        <v>422</v>
      </c>
      <c r="I262" s="61">
        <v>0.1</v>
      </c>
      <c r="J262" s="448">
        <f t="shared" ref="J262:J325" si="4">H262*(1-I262)</f>
        <v>379.8</v>
      </c>
    </row>
    <row r="263" spans="1:10" ht="15.75">
      <c r="A263" s="55">
        <v>259</v>
      </c>
      <c r="B263" s="420" t="s">
        <v>11383</v>
      </c>
      <c r="C263" s="421" t="s">
        <v>11189</v>
      </c>
      <c r="D263" s="422" t="s">
        <v>11633</v>
      </c>
      <c r="E263" s="55" t="s">
        <v>7802</v>
      </c>
      <c r="F263" s="55"/>
      <c r="G263" s="55" t="s">
        <v>7804</v>
      </c>
      <c r="H263" s="423">
        <v>820</v>
      </c>
      <c r="I263" s="61">
        <v>0.1</v>
      </c>
      <c r="J263" s="448">
        <f t="shared" si="4"/>
        <v>738</v>
      </c>
    </row>
    <row r="264" spans="1:10" ht="15.75">
      <c r="A264" s="55">
        <v>260</v>
      </c>
      <c r="B264" s="420" t="s">
        <v>11383</v>
      </c>
      <c r="C264" s="421" t="s">
        <v>11190</v>
      </c>
      <c r="D264" s="422" t="s">
        <v>11634</v>
      </c>
      <c r="E264" s="55" t="s">
        <v>7802</v>
      </c>
      <c r="F264" s="55"/>
      <c r="G264" s="55" t="s">
        <v>7804</v>
      </c>
      <c r="H264" s="423">
        <v>1216</v>
      </c>
      <c r="I264" s="61">
        <v>0.1</v>
      </c>
      <c r="J264" s="448">
        <f t="shared" si="4"/>
        <v>1094.4000000000001</v>
      </c>
    </row>
    <row r="265" spans="1:10" ht="15.75">
      <c r="A265" s="55">
        <v>261</v>
      </c>
      <c r="B265" s="420" t="s">
        <v>11383</v>
      </c>
      <c r="C265" s="421" t="s">
        <v>11191</v>
      </c>
      <c r="D265" s="422" t="s">
        <v>11622</v>
      </c>
      <c r="E265" s="55" t="s">
        <v>7802</v>
      </c>
      <c r="F265" s="55"/>
      <c r="G265" s="55" t="s">
        <v>7804</v>
      </c>
      <c r="H265" s="423">
        <v>2342</v>
      </c>
      <c r="I265" s="61">
        <v>0.1</v>
      </c>
      <c r="J265" s="448">
        <f t="shared" si="4"/>
        <v>2107.8000000000002</v>
      </c>
    </row>
    <row r="266" spans="1:10" ht="15.75">
      <c r="A266" s="55">
        <v>262</v>
      </c>
      <c r="B266" s="420" t="s">
        <v>11383</v>
      </c>
      <c r="C266" s="421" t="s">
        <v>11192</v>
      </c>
      <c r="D266" s="422" t="s">
        <v>11624</v>
      </c>
      <c r="E266" s="55" t="s">
        <v>7802</v>
      </c>
      <c r="F266" s="55"/>
      <c r="G266" s="55" t="s">
        <v>7804</v>
      </c>
      <c r="H266" s="423">
        <v>2438</v>
      </c>
      <c r="I266" s="61">
        <v>0.1</v>
      </c>
      <c r="J266" s="448">
        <f t="shared" si="4"/>
        <v>2194.2000000000003</v>
      </c>
    </row>
    <row r="267" spans="1:10" ht="15.75">
      <c r="A267" s="55">
        <v>263</v>
      </c>
      <c r="B267" s="420" t="s">
        <v>11383</v>
      </c>
      <c r="C267" s="421" t="s">
        <v>11193</v>
      </c>
      <c r="D267" s="422" t="s">
        <v>11625</v>
      </c>
      <c r="E267" s="55" t="s">
        <v>7802</v>
      </c>
      <c r="F267" s="55"/>
      <c r="G267" s="55" t="s">
        <v>7804</v>
      </c>
      <c r="H267" s="423">
        <v>2408</v>
      </c>
      <c r="I267" s="61">
        <v>0.1</v>
      </c>
      <c r="J267" s="448">
        <f t="shared" si="4"/>
        <v>2167.2000000000003</v>
      </c>
    </row>
    <row r="268" spans="1:10" ht="15.75">
      <c r="A268" s="55">
        <v>264</v>
      </c>
      <c r="B268" s="420" t="s">
        <v>11383</v>
      </c>
      <c r="C268" s="421" t="s">
        <v>11194</v>
      </c>
      <c r="D268" s="422" t="s">
        <v>11635</v>
      </c>
      <c r="E268" s="55" t="s">
        <v>7802</v>
      </c>
      <c r="F268" s="55"/>
      <c r="G268" s="55" t="s">
        <v>7804</v>
      </c>
      <c r="H268" s="423">
        <v>330</v>
      </c>
      <c r="I268" s="61">
        <v>0.1</v>
      </c>
      <c r="J268" s="448">
        <f t="shared" si="4"/>
        <v>297</v>
      </c>
    </row>
    <row r="269" spans="1:10" ht="15.75">
      <c r="A269" s="55">
        <v>265</v>
      </c>
      <c r="B269" s="420" t="s">
        <v>11383</v>
      </c>
      <c r="C269" s="421" t="s">
        <v>11195</v>
      </c>
      <c r="D269" s="422" t="s">
        <v>11636</v>
      </c>
      <c r="E269" s="55" t="s">
        <v>7802</v>
      </c>
      <c r="F269" s="55"/>
      <c r="G269" s="55" t="s">
        <v>7804</v>
      </c>
      <c r="H269" s="423">
        <v>196</v>
      </c>
      <c r="I269" s="61">
        <v>0.1</v>
      </c>
      <c r="J269" s="448">
        <f t="shared" si="4"/>
        <v>176.4</v>
      </c>
    </row>
    <row r="270" spans="1:10" ht="15.75">
      <c r="A270" s="55">
        <v>266</v>
      </c>
      <c r="B270" s="420" t="s">
        <v>11383</v>
      </c>
      <c r="C270" s="421" t="s">
        <v>11196</v>
      </c>
      <c r="D270" s="422" t="s">
        <v>11637</v>
      </c>
      <c r="E270" s="55" t="s">
        <v>7802</v>
      </c>
      <c r="F270" s="55"/>
      <c r="G270" s="55" t="s">
        <v>7804</v>
      </c>
      <c r="H270" s="423">
        <v>26</v>
      </c>
      <c r="I270" s="61">
        <v>0.1</v>
      </c>
      <c r="J270" s="448">
        <f t="shared" si="4"/>
        <v>23.400000000000002</v>
      </c>
    </row>
    <row r="271" spans="1:10" ht="15.75">
      <c r="A271" s="55">
        <v>267</v>
      </c>
      <c r="B271" s="420" t="s">
        <v>11383</v>
      </c>
      <c r="C271" s="421" t="s">
        <v>11197</v>
      </c>
      <c r="D271" s="422" t="s">
        <v>11638</v>
      </c>
      <c r="E271" s="55" t="s">
        <v>7802</v>
      </c>
      <c r="F271" s="55"/>
      <c r="G271" s="55" t="s">
        <v>7804</v>
      </c>
      <c r="H271" s="423">
        <v>1228</v>
      </c>
      <c r="I271" s="61">
        <v>0.1</v>
      </c>
      <c r="J271" s="448">
        <f t="shared" si="4"/>
        <v>1105.2</v>
      </c>
    </row>
    <row r="272" spans="1:10" ht="15.75">
      <c r="A272" s="55">
        <v>268</v>
      </c>
      <c r="B272" s="420" t="s">
        <v>11383</v>
      </c>
      <c r="C272" s="421" t="s">
        <v>11198</v>
      </c>
      <c r="D272" s="422" t="s">
        <v>11639</v>
      </c>
      <c r="E272" s="55" t="s">
        <v>7802</v>
      </c>
      <c r="F272" s="55"/>
      <c r="G272" s="55" t="s">
        <v>7804</v>
      </c>
      <c r="H272" s="423">
        <v>1374</v>
      </c>
      <c r="I272" s="61">
        <v>0.1</v>
      </c>
      <c r="J272" s="448">
        <f t="shared" si="4"/>
        <v>1236.6000000000001</v>
      </c>
    </row>
    <row r="273" spans="1:10" ht="15.75">
      <c r="A273" s="55">
        <v>269</v>
      </c>
      <c r="B273" s="420" t="s">
        <v>11383</v>
      </c>
      <c r="C273" s="421" t="s">
        <v>11199</v>
      </c>
      <c r="D273" s="422" t="s">
        <v>11640</v>
      </c>
      <c r="E273" s="55" t="s">
        <v>7802</v>
      </c>
      <c r="F273" s="55"/>
      <c r="G273" s="55" t="s">
        <v>7804</v>
      </c>
      <c r="H273" s="423">
        <v>466</v>
      </c>
      <c r="I273" s="61">
        <v>0.1</v>
      </c>
      <c r="J273" s="448">
        <f t="shared" si="4"/>
        <v>419.40000000000003</v>
      </c>
    </row>
    <row r="274" spans="1:10" ht="15.75">
      <c r="A274" s="55">
        <v>270</v>
      </c>
      <c r="B274" s="420" t="s">
        <v>11383</v>
      </c>
      <c r="C274" s="421" t="s">
        <v>11200</v>
      </c>
      <c r="D274" s="422" t="s">
        <v>11641</v>
      </c>
      <c r="E274" s="55" t="s">
        <v>7802</v>
      </c>
      <c r="F274" s="55"/>
      <c r="G274" s="55" t="s">
        <v>7804</v>
      </c>
      <c r="H274" s="423">
        <v>966</v>
      </c>
      <c r="I274" s="61">
        <v>0.1</v>
      </c>
      <c r="J274" s="448">
        <f t="shared" si="4"/>
        <v>869.4</v>
      </c>
    </row>
    <row r="275" spans="1:10" ht="15.75">
      <c r="A275" s="55">
        <v>271</v>
      </c>
      <c r="B275" s="420" t="s">
        <v>11383</v>
      </c>
      <c r="C275" s="421" t="s">
        <v>11201</v>
      </c>
      <c r="D275" s="422" t="s">
        <v>11642</v>
      </c>
      <c r="E275" s="55" t="s">
        <v>7802</v>
      </c>
      <c r="F275" s="55"/>
      <c r="G275" s="55" t="s">
        <v>7804</v>
      </c>
      <c r="H275" s="423">
        <v>1336</v>
      </c>
      <c r="I275" s="61">
        <v>0.1</v>
      </c>
      <c r="J275" s="448">
        <f t="shared" si="4"/>
        <v>1202.4000000000001</v>
      </c>
    </row>
    <row r="276" spans="1:10" ht="15.75">
      <c r="A276" s="55">
        <v>272</v>
      </c>
      <c r="B276" s="420" t="s">
        <v>11383</v>
      </c>
      <c r="C276" s="421" t="s">
        <v>11202</v>
      </c>
      <c r="D276" s="422" t="s">
        <v>11643</v>
      </c>
      <c r="E276" s="55" t="s">
        <v>7802</v>
      </c>
      <c r="F276" s="55"/>
      <c r="G276" s="55" t="s">
        <v>7804</v>
      </c>
      <c r="H276" s="423">
        <v>40</v>
      </c>
      <c r="I276" s="61">
        <v>0.1</v>
      </c>
      <c r="J276" s="448">
        <f t="shared" si="4"/>
        <v>36</v>
      </c>
    </row>
    <row r="277" spans="1:10" ht="15.75">
      <c r="A277" s="55">
        <v>273</v>
      </c>
      <c r="B277" s="420" t="s">
        <v>11383</v>
      </c>
      <c r="C277" s="421" t="s">
        <v>11203</v>
      </c>
      <c r="D277" s="422" t="s">
        <v>11644</v>
      </c>
      <c r="E277" s="55" t="s">
        <v>7802</v>
      </c>
      <c r="F277" s="55"/>
      <c r="G277" s="55" t="s">
        <v>7804</v>
      </c>
      <c r="H277" s="423">
        <v>286</v>
      </c>
      <c r="I277" s="61">
        <v>0.1</v>
      </c>
      <c r="J277" s="448">
        <f t="shared" si="4"/>
        <v>257.40000000000003</v>
      </c>
    </row>
    <row r="278" spans="1:10" ht="15.75">
      <c r="A278" s="55">
        <v>274</v>
      </c>
      <c r="B278" s="420" t="s">
        <v>11383</v>
      </c>
      <c r="C278" s="421" t="s">
        <v>11204</v>
      </c>
      <c r="D278" s="422" t="s">
        <v>11645</v>
      </c>
      <c r="E278" s="55" t="s">
        <v>7802</v>
      </c>
      <c r="F278" s="55"/>
      <c r="G278" s="55" t="s">
        <v>7804</v>
      </c>
      <c r="H278" s="423">
        <v>286</v>
      </c>
      <c r="I278" s="61">
        <v>0.1</v>
      </c>
      <c r="J278" s="448">
        <f t="shared" si="4"/>
        <v>257.40000000000003</v>
      </c>
    </row>
    <row r="279" spans="1:10" ht="15.75">
      <c r="A279" s="55">
        <v>275</v>
      </c>
      <c r="B279" s="420" t="s">
        <v>11383</v>
      </c>
      <c r="C279" s="421" t="s">
        <v>11205</v>
      </c>
      <c r="D279" s="422" t="s">
        <v>11646</v>
      </c>
      <c r="E279" s="55" t="s">
        <v>7802</v>
      </c>
      <c r="F279" s="55"/>
      <c r="G279" s="55" t="s">
        <v>7804</v>
      </c>
      <c r="H279" s="423">
        <v>50</v>
      </c>
      <c r="I279" s="61">
        <v>0.1</v>
      </c>
      <c r="J279" s="448">
        <f t="shared" si="4"/>
        <v>45</v>
      </c>
    </row>
    <row r="280" spans="1:10" ht="15.75">
      <c r="A280" s="55">
        <v>276</v>
      </c>
      <c r="B280" s="420" t="s">
        <v>11383</v>
      </c>
      <c r="C280" s="421" t="s">
        <v>11206</v>
      </c>
      <c r="D280" s="422" t="s">
        <v>11647</v>
      </c>
      <c r="E280" s="55" t="s">
        <v>7802</v>
      </c>
      <c r="F280" s="55"/>
      <c r="G280" s="55" t="s">
        <v>7804</v>
      </c>
      <c r="H280" s="423">
        <v>58</v>
      </c>
      <c r="I280" s="61">
        <v>0.1</v>
      </c>
      <c r="J280" s="448">
        <f t="shared" si="4"/>
        <v>52.2</v>
      </c>
    </row>
    <row r="281" spans="1:10" ht="15.75">
      <c r="A281" s="55">
        <v>277</v>
      </c>
      <c r="B281" s="420" t="s">
        <v>11383</v>
      </c>
      <c r="C281" s="421" t="s">
        <v>11207</v>
      </c>
      <c r="D281" s="422" t="s">
        <v>11648</v>
      </c>
      <c r="E281" s="55" t="s">
        <v>7802</v>
      </c>
      <c r="F281" s="55"/>
      <c r="G281" s="55" t="s">
        <v>7804</v>
      </c>
      <c r="H281" s="423">
        <v>64</v>
      </c>
      <c r="I281" s="61">
        <v>0.1</v>
      </c>
      <c r="J281" s="448">
        <f t="shared" si="4"/>
        <v>57.6</v>
      </c>
    </row>
    <row r="282" spans="1:10" ht="15.75">
      <c r="A282" s="55">
        <v>278</v>
      </c>
      <c r="B282" s="420" t="s">
        <v>11383</v>
      </c>
      <c r="C282" s="421" t="s">
        <v>11208</v>
      </c>
      <c r="D282" s="422" t="s">
        <v>11649</v>
      </c>
      <c r="E282" s="55" t="s">
        <v>7802</v>
      </c>
      <c r="F282" s="55"/>
      <c r="G282" s="55" t="s">
        <v>7804</v>
      </c>
      <c r="H282" s="423">
        <v>72</v>
      </c>
      <c r="I282" s="61">
        <v>0.1</v>
      </c>
      <c r="J282" s="448">
        <f t="shared" si="4"/>
        <v>64.8</v>
      </c>
    </row>
    <row r="283" spans="1:10" ht="15.75">
      <c r="A283" s="55">
        <v>279</v>
      </c>
      <c r="B283" s="420" t="s">
        <v>11383</v>
      </c>
      <c r="C283" s="421" t="s">
        <v>11209</v>
      </c>
      <c r="D283" s="422" t="s">
        <v>11650</v>
      </c>
      <c r="E283" s="55" t="s">
        <v>7802</v>
      </c>
      <c r="F283" s="55"/>
      <c r="G283" s="55" t="s">
        <v>7804</v>
      </c>
      <c r="H283" s="423">
        <v>40</v>
      </c>
      <c r="I283" s="61">
        <v>0.1</v>
      </c>
      <c r="J283" s="448">
        <f t="shared" si="4"/>
        <v>36</v>
      </c>
    </row>
    <row r="284" spans="1:10" ht="15.75">
      <c r="A284" s="55">
        <v>280</v>
      </c>
      <c r="B284" s="420" t="s">
        <v>11383</v>
      </c>
      <c r="C284" s="421" t="s">
        <v>11210</v>
      </c>
      <c r="D284" s="422" t="s">
        <v>11651</v>
      </c>
      <c r="E284" s="55" t="s">
        <v>7802</v>
      </c>
      <c r="F284" s="55"/>
      <c r="G284" s="55" t="s">
        <v>7804</v>
      </c>
      <c r="H284" s="423">
        <v>108</v>
      </c>
      <c r="I284" s="61">
        <v>0.1</v>
      </c>
      <c r="J284" s="448">
        <f t="shared" si="4"/>
        <v>97.2</v>
      </c>
    </row>
    <row r="285" spans="1:10" ht="15.75">
      <c r="A285" s="55">
        <v>281</v>
      </c>
      <c r="B285" s="420" t="s">
        <v>11383</v>
      </c>
      <c r="C285" s="421" t="s">
        <v>11211</v>
      </c>
      <c r="D285" s="422" t="s">
        <v>11652</v>
      </c>
      <c r="E285" s="55" t="s">
        <v>7802</v>
      </c>
      <c r="F285" s="55"/>
      <c r="G285" s="55" t="s">
        <v>7804</v>
      </c>
      <c r="H285" s="423">
        <v>150</v>
      </c>
      <c r="I285" s="61">
        <v>0.1</v>
      </c>
      <c r="J285" s="448">
        <f t="shared" si="4"/>
        <v>135</v>
      </c>
    </row>
    <row r="286" spans="1:10" ht="15.75">
      <c r="A286" s="55">
        <v>282</v>
      </c>
      <c r="B286" s="420" t="s">
        <v>11383</v>
      </c>
      <c r="C286" s="421" t="s">
        <v>11212</v>
      </c>
      <c r="D286" s="422" t="s">
        <v>11653</v>
      </c>
      <c r="E286" s="55" t="s">
        <v>7802</v>
      </c>
      <c r="F286" s="55"/>
      <c r="G286" s="55" t="s">
        <v>7804</v>
      </c>
      <c r="H286" s="423">
        <v>390</v>
      </c>
      <c r="I286" s="61">
        <v>0.1</v>
      </c>
      <c r="J286" s="448">
        <f t="shared" si="4"/>
        <v>351</v>
      </c>
    </row>
    <row r="287" spans="1:10" ht="15.75">
      <c r="A287" s="55">
        <v>283</v>
      </c>
      <c r="B287" s="420" t="s">
        <v>11383</v>
      </c>
      <c r="C287" s="421" t="s">
        <v>11213</v>
      </c>
      <c r="D287" s="422" t="s">
        <v>11654</v>
      </c>
      <c r="E287" s="55" t="s">
        <v>7802</v>
      </c>
      <c r="F287" s="55"/>
      <c r="G287" s="55" t="s">
        <v>7804</v>
      </c>
      <c r="H287" s="423">
        <v>438</v>
      </c>
      <c r="I287" s="61">
        <v>0.1</v>
      </c>
      <c r="J287" s="448">
        <f t="shared" si="4"/>
        <v>394.2</v>
      </c>
    </row>
    <row r="288" spans="1:10" ht="15.75">
      <c r="A288" s="55">
        <v>284</v>
      </c>
      <c r="B288" s="420" t="s">
        <v>11383</v>
      </c>
      <c r="C288" s="421" t="s">
        <v>11214</v>
      </c>
      <c r="D288" s="422" t="s">
        <v>11655</v>
      </c>
      <c r="E288" s="55" t="s">
        <v>7802</v>
      </c>
      <c r="F288" s="55"/>
      <c r="G288" s="55" t="s">
        <v>7804</v>
      </c>
      <c r="H288" s="423">
        <v>440</v>
      </c>
      <c r="I288" s="61">
        <v>0.1</v>
      </c>
      <c r="J288" s="448">
        <f t="shared" si="4"/>
        <v>396</v>
      </c>
    </row>
    <row r="289" spans="1:10" ht="15.75">
      <c r="A289" s="55">
        <v>285</v>
      </c>
      <c r="B289" s="420" t="s">
        <v>11383</v>
      </c>
      <c r="C289" s="421" t="s">
        <v>11215</v>
      </c>
      <c r="D289" s="422" t="s">
        <v>11656</v>
      </c>
      <c r="E289" s="55" t="s">
        <v>7802</v>
      </c>
      <c r="F289" s="55"/>
      <c r="G289" s="55" t="s">
        <v>7804</v>
      </c>
      <c r="H289" s="423">
        <v>206</v>
      </c>
      <c r="I289" s="61">
        <v>0.1</v>
      </c>
      <c r="J289" s="448">
        <f t="shared" si="4"/>
        <v>185.4</v>
      </c>
    </row>
    <row r="290" spans="1:10" ht="15.75">
      <c r="A290" s="55">
        <v>286</v>
      </c>
      <c r="B290" s="420" t="s">
        <v>11383</v>
      </c>
      <c r="C290" s="421" t="s">
        <v>11216</v>
      </c>
      <c r="D290" s="422" t="s">
        <v>11657</v>
      </c>
      <c r="E290" s="55" t="s">
        <v>7802</v>
      </c>
      <c r="F290" s="55"/>
      <c r="G290" s="55" t="s">
        <v>7804</v>
      </c>
      <c r="H290" s="423">
        <v>240</v>
      </c>
      <c r="I290" s="61">
        <v>0.1</v>
      </c>
      <c r="J290" s="448">
        <f t="shared" si="4"/>
        <v>216</v>
      </c>
    </row>
    <row r="291" spans="1:10" ht="15.75">
      <c r="A291" s="55">
        <v>287</v>
      </c>
      <c r="B291" s="420" t="s">
        <v>11383</v>
      </c>
      <c r="C291" s="421" t="s">
        <v>11217</v>
      </c>
      <c r="D291" s="422" t="s">
        <v>11658</v>
      </c>
      <c r="E291" s="55" t="s">
        <v>7802</v>
      </c>
      <c r="F291" s="55"/>
      <c r="G291" s="55" t="s">
        <v>7804</v>
      </c>
      <c r="H291" s="423">
        <v>268</v>
      </c>
      <c r="I291" s="61">
        <v>0.1</v>
      </c>
      <c r="J291" s="448">
        <f t="shared" si="4"/>
        <v>241.20000000000002</v>
      </c>
    </row>
    <row r="292" spans="1:10" ht="15.75">
      <c r="A292" s="55">
        <v>288</v>
      </c>
      <c r="B292" s="420" t="s">
        <v>11383</v>
      </c>
      <c r="C292" s="421" t="s">
        <v>11218</v>
      </c>
      <c r="D292" s="422" t="s">
        <v>11659</v>
      </c>
      <c r="E292" s="55" t="s">
        <v>7802</v>
      </c>
      <c r="F292" s="55"/>
      <c r="G292" s="55" t="s">
        <v>7804</v>
      </c>
      <c r="H292" s="423">
        <v>316</v>
      </c>
      <c r="I292" s="61">
        <v>0.1</v>
      </c>
      <c r="J292" s="448">
        <f t="shared" si="4"/>
        <v>284.40000000000003</v>
      </c>
    </row>
    <row r="293" spans="1:10" ht="15.75">
      <c r="A293" s="55">
        <v>289</v>
      </c>
      <c r="B293" s="420" t="s">
        <v>11383</v>
      </c>
      <c r="C293" s="421" t="s">
        <v>11219</v>
      </c>
      <c r="D293" s="422" t="s">
        <v>11660</v>
      </c>
      <c r="E293" s="55" t="s">
        <v>7802</v>
      </c>
      <c r="F293" s="55"/>
      <c r="G293" s="55" t="s">
        <v>7804</v>
      </c>
      <c r="H293" s="423">
        <v>346</v>
      </c>
      <c r="I293" s="61">
        <v>0.1</v>
      </c>
      <c r="J293" s="448">
        <f t="shared" si="4"/>
        <v>311.40000000000003</v>
      </c>
    </row>
    <row r="294" spans="1:10" ht="15.75">
      <c r="A294" s="55">
        <v>290</v>
      </c>
      <c r="B294" s="420" t="s">
        <v>11383</v>
      </c>
      <c r="C294" s="421" t="s">
        <v>11220</v>
      </c>
      <c r="D294" s="422" t="s">
        <v>11661</v>
      </c>
      <c r="E294" s="55" t="s">
        <v>7802</v>
      </c>
      <c r="F294" s="55"/>
      <c r="G294" s="55" t="s">
        <v>7804</v>
      </c>
      <c r="H294" s="423">
        <v>354</v>
      </c>
      <c r="I294" s="61">
        <v>0.1</v>
      </c>
      <c r="J294" s="448">
        <f t="shared" si="4"/>
        <v>318.60000000000002</v>
      </c>
    </row>
    <row r="295" spans="1:10" ht="15.75">
      <c r="A295" s="55">
        <v>291</v>
      </c>
      <c r="B295" s="420" t="s">
        <v>11383</v>
      </c>
      <c r="C295" s="421" t="s">
        <v>11221</v>
      </c>
      <c r="D295" s="422" t="s">
        <v>11662</v>
      </c>
      <c r="E295" s="55" t="s">
        <v>7802</v>
      </c>
      <c r="F295" s="55"/>
      <c r="G295" s="55" t="s">
        <v>7804</v>
      </c>
      <c r="H295" s="423">
        <v>134</v>
      </c>
      <c r="I295" s="61">
        <v>0.1</v>
      </c>
      <c r="J295" s="448">
        <f t="shared" si="4"/>
        <v>120.60000000000001</v>
      </c>
    </row>
    <row r="296" spans="1:10" ht="15.75">
      <c r="A296" s="55">
        <v>292</v>
      </c>
      <c r="B296" s="420" t="s">
        <v>11383</v>
      </c>
      <c r="C296" s="421" t="s">
        <v>11222</v>
      </c>
      <c r="D296" s="422" t="s">
        <v>11663</v>
      </c>
      <c r="E296" s="55" t="s">
        <v>7802</v>
      </c>
      <c r="F296" s="55"/>
      <c r="G296" s="55" t="s">
        <v>7804</v>
      </c>
      <c r="H296" s="423">
        <v>180</v>
      </c>
      <c r="I296" s="61">
        <v>0.1</v>
      </c>
      <c r="J296" s="448">
        <f t="shared" si="4"/>
        <v>162</v>
      </c>
    </row>
    <row r="297" spans="1:10" ht="15.75">
      <c r="A297" s="55">
        <v>293</v>
      </c>
      <c r="B297" s="420" t="s">
        <v>11383</v>
      </c>
      <c r="C297" s="421" t="s">
        <v>11223</v>
      </c>
      <c r="D297" s="422" t="s">
        <v>11664</v>
      </c>
      <c r="E297" s="55" t="s">
        <v>7802</v>
      </c>
      <c r="F297" s="55"/>
      <c r="G297" s="55" t="s">
        <v>7804</v>
      </c>
      <c r="H297" s="423">
        <v>268</v>
      </c>
      <c r="I297" s="61">
        <v>0.1</v>
      </c>
      <c r="J297" s="448">
        <f t="shared" si="4"/>
        <v>241.20000000000002</v>
      </c>
    </row>
    <row r="298" spans="1:10" ht="15.75">
      <c r="A298" s="55">
        <v>294</v>
      </c>
      <c r="B298" s="420" t="s">
        <v>11383</v>
      </c>
      <c r="C298" s="421" t="s">
        <v>11224</v>
      </c>
      <c r="D298" s="422" t="s">
        <v>11665</v>
      </c>
      <c r="E298" s="55" t="s">
        <v>7802</v>
      </c>
      <c r="F298" s="55"/>
      <c r="G298" s="55" t="s">
        <v>7804</v>
      </c>
      <c r="H298" s="423">
        <v>244</v>
      </c>
      <c r="I298" s="61">
        <v>0.1</v>
      </c>
      <c r="J298" s="448">
        <f t="shared" si="4"/>
        <v>219.6</v>
      </c>
    </row>
    <row r="299" spans="1:10" ht="15.75">
      <c r="A299" s="55">
        <v>295</v>
      </c>
      <c r="B299" s="420" t="s">
        <v>11383</v>
      </c>
      <c r="C299" s="421" t="s">
        <v>11225</v>
      </c>
      <c r="D299" s="422" t="s">
        <v>11657</v>
      </c>
      <c r="E299" s="55" t="s">
        <v>7802</v>
      </c>
      <c r="F299" s="55"/>
      <c r="G299" s="55" t="s">
        <v>7804</v>
      </c>
      <c r="H299" s="423">
        <v>192</v>
      </c>
      <c r="I299" s="61">
        <v>0.1</v>
      </c>
      <c r="J299" s="448">
        <f t="shared" si="4"/>
        <v>172.8</v>
      </c>
    </row>
    <row r="300" spans="1:10" ht="15.75">
      <c r="A300" s="55">
        <v>296</v>
      </c>
      <c r="B300" s="420" t="s">
        <v>11383</v>
      </c>
      <c r="C300" s="421" t="s">
        <v>11226</v>
      </c>
      <c r="D300" s="422" t="s">
        <v>11666</v>
      </c>
      <c r="E300" s="55" t="s">
        <v>7802</v>
      </c>
      <c r="F300" s="55"/>
      <c r="G300" s="55" t="s">
        <v>7804</v>
      </c>
      <c r="H300" s="423">
        <v>334</v>
      </c>
      <c r="I300" s="61">
        <v>0.1</v>
      </c>
      <c r="J300" s="448">
        <f t="shared" si="4"/>
        <v>300.60000000000002</v>
      </c>
    </row>
    <row r="301" spans="1:10" ht="15.75">
      <c r="A301" s="55">
        <v>297</v>
      </c>
      <c r="B301" s="420" t="s">
        <v>11383</v>
      </c>
      <c r="C301" s="421" t="s">
        <v>11227</v>
      </c>
      <c r="D301" s="422" t="s">
        <v>11667</v>
      </c>
      <c r="E301" s="55" t="s">
        <v>7802</v>
      </c>
      <c r="F301" s="55"/>
      <c r="G301" s="55" t="s">
        <v>7804</v>
      </c>
      <c r="H301" s="423">
        <v>184</v>
      </c>
      <c r="I301" s="61">
        <v>0.1</v>
      </c>
      <c r="J301" s="448">
        <f t="shared" si="4"/>
        <v>165.6</v>
      </c>
    </row>
    <row r="302" spans="1:10" ht="15.75">
      <c r="A302" s="55">
        <v>298</v>
      </c>
      <c r="B302" s="420" t="s">
        <v>11383</v>
      </c>
      <c r="C302" s="421" t="s">
        <v>11228</v>
      </c>
      <c r="D302" s="422" t="s">
        <v>11668</v>
      </c>
      <c r="E302" s="55" t="s">
        <v>7802</v>
      </c>
      <c r="F302" s="55"/>
      <c r="G302" s="55" t="s">
        <v>7804</v>
      </c>
      <c r="H302" s="423">
        <v>370</v>
      </c>
      <c r="I302" s="61">
        <v>0.1</v>
      </c>
      <c r="J302" s="448">
        <f t="shared" si="4"/>
        <v>333</v>
      </c>
    </row>
    <row r="303" spans="1:10" ht="15.75">
      <c r="A303" s="55">
        <v>299</v>
      </c>
      <c r="B303" s="420" t="s">
        <v>11383</v>
      </c>
      <c r="C303" s="421" t="s">
        <v>11229</v>
      </c>
      <c r="D303" s="422" t="s">
        <v>11669</v>
      </c>
      <c r="E303" s="55" t="s">
        <v>7802</v>
      </c>
      <c r="F303" s="55"/>
      <c r="G303" s="55" t="s">
        <v>7804</v>
      </c>
      <c r="H303" s="423">
        <v>58</v>
      </c>
      <c r="I303" s="61">
        <v>0.1</v>
      </c>
      <c r="J303" s="448">
        <f t="shared" si="4"/>
        <v>52.2</v>
      </c>
    </row>
    <row r="304" spans="1:10" ht="15.75">
      <c r="A304" s="55">
        <v>300</v>
      </c>
      <c r="B304" s="420" t="s">
        <v>11383</v>
      </c>
      <c r="C304" s="421" t="s">
        <v>11230</v>
      </c>
      <c r="D304" s="422" t="s">
        <v>11670</v>
      </c>
      <c r="E304" s="55" t="s">
        <v>7802</v>
      </c>
      <c r="F304" s="55"/>
      <c r="G304" s="55" t="s">
        <v>7804</v>
      </c>
      <c r="H304" s="423">
        <v>82</v>
      </c>
      <c r="I304" s="61">
        <v>0.1</v>
      </c>
      <c r="J304" s="448">
        <f t="shared" si="4"/>
        <v>73.8</v>
      </c>
    </row>
    <row r="305" spans="1:10" ht="15.75">
      <c r="A305" s="55">
        <v>301</v>
      </c>
      <c r="B305" s="420" t="s">
        <v>11383</v>
      </c>
      <c r="C305" s="421" t="s">
        <v>11231</v>
      </c>
      <c r="D305" s="422" t="s">
        <v>11669</v>
      </c>
      <c r="E305" s="55" t="s">
        <v>7802</v>
      </c>
      <c r="F305" s="55"/>
      <c r="G305" s="55" t="s">
        <v>7804</v>
      </c>
      <c r="H305" s="423">
        <v>50</v>
      </c>
      <c r="I305" s="61">
        <v>0.1</v>
      </c>
      <c r="J305" s="448">
        <f t="shared" si="4"/>
        <v>45</v>
      </c>
    </row>
    <row r="306" spans="1:10" ht="15.75">
      <c r="A306" s="55">
        <v>302</v>
      </c>
      <c r="B306" s="420" t="s">
        <v>11383</v>
      </c>
      <c r="C306" s="421" t="s">
        <v>11232</v>
      </c>
      <c r="D306" s="422" t="s">
        <v>11671</v>
      </c>
      <c r="E306" s="55" t="s">
        <v>7802</v>
      </c>
      <c r="F306" s="55"/>
      <c r="G306" s="55" t="s">
        <v>7804</v>
      </c>
      <c r="H306" s="423">
        <v>232</v>
      </c>
      <c r="I306" s="61">
        <v>0.1</v>
      </c>
      <c r="J306" s="448">
        <f t="shared" si="4"/>
        <v>208.8</v>
      </c>
    </row>
    <row r="307" spans="1:10" ht="15.75">
      <c r="A307" s="55">
        <v>303</v>
      </c>
      <c r="B307" s="420" t="s">
        <v>11383</v>
      </c>
      <c r="C307" s="421" t="s">
        <v>11233</v>
      </c>
      <c r="D307" s="422" t="s">
        <v>11672</v>
      </c>
      <c r="E307" s="55" t="s">
        <v>7802</v>
      </c>
      <c r="F307" s="55"/>
      <c r="G307" s="55" t="s">
        <v>7804</v>
      </c>
      <c r="H307" s="423">
        <v>20</v>
      </c>
      <c r="I307" s="61">
        <v>0.1</v>
      </c>
      <c r="J307" s="448">
        <f t="shared" si="4"/>
        <v>18</v>
      </c>
    </row>
    <row r="308" spans="1:10" ht="15.75">
      <c r="A308" s="55">
        <v>304</v>
      </c>
      <c r="B308" s="420" t="s">
        <v>11383</v>
      </c>
      <c r="C308" s="421" t="s">
        <v>11234</v>
      </c>
      <c r="D308" s="422" t="s">
        <v>11673</v>
      </c>
      <c r="E308" s="55" t="s">
        <v>7802</v>
      </c>
      <c r="F308" s="55"/>
      <c r="G308" s="55" t="s">
        <v>7804</v>
      </c>
      <c r="H308" s="423">
        <v>64</v>
      </c>
      <c r="I308" s="61">
        <v>0.1</v>
      </c>
      <c r="J308" s="448">
        <f t="shared" si="4"/>
        <v>57.6</v>
      </c>
    </row>
    <row r="309" spans="1:10" ht="15.75">
      <c r="A309" s="55">
        <v>305</v>
      </c>
      <c r="B309" s="420" t="s">
        <v>11383</v>
      </c>
      <c r="C309" s="421" t="s">
        <v>11235</v>
      </c>
      <c r="D309" s="422" t="s">
        <v>11674</v>
      </c>
      <c r="E309" s="55" t="s">
        <v>7802</v>
      </c>
      <c r="F309" s="55"/>
      <c r="G309" s="55" t="s">
        <v>7804</v>
      </c>
      <c r="H309" s="423">
        <v>290</v>
      </c>
      <c r="I309" s="61">
        <v>0.1</v>
      </c>
      <c r="J309" s="448">
        <f t="shared" si="4"/>
        <v>261</v>
      </c>
    </row>
    <row r="310" spans="1:10" ht="15.75">
      <c r="A310" s="55">
        <v>306</v>
      </c>
      <c r="B310" s="420" t="s">
        <v>11383</v>
      </c>
      <c r="C310" s="421" t="s">
        <v>11236</v>
      </c>
      <c r="D310" s="422" t="s">
        <v>11675</v>
      </c>
      <c r="E310" s="55" t="s">
        <v>7802</v>
      </c>
      <c r="F310" s="55"/>
      <c r="G310" s="55" t="s">
        <v>7804</v>
      </c>
      <c r="H310" s="423">
        <v>116</v>
      </c>
      <c r="I310" s="61">
        <v>0.1</v>
      </c>
      <c r="J310" s="448">
        <f t="shared" si="4"/>
        <v>104.4</v>
      </c>
    </row>
    <row r="311" spans="1:10" ht="15.75">
      <c r="A311" s="55">
        <v>307</v>
      </c>
      <c r="B311" s="420" t="s">
        <v>11383</v>
      </c>
      <c r="C311" s="421" t="s">
        <v>11237</v>
      </c>
      <c r="D311" s="422" t="s">
        <v>11676</v>
      </c>
      <c r="E311" s="55" t="s">
        <v>7802</v>
      </c>
      <c r="F311" s="55"/>
      <c r="G311" s="55" t="s">
        <v>7804</v>
      </c>
      <c r="H311" s="423">
        <v>60</v>
      </c>
      <c r="I311" s="61">
        <v>0.1</v>
      </c>
      <c r="J311" s="448">
        <f t="shared" si="4"/>
        <v>54</v>
      </c>
    </row>
    <row r="312" spans="1:10" ht="15.75">
      <c r="A312" s="55">
        <v>308</v>
      </c>
      <c r="B312" s="420" t="s">
        <v>11383</v>
      </c>
      <c r="C312" s="421" t="s">
        <v>11238</v>
      </c>
      <c r="D312" s="422" t="s">
        <v>11433</v>
      </c>
      <c r="E312" s="55" t="s">
        <v>7802</v>
      </c>
      <c r="F312" s="55"/>
      <c r="G312" s="55" t="s">
        <v>7804</v>
      </c>
      <c r="H312" s="423">
        <v>150</v>
      </c>
      <c r="I312" s="61">
        <v>0.1</v>
      </c>
      <c r="J312" s="448">
        <f t="shared" si="4"/>
        <v>135</v>
      </c>
    </row>
    <row r="313" spans="1:10" ht="15.75">
      <c r="A313" s="55">
        <v>309</v>
      </c>
      <c r="B313" s="420" t="s">
        <v>11383</v>
      </c>
      <c r="C313" s="421" t="s">
        <v>11239</v>
      </c>
      <c r="D313" s="422" t="s">
        <v>11677</v>
      </c>
      <c r="E313" s="55" t="s">
        <v>7802</v>
      </c>
      <c r="F313" s="55"/>
      <c r="G313" s="55" t="s">
        <v>7804</v>
      </c>
      <c r="H313" s="423">
        <v>60</v>
      </c>
      <c r="I313" s="61">
        <v>0.1</v>
      </c>
      <c r="J313" s="448">
        <f t="shared" si="4"/>
        <v>54</v>
      </c>
    </row>
    <row r="314" spans="1:10" ht="15.75">
      <c r="A314" s="55">
        <v>310</v>
      </c>
      <c r="B314" s="420" t="s">
        <v>11383</v>
      </c>
      <c r="C314" s="421" t="s">
        <v>11240</v>
      </c>
      <c r="D314" s="422" t="s">
        <v>11678</v>
      </c>
      <c r="E314" s="55" t="s">
        <v>7802</v>
      </c>
      <c r="F314" s="55"/>
      <c r="G314" s="55" t="s">
        <v>7804</v>
      </c>
      <c r="H314" s="423">
        <v>38</v>
      </c>
      <c r="I314" s="61">
        <v>0.1</v>
      </c>
      <c r="J314" s="448">
        <f t="shared" si="4"/>
        <v>34.200000000000003</v>
      </c>
    </row>
    <row r="315" spans="1:10" ht="15.75">
      <c r="A315" s="55">
        <v>311</v>
      </c>
      <c r="B315" s="420" t="s">
        <v>11383</v>
      </c>
      <c r="C315" s="421" t="s">
        <v>11241</v>
      </c>
      <c r="D315" s="422" t="s">
        <v>11679</v>
      </c>
      <c r="E315" s="55" t="s">
        <v>7802</v>
      </c>
      <c r="F315" s="55"/>
      <c r="G315" s="55" t="s">
        <v>7804</v>
      </c>
      <c r="H315" s="423">
        <v>16</v>
      </c>
      <c r="I315" s="61">
        <v>0.1</v>
      </c>
      <c r="J315" s="448">
        <f t="shared" si="4"/>
        <v>14.4</v>
      </c>
    </row>
    <row r="316" spans="1:10" ht="15.75">
      <c r="A316" s="55">
        <v>312</v>
      </c>
      <c r="B316" s="420" t="s">
        <v>11383</v>
      </c>
      <c r="C316" s="421" t="s">
        <v>11242</v>
      </c>
      <c r="D316" s="422" t="s">
        <v>11680</v>
      </c>
      <c r="E316" s="55" t="s">
        <v>7802</v>
      </c>
      <c r="F316" s="55"/>
      <c r="G316" s="55" t="s">
        <v>7804</v>
      </c>
      <c r="H316" s="423">
        <v>394</v>
      </c>
      <c r="I316" s="61">
        <v>0.1</v>
      </c>
      <c r="J316" s="448">
        <f t="shared" si="4"/>
        <v>354.6</v>
      </c>
    </row>
    <row r="317" spans="1:10" ht="15.75">
      <c r="A317" s="55">
        <v>313</v>
      </c>
      <c r="B317" s="420" t="s">
        <v>11383</v>
      </c>
      <c r="C317" s="421" t="s">
        <v>11243</v>
      </c>
      <c r="D317" s="422" t="s">
        <v>11681</v>
      </c>
      <c r="E317" s="55" t="s">
        <v>7802</v>
      </c>
      <c r="F317" s="55"/>
      <c r="G317" s="55" t="s">
        <v>7804</v>
      </c>
      <c r="H317" s="423">
        <v>216</v>
      </c>
      <c r="I317" s="61">
        <v>0.1</v>
      </c>
      <c r="J317" s="448">
        <f t="shared" si="4"/>
        <v>194.4</v>
      </c>
    </row>
    <row r="318" spans="1:10" ht="15.75">
      <c r="A318" s="55">
        <v>314</v>
      </c>
      <c r="B318" s="420" t="s">
        <v>11383</v>
      </c>
      <c r="C318" s="421" t="s">
        <v>11244</v>
      </c>
      <c r="D318" s="422" t="s">
        <v>11682</v>
      </c>
      <c r="E318" s="55" t="s">
        <v>7802</v>
      </c>
      <c r="F318" s="55"/>
      <c r="G318" s="55" t="s">
        <v>7804</v>
      </c>
      <c r="H318" s="423">
        <v>244</v>
      </c>
      <c r="I318" s="61">
        <v>0.1</v>
      </c>
      <c r="J318" s="448">
        <f t="shared" si="4"/>
        <v>219.6</v>
      </c>
    </row>
    <row r="319" spans="1:10" ht="15.75">
      <c r="A319" s="55">
        <v>315</v>
      </c>
      <c r="B319" s="420" t="s">
        <v>11383</v>
      </c>
      <c r="C319" s="421" t="s">
        <v>11245</v>
      </c>
      <c r="D319" s="422" t="s">
        <v>11683</v>
      </c>
      <c r="E319" s="55" t="s">
        <v>7802</v>
      </c>
      <c r="F319" s="55"/>
      <c r="G319" s="55" t="s">
        <v>7804</v>
      </c>
      <c r="H319" s="423">
        <v>500</v>
      </c>
      <c r="I319" s="61">
        <v>0.1</v>
      </c>
      <c r="J319" s="448">
        <f t="shared" si="4"/>
        <v>450</v>
      </c>
    </row>
    <row r="320" spans="1:10" ht="15.75">
      <c r="A320" s="55">
        <v>316</v>
      </c>
      <c r="B320" s="420" t="s">
        <v>11383</v>
      </c>
      <c r="C320" s="421" t="s">
        <v>11246</v>
      </c>
      <c r="D320" s="422" t="s">
        <v>11684</v>
      </c>
      <c r="E320" s="55" t="s">
        <v>7802</v>
      </c>
      <c r="F320" s="55"/>
      <c r="G320" s="55" t="s">
        <v>7804</v>
      </c>
      <c r="H320" s="423">
        <v>312</v>
      </c>
      <c r="I320" s="61">
        <v>0.1</v>
      </c>
      <c r="J320" s="448">
        <f t="shared" si="4"/>
        <v>280.8</v>
      </c>
    </row>
    <row r="321" spans="1:10" ht="15.75">
      <c r="A321" s="55">
        <v>317</v>
      </c>
      <c r="B321" s="420" t="s">
        <v>11383</v>
      </c>
      <c r="C321" s="421" t="s">
        <v>11247</v>
      </c>
      <c r="D321" s="422" t="s">
        <v>11685</v>
      </c>
      <c r="E321" s="55" t="s">
        <v>7802</v>
      </c>
      <c r="F321" s="55"/>
      <c r="G321" s="55" t="s">
        <v>7804</v>
      </c>
      <c r="H321" s="423">
        <v>64</v>
      </c>
      <c r="I321" s="61">
        <v>0.1</v>
      </c>
      <c r="J321" s="448">
        <f t="shared" si="4"/>
        <v>57.6</v>
      </c>
    </row>
    <row r="322" spans="1:10" ht="15.75">
      <c r="A322" s="55">
        <v>318</v>
      </c>
      <c r="B322" s="420" t="s">
        <v>11383</v>
      </c>
      <c r="C322" s="421" t="s">
        <v>11248</v>
      </c>
      <c r="D322" s="422" t="s">
        <v>11686</v>
      </c>
      <c r="E322" s="55" t="s">
        <v>7802</v>
      </c>
      <c r="F322" s="55"/>
      <c r="G322" s="55" t="s">
        <v>7804</v>
      </c>
      <c r="H322" s="423">
        <v>74</v>
      </c>
      <c r="I322" s="61">
        <v>0.1</v>
      </c>
      <c r="J322" s="448">
        <f t="shared" si="4"/>
        <v>66.600000000000009</v>
      </c>
    </row>
    <row r="323" spans="1:10" ht="15.75">
      <c r="A323" s="55">
        <v>319</v>
      </c>
      <c r="B323" s="420" t="s">
        <v>11383</v>
      </c>
      <c r="C323" s="421" t="s">
        <v>11249</v>
      </c>
      <c r="D323" s="422" t="s">
        <v>11687</v>
      </c>
      <c r="E323" s="55" t="s">
        <v>7802</v>
      </c>
      <c r="F323" s="55"/>
      <c r="G323" s="55" t="s">
        <v>7804</v>
      </c>
      <c r="H323" s="423">
        <v>72</v>
      </c>
      <c r="I323" s="61">
        <v>0.1</v>
      </c>
      <c r="J323" s="448">
        <f t="shared" si="4"/>
        <v>64.8</v>
      </c>
    </row>
    <row r="324" spans="1:10" ht="15.75">
      <c r="A324" s="55">
        <v>320</v>
      </c>
      <c r="B324" s="420" t="s">
        <v>11383</v>
      </c>
      <c r="C324" s="421" t="s">
        <v>11250</v>
      </c>
      <c r="D324" s="422" t="s">
        <v>11688</v>
      </c>
      <c r="E324" s="55" t="s">
        <v>7802</v>
      </c>
      <c r="F324" s="55"/>
      <c r="G324" s="55" t="s">
        <v>7804</v>
      </c>
      <c r="H324" s="423">
        <v>34</v>
      </c>
      <c r="I324" s="61">
        <v>0.1</v>
      </c>
      <c r="J324" s="448">
        <f t="shared" si="4"/>
        <v>30.6</v>
      </c>
    </row>
    <row r="325" spans="1:10" ht="15.75">
      <c r="A325" s="55">
        <v>321</v>
      </c>
      <c r="B325" s="420" t="s">
        <v>11383</v>
      </c>
      <c r="C325" s="421" t="s">
        <v>11251</v>
      </c>
      <c r="D325" s="422" t="s">
        <v>11689</v>
      </c>
      <c r="E325" s="55" t="s">
        <v>7802</v>
      </c>
      <c r="F325" s="55"/>
      <c r="G325" s="55" t="s">
        <v>7804</v>
      </c>
      <c r="H325" s="423">
        <v>232</v>
      </c>
      <c r="I325" s="61">
        <v>0.1</v>
      </c>
      <c r="J325" s="448">
        <f t="shared" si="4"/>
        <v>208.8</v>
      </c>
    </row>
    <row r="326" spans="1:10" ht="15.75">
      <c r="A326" s="55">
        <v>322</v>
      </c>
      <c r="B326" s="420" t="s">
        <v>11383</v>
      </c>
      <c r="C326" s="421" t="s">
        <v>11252</v>
      </c>
      <c r="D326" s="422" t="s">
        <v>11690</v>
      </c>
      <c r="E326" s="55" t="s">
        <v>7802</v>
      </c>
      <c r="F326" s="55"/>
      <c r="G326" s="55" t="s">
        <v>7804</v>
      </c>
      <c r="H326" s="423">
        <v>990</v>
      </c>
      <c r="I326" s="61">
        <v>0.1</v>
      </c>
      <c r="J326" s="448">
        <f t="shared" ref="J326:J389" si="5">H326*(1-I326)</f>
        <v>891</v>
      </c>
    </row>
    <row r="327" spans="1:10" ht="15.75">
      <c r="A327" s="55">
        <v>323</v>
      </c>
      <c r="B327" s="420" t="s">
        <v>11383</v>
      </c>
      <c r="C327" s="421" t="s">
        <v>11253</v>
      </c>
      <c r="D327" s="422" t="s">
        <v>11691</v>
      </c>
      <c r="E327" s="55" t="s">
        <v>7802</v>
      </c>
      <c r="F327" s="55"/>
      <c r="G327" s="55" t="s">
        <v>7804</v>
      </c>
      <c r="H327" s="423">
        <v>1838</v>
      </c>
      <c r="I327" s="61">
        <v>0.1</v>
      </c>
      <c r="J327" s="448">
        <f t="shared" si="5"/>
        <v>1654.2</v>
      </c>
    </row>
    <row r="328" spans="1:10" ht="15.75">
      <c r="A328" s="55">
        <v>324</v>
      </c>
      <c r="B328" s="420" t="s">
        <v>11383</v>
      </c>
      <c r="C328" s="421" t="s">
        <v>11254</v>
      </c>
      <c r="D328" s="422" t="s">
        <v>11533</v>
      </c>
      <c r="E328" s="55" t="s">
        <v>7802</v>
      </c>
      <c r="F328" s="55"/>
      <c r="G328" s="55" t="s">
        <v>7804</v>
      </c>
      <c r="H328" s="423">
        <v>1856</v>
      </c>
      <c r="I328" s="61">
        <v>0.1</v>
      </c>
      <c r="J328" s="448">
        <f t="shared" si="5"/>
        <v>1670.4</v>
      </c>
    </row>
    <row r="329" spans="1:10" ht="15.75">
      <c r="A329" s="55">
        <v>325</v>
      </c>
      <c r="B329" s="420" t="s">
        <v>11383</v>
      </c>
      <c r="C329" s="421" t="s">
        <v>11255</v>
      </c>
      <c r="D329" s="422" t="s">
        <v>11692</v>
      </c>
      <c r="E329" s="55" t="s">
        <v>7802</v>
      </c>
      <c r="F329" s="55"/>
      <c r="G329" s="55" t="s">
        <v>7804</v>
      </c>
      <c r="H329" s="423">
        <v>168</v>
      </c>
      <c r="I329" s="61">
        <v>0.1</v>
      </c>
      <c r="J329" s="448">
        <f t="shared" si="5"/>
        <v>151.20000000000002</v>
      </c>
    </row>
    <row r="330" spans="1:10" ht="15.75">
      <c r="A330" s="55">
        <v>326</v>
      </c>
      <c r="B330" s="420" t="s">
        <v>11383</v>
      </c>
      <c r="C330" s="421" t="s">
        <v>11256</v>
      </c>
      <c r="D330" s="422" t="s">
        <v>11693</v>
      </c>
      <c r="E330" s="55" t="s">
        <v>7802</v>
      </c>
      <c r="F330" s="55"/>
      <c r="G330" s="55" t="s">
        <v>7804</v>
      </c>
      <c r="H330" s="423">
        <v>204</v>
      </c>
      <c r="I330" s="61">
        <v>0.1</v>
      </c>
      <c r="J330" s="448">
        <f t="shared" si="5"/>
        <v>183.6</v>
      </c>
    </row>
    <row r="331" spans="1:10" ht="15.75">
      <c r="A331" s="55">
        <v>327</v>
      </c>
      <c r="B331" s="420" t="s">
        <v>11383</v>
      </c>
      <c r="C331" s="421" t="s">
        <v>11257</v>
      </c>
      <c r="D331" s="422" t="s">
        <v>11694</v>
      </c>
      <c r="E331" s="55" t="s">
        <v>7802</v>
      </c>
      <c r="F331" s="55"/>
      <c r="G331" s="55" t="s">
        <v>7804</v>
      </c>
      <c r="H331" s="423">
        <v>116</v>
      </c>
      <c r="I331" s="61">
        <v>0.1</v>
      </c>
      <c r="J331" s="448">
        <f t="shared" si="5"/>
        <v>104.4</v>
      </c>
    </row>
    <row r="332" spans="1:10" ht="15.75">
      <c r="A332" s="55">
        <v>328</v>
      </c>
      <c r="B332" s="420" t="s">
        <v>11383</v>
      </c>
      <c r="C332" s="421" t="s">
        <v>11258</v>
      </c>
      <c r="D332" s="422" t="s">
        <v>11695</v>
      </c>
      <c r="E332" s="55" t="s">
        <v>7802</v>
      </c>
      <c r="F332" s="55"/>
      <c r="G332" s="55" t="s">
        <v>7804</v>
      </c>
      <c r="H332" s="423">
        <v>2080</v>
      </c>
      <c r="I332" s="61">
        <v>0.1</v>
      </c>
      <c r="J332" s="448">
        <f t="shared" si="5"/>
        <v>1872</v>
      </c>
    </row>
    <row r="333" spans="1:10" ht="15.75">
      <c r="A333" s="55">
        <v>329</v>
      </c>
      <c r="B333" s="420" t="s">
        <v>11383</v>
      </c>
      <c r="C333" s="421" t="s">
        <v>11259</v>
      </c>
      <c r="D333" s="422" t="s">
        <v>11696</v>
      </c>
      <c r="E333" s="55" t="s">
        <v>7802</v>
      </c>
      <c r="F333" s="55"/>
      <c r="G333" s="55" t="s">
        <v>7804</v>
      </c>
      <c r="H333" s="423">
        <v>3030</v>
      </c>
      <c r="I333" s="61">
        <v>0.1</v>
      </c>
      <c r="J333" s="448">
        <f t="shared" si="5"/>
        <v>2727</v>
      </c>
    </row>
    <row r="334" spans="1:10" ht="15.75">
      <c r="A334" s="55">
        <v>330</v>
      </c>
      <c r="B334" s="420" t="s">
        <v>11383</v>
      </c>
      <c r="C334" s="421" t="s">
        <v>11260</v>
      </c>
      <c r="D334" s="422" t="s">
        <v>11697</v>
      </c>
      <c r="E334" s="55" t="s">
        <v>7802</v>
      </c>
      <c r="F334" s="55"/>
      <c r="G334" s="55" t="s">
        <v>7804</v>
      </c>
      <c r="H334" s="423">
        <v>32</v>
      </c>
      <c r="I334" s="61">
        <v>0.1</v>
      </c>
      <c r="J334" s="448">
        <f t="shared" si="5"/>
        <v>28.8</v>
      </c>
    </row>
    <row r="335" spans="1:10" ht="15.75">
      <c r="A335" s="55">
        <v>331</v>
      </c>
      <c r="B335" s="420" t="s">
        <v>11383</v>
      </c>
      <c r="C335" s="421" t="s">
        <v>11261</v>
      </c>
      <c r="D335" s="422" t="s">
        <v>11698</v>
      </c>
      <c r="E335" s="55" t="s">
        <v>7802</v>
      </c>
      <c r="F335" s="55"/>
      <c r="G335" s="55" t="s">
        <v>7804</v>
      </c>
      <c r="H335" s="423">
        <v>32</v>
      </c>
      <c r="I335" s="61">
        <v>0.1</v>
      </c>
      <c r="J335" s="448">
        <f t="shared" si="5"/>
        <v>28.8</v>
      </c>
    </row>
    <row r="336" spans="1:10" ht="15.75">
      <c r="A336" s="55">
        <v>332</v>
      </c>
      <c r="B336" s="420" t="s">
        <v>11383</v>
      </c>
      <c r="C336" s="421" t="s">
        <v>11262</v>
      </c>
      <c r="D336" s="422" t="s">
        <v>11699</v>
      </c>
      <c r="E336" s="55" t="s">
        <v>7802</v>
      </c>
      <c r="F336" s="55"/>
      <c r="G336" s="55" t="s">
        <v>7804</v>
      </c>
      <c r="H336" s="423">
        <v>208</v>
      </c>
      <c r="I336" s="61">
        <v>0.1</v>
      </c>
      <c r="J336" s="448">
        <f t="shared" si="5"/>
        <v>187.20000000000002</v>
      </c>
    </row>
    <row r="337" spans="1:10" ht="15.75">
      <c r="A337" s="55">
        <v>333</v>
      </c>
      <c r="B337" s="420" t="s">
        <v>11383</v>
      </c>
      <c r="C337" s="421" t="s">
        <v>11263</v>
      </c>
      <c r="D337" s="422" t="s">
        <v>11700</v>
      </c>
      <c r="E337" s="55" t="s">
        <v>7802</v>
      </c>
      <c r="F337" s="55"/>
      <c r="G337" s="55" t="s">
        <v>7804</v>
      </c>
      <c r="H337" s="423">
        <v>232</v>
      </c>
      <c r="I337" s="61">
        <v>0.1</v>
      </c>
      <c r="J337" s="448">
        <f t="shared" si="5"/>
        <v>208.8</v>
      </c>
    </row>
    <row r="338" spans="1:10" ht="15.75">
      <c r="A338" s="55">
        <v>334</v>
      </c>
      <c r="B338" s="420" t="s">
        <v>11383</v>
      </c>
      <c r="C338" s="421" t="s">
        <v>11264</v>
      </c>
      <c r="D338" s="422" t="s">
        <v>11701</v>
      </c>
      <c r="E338" s="55" t="s">
        <v>7802</v>
      </c>
      <c r="F338" s="55"/>
      <c r="G338" s="55" t="s">
        <v>7804</v>
      </c>
      <c r="H338" s="423">
        <v>318</v>
      </c>
      <c r="I338" s="61">
        <v>0.1</v>
      </c>
      <c r="J338" s="448">
        <f t="shared" si="5"/>
        <v>286.2</v>
      </c>
    </row>
    <row r="339" spans="1:10" ht="15.75">
      <c r="A339" s="55">
        <v>335</v>
      </c>
      <c r="B339" s="420" t="s">
        <v>11383</v>
      </c>
      <c r="C339" s="421" t="s">
        <v>11265</v>
      </c>
      <c r="D339" s="422" t="s">
        <v>11702</v>
      </c>
      <c r="E339" s="55" t="s">
        <v>7802</v>
      </c>
      <c r="F339" s="55"/>
      <c r="G339" s="55" t="s">
        <v>7804</v>
      </c>
      <c r="H339" s="423">
        <v>32</v>
      </c>
      <c r="I339" s="61">
        <v>0.1</v>
      </c>
      <c r="J339" s="448">
        <f t="shared" si="5"/>
        <v>28.8</v>
      </c>
    </row>
    <row r="340" spans="1:10" ht="15.75">
      <c r="A340" s="55">
        <v>336</v>
      </c>
      <c r="B340" s="420" t="s">
        <v>11383</v>
      </c>
      <c r="C340" s="421" t="s">
        <v>11266</v>
      </c>
      <c r="D340" s="422" t="s">
        <v>11703</v>
      </c>
      <c r="E340" s="55" t="s">
        <v>7802</v>
      </c>
      <c r="F340" s="55"/>
      <c r="G340" s="55" t="s">
        <v>7804</v>
      </c>
      <c r="H340" s="423">
        <v>108</v>
      </c>
      <c r="I340" s="61">
        <v>0.1</v>
      </c>
      <c r="J340" s="448">
        <f t="shared" si="5"/>
        <v>97.2</v>
      </c>
    </row>
    <row r="341" spans="1:10" ht="15.75">
      <c r="A341" s="55">
        <v>337</v>
      </c>
      <c r="B341" s="420" t="s">
        <v>11383</v>
      </c>
      <c r="C341" s="421" t="s">
        <v>11267</v>
      </c>
      <c r="D341" s="422" t="s">
        <v>11704</v>
      </c>
      <c r="E341" s="55" t="s">
        <v>7802</v>
      </c>
      <c r="F341" s="55"/>
      <c r="G341" s="55" t="s">
        <v>7804</v>
      </c>
      <c r="H341" s="423">
        <v>152</v>
      </c>
      <c r="I341" s="61">
        <v>0.1</v>
      </c>
      <c r="J341" s="448">
        <f t="shared" si="5"/>
        <v>136.80000000000001</v>
      </c>
    </row>
    <row r="342" spans="1:10" ht="15.75">
      <c r="A342" s="55">
        <v>338</v>
      </c>
      <c r="B342" s="420" t="s">
        <v>11383</v>
      </c>
      <c r="C342" s="421" t="s">
        <v>11268</v>
      </c>
      <c r="D342" s="422" t="s">
        <v>11705</v>
      </c>
      <c r="E342" s="55" t="s">
        <v>7802</v>
      </c>
      <c r="F342" s="55"/>
      <c r="G342" s="55" t="s">
        <v>7804</v>
      </c>
      <c r="H342" s="423">
        <v>82</v>
      </c>
      <c r="I342" s="61">
        <v>0.1</v>
      </c>
      <c r="J342" s="448">
        <f t="shared" si="5"/>
        <v>73.8</v>
      </c>
    </row>
    <row r="343" spans="1:10" ht="15.75">
      <c r="A343" s="55">
        <v>339</v>
      </c>
      <c r="B343" s="420" t="s">
        <v>11383</v>
      </c>
      <c r="C343" s="421" t="s">
        <v>11269</v>
      </c>
      <c r="D343" s="422" t="s">
        <v>11706</v>
      </c>
      <c r="E343" s="55" t="s">
        <v>7802</v>
      </c>
      <c r="F343" s="55"/>
      <c r="G343" s="55" t="s">
        <v>7804</v>
      </c>
      <c r="H343" s="423">
        <v>34</v>
      </c>
      <c r="I343" s="61">
        <v>0.1</v>
      </c>
      <c r="J343" s="448">
        <f t="shared" si="5"/>
        <v>30.6</v>
      </c>
    </row>
    <row r="344" spans="1:10" ht="15.75">
      <c r="A344" s="55">
        <v>340</v>
      </c>
      <c r="B344" s="420" t="s">
        <v>11383</v>
      </c>
      <c r="C344" s="421" t="s">
        <v>11270</v>
      </c>
      <c r="D344" s="422" t="s">
        <v>11707</v>
      </c>
      <c r="E344" s="55" t="s">
        <v>7802</v>
      </c>
      <c r="F344" s="55"/>
      <c r="G344" s="55" t="s">
        <v>7804</v>
      </c>
      <c r="H344" s="423">
        <v>152</v>
      </c>
      <c r="I344" s="61">
        <v>0.1</v>
      </c>
      <c r="J344" s="448">
        <f t="shared" si="5"/>
        <v>136.80000000000001</v>
      </c>
    </row>
    <row r="345" spans="1:10" ht="15.75">
      <c r="A345" s="55">
        <v>341</v>
      </c>
      <c r="B345" s="420" t="s">
        <v>11383</v>
      </c>
      <c r="C345" s="421" t="s">
        <v>11271</v>
      </c>
      <c r="D345" s="422" t="s">
        <v>11686</v>
      </c>
      <c r="E345" s="55" t="s">
        <v>7802</v>
      </c>
      <c r="F345" s="55"/>
      <c r="G345" s="55" t="s">
        <v>7804</v>
      </c>
      <c r="H345" s="423">
        <v>132</v>
      </c>
      <c r="I345" s="61">
        <v>0.1</v>
      </c>
      <c r="J345" s="448">
        <f t="shared" si="5"/>
        <v>118.8</v>
      </c>
    </row>
    <row r="346" spans="1:10" ht="15.75">
      <c r="A346" s="55">
        <v>342</v>
      </c>
      <c r="B346" s="420" t="s">
        <v>11383</v>
      </c>
      <c r="C346" s="421" t="s">
        <v>11272</v>
      </c>
      <c r="D346" s="422" t="s">
        <v>11708</v>
      </c>
      <c r="E346" s="55" t="s">
        <v>7802</v>
      </c>
      <c r="F346" s="55"/>
      <c r="G346" s="55" t="s">
        <v>7804</v>
      </c>
      <c r="H346" s="423">
        <v>126</v>
      </c>
      <c r="I346" s="61">
        <v>0.1</v>
      </c>
      <c r="J346" s="448">
        <f t="shared" si="5"/>
        <v>113.4</v>
      </c>
    </row>
    <row r="347" spans="1:10" ht="15.75">
      <c r="A347" s="55">
        <v>343</v>
      </c>
      <c r="B347" s="420" t="s">
        <v>11383</v>
      </c>
      <c r="C347" s="421" t="s">
        <v>11273</v>
      </c>
      <c r="D347" s="422" t="s">
        <v>11709</v>
      </c>
      <c r="E347" s="55" t="s">
        <v>7802</v>
      </c>
      <c r="F347" s="55"/>
      <c r="G347" s="55" t="s">
        <v>7804</v>
      </c>
      <c r="H347" s="423">
        <v>42</v>
      </c>
      <c r="I347" s="61">
        <v>0.1</v>
      </c>
      <c r="J347" s="448">
        <f t="shared" si="5"/>
        <v>37.800000000000004</v>
      </c>
    </row>
    <row r="348" spans="1:10" ht="15.75">
      <c r="A348" s="55">
        <v>344</v>
      </c>
      <c r="B348" s="420" t="s">
        <v>11383</v>
      </c>
      <c r="C348" s="421" t="s">
        <v>11274</v>
      </c>
      <c r="D348" s="422" t="s">
        <v>11710</v>
      </c>
      <c r="E348" s="55" t="s">
        <v>7802</v>
      </c>
      <c r="F348" s="55"/>
      <c r="G348" s="55" t="s">
        <v>7804</v>
      </c>
      <c r="H348" s="423">
        <v>160</v>
      </c>
      <c r="I348" s="61">
        <v>0.1</v>
      </c>
      <c r="J348" s="448">
        <f t="shared" si="5"/>
        <v>144</v>
      </c>
    </row>
    <row r="349" spans="1:10" ht="15.75">
      <c r="A349" s="55">
        <v>345</v>
      </c>
      <c r="B349" s="420" t="s">
        <v>11383</v>
      </c>
      <c r="C349" s="421" t="s">
        <v>11275</v>
      </c>
      <c r="D349" s="422" t="s">
        <v>11711</v>
      </c>
      <c r="E349" s="55" t="s">
        <v>7802</v>
      </c>
      <c r="F349" s="55"/>
      <c r="G349" s="55" t="s">
        <v>7804</v>
      </c>
      <c r="H349" s="423">
        <v>56</v>
      </c>
      <c r="I349" s="61">
        <v>0.1</v>
      </c>
      <c r="J349" s="448">
        <f t="shared" si="5"/>
        <v>50.4</v>
      </c>
    </row>
    <row r="350" spans="1:10" ht="15.75">
      <c r="A350" s="55">
        <v>346</v>
      </c>
      <c r="B350" s="420" t="s">
        <v>11383</v>
      </c>
      <c r="C350" s="421" t="s">
        <v>11276</v>
      </c>
      <c r="D350" s="422" t="s">
        <v>11712</v>
      </c>
      <c r="E350" s="55" t="s">
        <v>7802</v>
      </c>
      <c r="F350" s="55"/>
      <c r="G350" s="55" t="s">
        <v>7804</v>
      </c>
      <c r="H350" s="423">
        <v>108</v>
      </c>
      <c r="I350" s="61">
        <v>0.1</v>
      </c>
      <c r="J350" s="448">
        <f t="shared" si="5"/>
        <v>97.2</v>
      </c>
    </row>
    <row r="351" spans="1:10" ht="15.75">
      <c r="A351" s="55">
        <v>347</v>
      </c>
      <c r="B351" s="420" t="s">
        <v>11383</v>
      </c>
      <c r="C351" s="421" t="s">
        <v>11277</v>
      </c>
      <c r="D351" s="422" t="s">
        <v>11713</v>
      </c>
      <c r="E351" s="55" t="s">
        <v>7802</v>
      </c>
      <c r="F351" s="55"/>
      <c r="G351" s="55" t="s">
        <v>7804</v>
      </c>
      <c r="H351" s="423">
        <v>66</v>
      </c>
      <c r="I351" s="61">
        <v>0.1</v>
      </c>
      <c r="J351" s="448">
        <f t="shared" si="5"/>
        <v>59.4</v>
      </c>
    </row>
    <row r="352" spans="1:10" ht="15.75">
      <c r="A352" s="55">
        <v>348</v>
      </c>
      <c r="B352" s="420" t="s">
        <v>11383</v>
      </c>
      <c r="C352" s="421" t="s">
        <v>11278</v>
      </c>
      <c r="D352" s="422" t="s">
        <v>11714</v>
      </c>
      <c r="E352" s="55" t="s">
        <v>7802</v>
      </c>
      <c r="F352" s="55"/>
      <c r="G352" s="55" t="s">
        <v>7804</v>
      </c>
      <c r="H352" s="423">
        <v>56</v>
      </c>
      <c r="I352" s="61">
        <v>0.1</v>
      </c>
      <c r="J352" s="448">
        <f t="shared" si="5"/>
        <v>50.4</v>
      </c>
    </row>
    <row r="353" spans="1:10" ht="15.75">
      <c r="A353" s="55">
        <v>349</v>
      </c>
      <c r="B353" s="420" t="s">
        <v>11383</v>
      </c>
      <c r="C353" s="421" t="s">
        <v>11279</v>
      </c>
      <c r="D353" s="422" t="s">
        <v>11715</v>
      </c>
      <c r="E353" s="55" t="s">
        <v>7802</v>
      </c>
      <c r="F353" s="55"/>
      <c r="G353" s="55" t="s">
        <v>7804</v>
      </c>
      <c r="H353" s="423">
        <v>118</v>
      </c>
      <c r="I353" s="61">
        <v>0.1</v>
      </c>
      <c r="J353" s="448">
        <f t="shared" si="5"/>
        <v>106.2</v>
      </c>
    </row>
    <row r="354" spans="1:10" ht="15.75">
      <c r="A354" s="55">
        <v>350</v>
      </c>
      <c r="B354" s="420" t="s">
        <v>11383</v>
      </c>
      <c r="C354" s="421" t="s">
        <v>11280</v>
      </c>
      <c r="D354" s="422" t="s">
        <v>11716</v>
      </c>
      <c r="E354" s="55" t="s">
        <v>7802</v>
      </c>
      <c r="F354" s="55"/>
      <c r="G354" s="55" t="s">
        <v>7804</v>
      </c>
      <c r="H354" s="423">
        <v>2</v>
      </c>
      <c r="I354" s="61">
        <v>0.1</v>
      </c>
      <c r="J354" s="448">
        <f t="shared" si="5"/>
        <v>1.8</v>
      </c>
    </row>
    <row r="355" spans="1:10" ht="15.75">
      <c r="A355" s="55">
        <v>351</v>
      </c>
      <c r="B355" s="420" t="s">
        <v>11383</v>
      </c>
      <c r="C355" s="421" t="s">
        <v>11281</v>
      </c>
      <c r="D355" s="422" t="s">
        <v>11717</v>
      </c>
      <c r="E355" s="55" t="s">
        <v>7802</v>
      </c>
      <c r="F355" s="55"/>
      <c r="G355" s="55" t="s">
        <v>7804</v>
      </c>
      <c r="H355" s="423">
        <v>144</v>
      </c>
      <c r="I355" s="61">
        <v>0.1</v>
      </c>
      <c r="J355" s="448">
        <f t="shared" si="5"/>
        <v>129.6</v>
      </c>
    </row>
    <row r="356" spans="1:10" ht="15.75">
      <c r="A356" s="55">
        <v>352</v>
      </c>
      <c r="B356" s="420" t="s">
        <v>11383</v>
      </c>
      <c r="C356" s="421" t="s">
        <v>11282</v>
      </c>
      <c r="D356" s="422" t="s">
        <v>11718</v>
      </c>
      <c r="E356" s="55" t="s">
        <v>7802</v>
      </c>
      <c r="F356" s="55"/>
      <c r="G356" s="55" t="s">
        <v>7804</v>
      </c>
      <c r="H356" s="423">
        <v>192</v>
      </c>
      <c r="I356" s="61">
        <v>0.1</v>
      </c>
      <c r="J356" s="448">
        <f t="shared" si="5"/>
        <v>172.8</v>
      </c>
    </row>
    <row r="357" spans="1:10" ht="15.75">
      <c r="A357" s="55">
        <v>353</v>
      </c>
      <c r="B357" s="420" t="s">
        <v>11383</v>
      </c>
      <c r="C357" s="421" t="s">
        <v>11283</v>
      </c>
      <c r="D357" s="422" t="s">
        <v>11719</v>
      </c>
      <c r="E357" s="55" t="s">
        <v>7802</v>
      </c>
      <c r="F357" s="55"/>
      <c r="G357" s="55" t="s">
        <v>7804</v>
      </c>
      <c r="H357" s="423">
        <v>120</v>
      </c>
      <c r="I357" s="61">
        <v>0.1</v>
      </c>
      <c r="J357" s="448">
        <f t="shared" si="5"/>
        <v>108</v>
      </c>
    </row>
    <row r="358" spans="1:10" ht="15.75">
      <c r="A358" s="55">
        <v>354</v>
      </c>
      <c r="B358" s="420" t="s">
        <v>11383</v>
      </c>
      <c r="C358" s="421" t="s">
        <v>11284</v>
      </c>
      <c r="D358" s="422" t="s">
        <v>11720</v>
      </c>
      <c r="E358" s="55" t="s">
        <v>7802</v>
      </c>
      <c r="F358" s="55"/>
      <c r="G358" s="55" t="s">
        <v>7804</v>
      </c>
      <c r="H358" s="423">
        <v>122</v>
      </c>
      <c r="I358" s="61">
        <v>0.1</v>
      </c>
      <c r="J358" s="448">
        <f t="shared" si="5"/>
        <v>109.8</v>
      </c>
    </row>
    <row r="359" spans="1:10" ht="15.75">
      <c r="A359" s="55">
        <v>355</v>
      </c>
      <c r="B359" s="420" t="s">
        <v>11383</v>
      </c>
      <c r="C359" s="421" t="s">
        <v>11285</v>
      </c>
      <c r="D359" s="422" t="s">
        <v>11721</v>
      </c>
      <c r="E359" s="55" t="s">
        <v>7802</v>
      </c>
      <c r="F359" s="55"/>
      <c r="G359" s="55" t="s">
        <v>7804</v>
      </c>
      <c r="H359" s="423">
        <v>130</v>
      </c>
      <c r="I359" s="61">
        <v>0.1</v>
      </c>
      <c r="J359" s="448">
        <f t="shared" si="5"/>
        <v>117</v>
      </c>
    </row>
    <row r="360" spans="1:10" ht="15.75">
      <c r="A360" s="55">
        <v>356</v>
      </c>
      <c r="B360" s="420" t="s">
        <v>11383</v>
      </c>
      <c r="C360" s="421" t="s">
        <v>11286</v>
      </c>
      <c r="D360" s="422" t="s">
        <v>11722</v>
      </c>
      <c r="E360" s="55" t="s">
        <v>7802</v>
      </c>
      <c r="F360" s="55"/>
      <c r="G360" s="55" t="s">
        <v>7804</v>
      </c>
      <c r="H360" s="423">
        <v>136</v>
      </c>
      <c r="I360" s="61">
        <v>0.1</v>
      </c>
      <c r="J360" s="448">
        <f t="shared" si="5"/>
        <v>122.4</v>
      </c>
    </row>
    <row r="361" spans="1:10" ht="15.75">
      <c r="A361" s="55">
        <v>357</v>
      </c>
      <c r="B361" s="420" t="s">
        <v>11383</v>
      </c>
      <c r="C361" s="421" t="s">
        <v>11287</v>
      </c>
      <c r="D361" s="422" t="s">
        <v>11723</v>
      </c>
      <c r="E361" s="55" t="s">
        <v>7802</v>
      </c>
      <c r="F361" s="55"/>
      <c r="G361" s="55" t="s">
        <v>7804</v>
      </c>
      <c r="H361" s="423">
        <v>22</v>
      </c>
      <c r="I361" s="61">
        <v>0.1</v>
      </c>
      <c r="J361" s="448">
        <f t="shared" si="5"/>
        <v>19.8</v>
      </c>
    </row>
    <row r="362" spans="1:10" ht="15.75">
      <c r="A362" s="55">
        <v>358</v>
      </c>
      <c r="B362" s="420" t="s">
        <v>11383</v>
      </c>
      <c r="C362" s="421" t="s">
        <v>11288</v>
      </c>
      <c r="D362" s="422" t="s">
        <v>11724</v>
      </c>
      <c r="E362" s="55" t="s">
        <v>7802</v>
      </c>
      <c r="F362" s="55"/>
      <c r="G362" s="55" t="s">
        <v>7804</v>
      </c>
      <c r="H362" s="423">
        <v>30</v>
      </c>
      <c r="I362" s="61">
        <v>0.1</v>
      </c>
      <c r="J362" s="448">
        <f t="shared" si="5"/>
        <v>27</v>
      </c>
    </row>
    <row r="363" spans="1:10" ht="15.75">
      <c r="A363" s="55">
        <v>359</v>
      </c>
      <c r="B363" s="420" t="s">
        <v>11383</v>
      </c>
      <c r="C363" s="421" t="s">
        <v>11289</v>
      </c>
      <c r="D363" s="422" t="s">
        <v>11725</v>
      </c>
      <c r="E363" s="55" t="s">
        <v>7802</v>
      </c>
      <c r="F363" s="55"/>
      <c r="G363" s="55" t="s">
        <v>7804</v>
      </c>
      <c r="H363" s="423">
        <v>24</v>
      </c>
      <c r="I363" s="61">
        <v>0.1</v>
      </c>
      <c r="J363" s="448">
        <f t="shared" si="5"/>
        <v>21.6</v>
      </c>
    </row>
    <row r="364" spans="1:10" ht="15.75">
      <c r="A364" s="55">
        <v>360</v>
      </c>
      <c r="B364" s="420" t="s">
        <v>11383</v>
      </c>
      <c r="C364" s="421" t="s">
        <v>11290</v>
      </c>
      <c r="D364" s="422" t="s">
        <v>11726</v>
      </c>
      <c r="E364" s="55" t="s">
        <v>7802</v>
      </c>
      <c r="F364" s="55"/>
      <c r="G364" s="55" t="s">
        <v>7804</v>
      </c>
      <c r="H364" s="423">
        <v>24</v>
      </c>
      <c r="I364" s="61">
        <v>0.1</v>
      </c>
      <c r="J364" s="448">
        <f t="shared" si="5"/>
        <v>21.6</v>
      </c>
    </row>
    <row r="365" spans="1:10" ht="15.75">
      <c r="A365" s="55">
        <v>361</v>
      </c>
      <c r="B365" s="420" t="s">
        <v>11383</v>
      </c>
      <c r="C365" s="421" t="s">
        <v>11291</v>
      </c>
      <c r="D365" s="422" t="s">
        <v>11727</v>
      </c>
      <c r="E365" s="55" t="s">
        <v>7802</v>
      </c>
      <c r="F365" s="55"/>
      <c r="G365" s="55" t="s">
        <v>7804</v>
      </c>
      <c r="H365" s="423">
        <v>132</v>
      </c>
      <c r="I365" s="61">
        <v>0.1</v>
      </c>
      <c r="J365" s="448">
        <f t="shared" si="5"/>
        <v>118.8</v>
      </c>
    </row>
    <row r="366" spans="1:10" ht="15.75">
      <c r="A366" s="55">
        <v>362</v>
      </c>
      <c r="B366" s="420" t="s">
        <v>11383</v>
      </c>
      <c r="C366" s="421" t="s">
        <v>11292</v>
      </c>
      <c r="D366" s="422" t="s">
        <v>11728</v>
      </c>
      <c r="E366" s="55" t="s">
        <v>7802</v>
      </c>
      <c r="F366" s="55"/>
      <c r="G366" s="55" t="s">
        <v>7804</v>
      </c>
      <c r="H366" s="423">
        <v>66</v>
      </c>
      <c r="I366" s="61">
        <v>0.1</v>
      </c>
      <c r="J366" s="448">
        <f t="shared" si="5"/>
        <v>59.4</v>
      </c>
    </row>
    <row r="367" spans="1:10" ht="15.75">
      <c r="A367" s="55">
        <v>363</v>
      </c>
      <c r="B367" s="420" t="s">
        <v>11383</v>
      </c>
      <c r="C367" s="421" t="s">
        <v>11293</v>
      </c>
      <c r="D367" s="422" t="s">
        <v>11729</v>
      </c>
      <c r="E367" s="55" t="s">
        <v>7802</v>
      </c>
      <c r="F367" s="55"/>
      <c r="G367" s="55" t="s">
        <v>7804</v>
      </c>
      <c r="H367" s="423">
        <v>90</v>
      </c>
      <c r="I367" s="61">
        <v>0.1</v>
      </c>
      <c r="J367" s="448">
        <f t="shared" si="5"/>
        <v>81</v>
      </c>
    </row>
    <row r="368" spans="1:10" ht="15.75">
      <c r="A368" s="55">
        <v>364</v>
      </c>
      <c r="B368" s="420" t="s">
        <v>11383</v>
      </c>
      <c r="C368" s="421" t="s">
        <v>11294</v>
      </c>
      <c r="D368" s="422" t="s">
        <v>11730</v>
      </c>
      <c r="E368" s="55" t="s">
        <v>7802</v>
      </c>
      <c r="F368" s="55"/>
      <c r="G368" s="55" t="s">
        <v>7804</v>
      </c>
      <c r="H368" s="423">
        <v>642</v>
      </c>
      <c r="I368" s="61">
        <v>0.1</v>
      </c>
      <c r="J368" s="448">
        <f t="shared" si="5"/>
        <v>577.80000000000007</v>
      </c>
    </row>
    <row r="369" spans="1:10" ht="15.75">
      <c r="A369" s="55">
        <v>365</v>
      </c>
      <c r="B369" s="420" t="s">
        <v>11383</v>
      </c>
      <c r="C369" s="421" t="s">
        <v>11295</v>
      </c>
      <c r="D369" s="422" t="s">
        <v>11731</v>
      </c>
      <c r="E369" s="55" t="s">
        <v>7802</v>
      </c>
      <c r="F369" s="55"/>
      <c r="G369" s="55" t="s">
        <v>7804</v>
      </c>
      <c r="H369" s="423">
        <v>16</v>
      </c>
      <c r="I369" s="61">
        <v>0.1</v>
      </c>
      <c r="J369" s="448">
        <f t="shared" si="5"/>
        <v>14.4</v>
      </c>
    </row>
    <row r="370" spans="1:10" ht="15.75">
      <c r="A370" s="55">
        <v>366</v>
      </c>
      <c r="B370" s="420" t="s">
        <v>11383</v>
      </c>
      <c r="C370" s="421" t="s">
        <v>11296</v>
      </c>
      <c r="D370" s="422" t="s">
        <v>11732</v>
      </c>
      <c r="E370" s="55" t="s">
        <v>7802</v>
      </c>
      <c r="F370" s="55"/>
      <c r="G370" s="55" t="s">
        <v>7804</v>
      </c>
      <c r="H370" s="423">
        <v>20</v>
      </c>
      <c r="I370" s="61">
        <v>0.1</v>
      </c>
      <c r="J370" s="448">
        <f t="shared" si="5"/>
        <v>18</v>
      </c>
    </row>
    <row r="371" spans="1:10" ht="15.75">
      <c r="A371" s="55">
        <v>367</v>
      </c>
      <c r="B371" s="420" t="s">
        <v>11383</v>
      </c>
      <c r="C371" s="421" t="s">
        <v>11297</v>
      </c>
      <c r="D371" s="422" t="s">
        <v>11733</v>
      </c>
      <c r="E371" s="55" t="s">
        <v>7802</v>
      </c>
      <c r="F371" s="55"/>
      <c r="G371" s="55" t="s">
        <v>7804</v>
      </c>
      <c r="H371" s="423">
        <v>94</v>
      </c>
      <c r="I371" s="61">
        <v>0.1</v>
      </c>
      <c r="J371" s="448">
        <f t="shared" si="5"/>
        <v>84.600000000000009</v>
      </c>
    </row>
    <row r="372" spans="1:10" ht="15.75">
      <c r="A372" s="55">
        <v>368</v>
      </c>
      <c r="B372" s="420" t="s">
        <v>11383</v>
      </c>
      <c r="C372" s="421" t="s">
        <v>11298</v>
      </c>
      <c r="D372" s="422" t="s">
        <v>11734</v>
      </c>
      <c r="E372" s="55" t="s">
        <v>7802</v>
      </c>
      <c r="F372" s="55"/>
      <c r="G372" s="55" t="s">
        <v>7804</v>
      </c>
      <c r="H372" s="423">
        <v>150</v>
      </c>
      <c r="I372" s="61">
        <v>0.1</v>
      </c>
      <c r="J372" s="448">
        <f t="shared" si="5"/>
        <v>135</v>
      </c>
    </row>
    <row r="373" spans="1:10" ht="15.75">
      <c r="A373" s="55">
        <v>369</v>
      </c>
      <c r="B373" s="420" t="s">
        <v>11383</v>
      </c>
      <c r="C373" s="421" t="s">
        <v>11299</v>
      </c>
      <c r="D373" s="422" t="s">
        <v>11735</v>
      </c>
      <c r="E373" s="55" t="s">
        <v>7802</v>
      </c>
      <c r="F373" s="55"/>
      <c r="G373" s="55" t="s">
        <v>7804</v>
      </c>
      <c r="H373" s="423">
        <v>244</v>
      </c>
      <c r="I373" s="61">
        <v>0.1</v>
      </c>
      <c r="J373" s="448">
        <f t="shared" si="5"/>
        <v>219.6</v>
      </c>
    </row>
    <row r="374" spans="1:10" ht="15.75">
      <c r="A374" s="55">
        <v>370</v>
      </c>
      <c r="B374" s="420" t="s">
        <v>11383</v>
      </c>
      <c r="C374" s="421" t="s">
        <v>11300</v>
      </c>
      <c r="D374" s="422" t="s">
        <v>11736</v>
      </c>
      <c r="E374" s="55" t="s">
        <v>7802</v>
      </c>
      <c r="F374" s="55"/>
      <c r="G374" s="55" t="s">
        <v>7804</v>
      </c>
      <c r="H374" s="423">
        <v>122</v>
      </c>
      <c r="I374" s="61">
        <v>0.1</v>
      </c>
      <c r="J374" s="448">
        <f t="shared" si="5"/>
        <v>109.8</v>
      </c>
    </row>
    <row r="375" spans="1:10" ht="15.75">
      <c r="A375" s="55">
        <v>371</v>
      </c>
      <c r="B375" s="420" t="s">
        <v>11383</v>
      </c>
      <c r="C375" s="421" t="s">
        <v>11301</v>
      </c>
      <c r="D375" s="422" t="s">
        <v>11737</v>
      </c>
      <c r="E375" s="55" t="s">
        <v>7802</v>
      </c>
      <c r="F375" s="55"/>
      <c r="G375" s="55" t="s">
        <v>7804</v>
      </c>
      <c r="H375" s="423">
        <v>252</v>
      </c>
      <c r="I375" s="61">
        <v>0.1</v>
      </c>
      <c r="J375" s="448">
        <f t="shared" si="5"/>
        <v>226.8</v>
      </c>
    </row>
    <row r="376" spans="1:10" ht="15.75">
      <c r="A376" s="55">
        <v>372</v>
      </c>
      <c r="B376" s="420" t="s">
        <v>11383</v>
      </c>
      <c r="C376" s="421" t="s">
        <v>11302</v>
      </c>
      <c r="D376" s="422" t="s">
        <v>11738</v>
      </c>
      <c r="E376" s="55" t="s">
        <v>7802</v>
      </c>
      <c r="F376" s="55"/>
      <c r="G376" s="55" t="s">
        <v>7804</v>
      </c>
      <c r="H376" s="423">
        <v>122</v>
      </c>
      <c r="I376" s="61">
        <v>0.1</v>
      </c>
      <c r="J376" s="448">
        <f t="shared" si="5"/>
        <v>109.8</v>
      </c>
    </row>
    <row r="377" spans="1:10" ht="15.75">
      <c r="A377" s="55">
        <v>373</v>
      </c>
      <c r="B377" s="420" t="s">
        <v>11383</v>
      </c>
      <c r="C377" s="421" t="s">
        <v>11303</v>
      </c>
      <c r="D377" s="422" t="s">
        <v>11739</v>
      </c>
      <c r="E377" s="55" t="s">
        <v>7802</v>
      </c>
      <c r="F377" s="55"/>
      <c r="G377" s="55" t="s">
        <v>7804</v>
      </c>
      <c r="H377" s="423">
        <v>252</v>
      </c>
      <c r="I377" s="61">
        <v>0.1</v>
      </c>
      <c r="J377" s="448">
        <f t="shared" si="5"/>
        <v>226.8</v>
      </c>
    </row>
    <row r="378" spans="1:10" ht="15.75">
      <c r="A378" s="55">
        <v>374</v>
      </c>
      <c r="B378" s="420" t="s">
        <v>11383</v>
      </c>
      <c r="C378" s="421" t="s">
        <v>11304</v>
      </c>
      <c r="D378" s="422" t="s">
        <v>11740</v>
      </c>
      <c r="E378" s="55" t="s">
        <v>7802</v>
      </c>
      <c r="F378" s="55"/>
      <c r="G378" s="55" t="s">
        <v>7804</v>
      </c>
      <c r="H378" s="423">
        <v>180</v>
      </c>
      <c r="I378" s="61">
        <v>0.1</v>
      </c>
      <c r="J378" s="448">
        <f t="shared" si="5"/>
        <v>162</v>
      </c>
    </row>
    <row r="379" spans="1:10" ht="15.75">
      <c r="A379" s="55">
        <v>375</v>
      </c>
      <c r="B379" s="420" t="s">
        <v>11383</v>
      </c>
      <c r="C379" s="421" t="s">
        <v>11305</v>
      </c>
      <c r="D379" s="422" t="s">
        <v>11741</v>
      </c>
      <c r="E379" s="55" t="s">
        <v>7802</v>
      </c>
      <c r="F379" s="55"/>
      <c r="G379" s="55" t="s">
        <v>7804</v>
      </c>
      <c r="H379" s="423">
        <v>234</v>
      </c>
      <c r="I379" s="61">
        <v>0.1</v>
      </c>
      <c r="J379" s="448">
        <f t="shared" si="5"/>
        <v>210.6</v>
      </c>
    </row>
    <row r="380" spans="1:10" ht="15.75">
      <c r="A380" s="55">
        <v>376</v>
      </c>
      <c r="B380" s="420" t="s">
        <v>11383</v>
      </c>
      <c r="C380" s="421" t="s">
        <v>11306</v>
      </c>
      <c r="D380" s="422" t="s">
        <v>11742</v>
      </c>
      <c r="E380" s="55" t="s">
        <v>7802</v>
      </c>
      <c r="F380" s="55"/>
      <c r="G380" s="55" t="s">
        <v>7804</v>
      </c>
      <c r="H380" s="423">
        <v>218</v>
      </c>
      <c r="I380" s="61">
        <v>0.1</v>
      </c>
      <c r="J380" s="448">
        <f t="shared" si="5"/>
        <v>196.20000000000002</v>
      </c>
    </row>
    <row r="381" spans="1:10" ht="15.75">
      <c r="A381" s="55">
        <v>377</v>
      </c>
      <c r="B381" s="420" t="s">
        <v>11383</v>
      </c>
      <c r="C381" s="421" t="s">
        <v>11307</v>
      </c>
      <c r="D381" s="422" t="s">
        <v>11743</v>
      </c>
      <c r="E381" s="55" t="s">
        <v>7802</v>
      </c>
      <c r="F381" s="55"/>
      <c r="G381" s="55" t="s">
        <v>7804</v>
      </c>
      <c r="H381" s="423">
        <v>222</v>
      </c>
      <c r="I381" s="61">
        <v>0.1</v>
      </c>
      <c r="J381" s="448">
        <f t="shared" si="5"/>
        <v>199.8</v>
      </c>
    </row>
    <row r="382" spans="1:10" ht="15.75">
      <c r="A382" s="55">
        <v>378</v>
      </c>
      <c r="B382" s="420" t="s">
        <v>11383</v>
      </c>
      <c r="C382" s="421" t="s">
        <v>11308</v>
      </c>
      <c r="D382" s="422" t="s">
        <v>11744</v>
      </c>
      <c r="E382" s="55" t="s">
        <v>7802</v>
      </c>
      <c r="F382" s="55"/>
      <c r="G382" s="55" t="s">
        <v>7804</v>
      </c>
      <c r="H382" s="423">
        <v>222</v>
      </c>
      <c r="I382" s="61">
        <v>0.1</v>
      </c>
      <c r="J382" s="448">
        <f t="shared" si="5"/>
        <v>199.8</v>
      </c>
    </row>
    <row r="383" spans="1:10" ht="15.75">
      <c r="A383" s="55">
        <v>379</v>
      </c>
      <c r="B383" s="420" t="s">
        <v>11383</v>
      </c>
      <c r="C383" s="421" t="s">
        <v>11309</v>
      </c>
      <c r="D383" s="422" t="s">
        <v>11745</v>
      </c>
      <c r="E383" s="55" t="s">
        <v>7802</v>
      </c>
      <c r="F383" s="55"/>
      <c r="G383" s="55" t="s">
        <v>7804</v>
      </c>
      <c r="H383" s="423">
        <v>242</v>
      </c>
      <c r="I383" s="61">
        <v>0.1</v>
      </c>
      <c r="J383" s="448">
        <f t="shared" si="5"/>
        <v>217.8</v>
      </c>
    </row>
    <row r="384" spans="1:10" ht="15.75">
      <c r="A384" s="55">
        <v>380</v>
      </c>
      <c r="B384" s="420" t="s">
        <v>11383</v>
      </c>
      <c r="C384" s="421" t="s">
        <v>11310</v>
      </c>
      <c r="D384" s="422" t="s">
        <v>11746</v>
      </c>
      <c r="E384" s="55" t="s">
        <v>7802</v>
      </c>
      <c r="F384" s="55"/>
      <c r="G384" s="55" t="s">
        <v>7804</v>
      </c>
      <c r="H384" s="423">
        <v>286</v>
      </c>
      <c r="I384" s="61">
        <v>0.1</v>
      </c>
      <c r="J384" s="448">
        <f t="shared" si="5"/>
        <v>257.40000000000003</v>
      </c>
    </row>
    <row r="385" spans="1:10" ht="15.75">
      <c r="A385" s="55">
        <v>381</v>
      </c>
      <c r="B385" s="420" t="s">
        <v>11383</v>
      </c>
      <c r="C385" s="421" t="s">
        <v>11311</v>
      </c>
      <c r="D385" s="422" t="s">
        <v>11747</v>
      </c>
      <c r="E385" s="55" t="s">
        <v>7802</v>
      </c>
      <c r="F385" s="55"/>
      <c r="G385" s="55" t="s">
        <v>7804</v>
      </c>
      <c r="H385" s="423">
        <v>80</v>
      </c>
      <c r="I385" s="61">
        <v>0.1</v>
      </c>
      <c r="J385" s="448">
        <f t="shared" si="5"/>
        <v>72</v>
      </c>
    </row>
    <row r="386" spans="1:10" ht="15.75">
      <c r="A386" s="55">
        <v>382</v>
      </c>
      <c r="B386" s="420" t="s">
        <v>11383</v>
      </c>
      <c r="C386" s="421" t="s">
        <v>11312</v>
      </c>
      <c r="D386" s="422" t="s">
        <v>11748</v>
      </c>
      <c r="E386" s="55" t="s">
        <v>7802</v>
      </c>
      <c r="F386" s="55"/>
      <c r="G386" s="55" t="s">
        <v>7804</v>
      </c>
      <c r="H386" s="423">
        <v>276</v>
      </c>
      <c r="I386" s="61">
        <v>0.1</v>
      </c>
      <c r="J386" s="448">
        <f t="shared" si="5"/>
        <v>248.4</v>
      </c>
    </row>
    <row r="387" spans="1:10" ht="15.75">
      <c r="A387" s="55">
        <v>383</v>
      </c>
      <c r="B387" s="420" t="s">
        <v>11383</v>
      </c>
      <c r="C387" s="421" t="s">
        <v>11313</v>
      </c>
      <c r="D387" s="422" t="s">
        <v>11749</v>
      </c>
      <c r="E387" s="55" t="s">
        <v>7802</v>
      </c>
      <c r="F387" s="55"/>
      <c r="G387" s="55" t="s">
        <v>7804</v>
      </c>
      <c r="H387" s="423">
        <v>48</v>
      </c>
      <c r="I387" s="61">
        <v>0.1</v>
      </c>
      <c r="J387" s="448">
        <f t="shared" si="5"/>
        <v>43.2</v>
      </c>
    </row>
    <row r="388" spans="1:10" ht="15.75">
      <c r="A388" s="55">
        <v>384</v>
      </c>
      <c r="B388" s="420" t="s">
        <v>11383</v>
      </c>
      <c r="C388" s="421" t="s">
        <v>11314</v>
      </c>
      <c r="D388" s="422" t="s">
        <v>11750</v>
      </c>
      <c r="E388" s="55" t="s">
        <v>7802</v>
      </c>
      <c r="F388" s="55"/>
      <c r="G388" s="55" t="s">
        <v>7804</v>
      </c>
      <c r="H388" s="423">
        <v>64</v>
      </c>
      <c r="I388" s="61">
        <v>0.1</v>
      </c>
      <c r="J388" s="448">
        <f t="shared" si="5"/>
        <v>57.6</v>
      </c>
    </row>
    <row r="389" spans="1:10" ht="15.75">
      <c r="A389" s="55">
        <v>385</v>
      </c>
      <c r="B389" s="420" t="s">
        <v>11383</v>
      </c>
      <c r="C389" s="421" t="s">
        <v>11315</v>
      </c>
      <c r="D389" s="422" t="s">
        <v>11751</v>
      </c>
      <c r="E389" s="55" t="s">
        <v>7802</v>
      </c>
      <c r="F389" s="55"/>
      <c r="G389" s="55" t="s">
        <v>7804</v>
      </c>
      <c r="H389" s="423">
        <v>56</v>
      </c>
      <c r="I389" s="61">
        <v>0.1</v>
      </c>
      <c r="J389" s="448">
        <f t="shared" si="5"/>
        <v>50.4</v>
      </c>
    </row>
    <row r="390" spans="1:10" ht="15.75">
      <c r="A390" s="55">
        <v>386</v>
      </c>
      <c r="B390" s="420" t="s">
        <v>11383</v>
      </c>
      <c r="C390" s="421" t="s">
        <v>11316</v>
      </c>
      <c r="D390" s="422" t="s">
        <v>11752</v>
      </c>
      <c r="E390" s="55" t="s">
        <v>7802</v>
      </c>
      <c r="F390" s="55"/>
      <c r="G390" s="55" t="s">
        <v>7804</v>
      </c>
      <c r="H390" s="423">
        <v>20</v>
      </c>
      <c r="I390" s="61">
        <v>0.1</v>
      </c>
      <c r="J390" s="448">
        <f t="shared" ref="J390:J453" si="6">H390*(1-I390)</f>
        <v>18</v>
      </c>
    </row>
    <row r="391" spans="1:10" ht="15.75">
      <c r="A391" s="55">
        <v>387</v>
      </c>
      <c r="B391" s="420" t="s">
        <v>11383</v>
      </c>
      <c r="C391" s="421" t="s">
        <v>11317</v>
      </c>
      <c r="D391" s="422" t="s">
        <v>11753</v>
      </c>
      <c r="E391" s="55" t="s">
        <v>7802</v>
      </c>
      <c r="F391" s="55"/>
      <c r="G391" s="55" t="s">
        <v>7804</v>
      </c>
      <c r="H391" s="423">
        <v>146</v>
      </c>
      <c r="I391" s="61">
        <v>0.1</v>
      </c>
      <c r="J391" s="448">
        <f t="shared" si="6"/>
        <v>131.4</v>
      </c>
    </row>
    <row r="392" spans="1:10" ht="15.75">
      <c r="A392" s="55">
        <v>388</v>
      </c>
      <c r="B392" s="420" t="s">
        <v>11383</v>
      </c>
      <c r="C392" s="421" t="s">
        <v>11318</v>
      </c>
      <c r="D392" s="422" t="s">
        <v>11754</v>
      </c>
      <c r="E392" s="55" t="s">
        <v>7802</v>
      </c>
      <c r="F392" s="55"/>
      <c r="G392" s="55" t="s">
        <v>7804</v>
      </c>
      <c r="H392" s="423">
        <v>616</v>
      </c>
      <c r="I392" s="61">
        <v>0.1</v>
      </c>
      <c r="J392" s="448">
        <f t="shared" si="6"/>
        <v>554.4</v>
      </c>
    </row>
    <row r="393" spans="1:10" ht="15.75">
      <c r="A393" s="55">
        <v>389</v>
      </c>
      <c r="B393" s="420" t="s">
        <v>11383</v>
      </c>
      <c r="C393" s="421" t="s">
        <v>11319</v>
      </c>
      <c r="D393" s="422" t="s">
        <v>11520</v>
      </c>
      <c r="E393" s="55" t="s">
        <v>7802</v>
      </c>
      <c r="F393" s="55"/>
      <c r="G393" s="55" t="s">
        <v>7804</v>
      </c>
      <c r="H393" s="423">
        <v>110</v>
      </c>
      <c r="I393" s="61">
        <v>0.1</v>
      </c>
      <c r="J393" s="448">
        <f t="shared" si="6"/>
        <v>99</v>
      </c>
    </row>
    <row r="394" spans="1:10" ht="15.75">
      <c r="A394" s="55">
        <v>390</v>
      </c>
      <c r="B394" s="420" t="s">
        <v>11383</v>
      </c>
      <c r="C394" s="421" t="s">
        <v>11320</v>
      </c>
      <c r="D394" s="422" t="s">
        <v>11755</v>
      </c>
      <c r="E394" s="55" t="s">
        <v>7802</v>
      </c>
      <c r="F394" s="55"/>
      <c r="G394" s="55" t="s">
        <v>7804</v>
      </c>
      <c r="H394" s="423">
        <v>908</v>
      </c>
      <c r="I394" s="61">
        <v>0.1</v>
      </c>
      <c r="J394" s="448">
        <f t="shared" si="6"/>
        <v>817.2</v>
      </c>
    </row>
    <row r="395" spans="1:10" ht="15.75">
      <c r="A395" s="55">
        <v>391</v>
      </c>
      <c r="B395" s="420" t="s">
        <v>11383</v>
      </c>
      <c r="C395" s="421" t="s">
        <v>11321</v>
      </c>
      <c r="D395" s="422" t="s">
        <v>11756</v>
      </c>
      <c r="E395" s="55" t="s">
        <v>7802</v>
      </c>
      <c r="F395" s="55"/>
      <c r="G395" s="55" t="s">
        <v>7804</v>
      </c>
      <c r="H395" s="423">
        <v>596</v>
      </c>
      <c r="I395" s="61">
        <v>0.1</v>
      </c>
      <c r="J395" s="448">
        <f t="shared" si="6"/>
        <v>536.4</v>
      </c>
    </row>
    <row r="396" spans="1:10" ht="15.75">
      <c r="A396" s="55">
        <v>392</v>
      </c>
      <c r="B396" s="420" t="s">
        <v>11383</v>
      </c>
      <c r="C396" s="421" t="s">
        <v>11322</v>
      </c>
      <c r="D396" s="422" t="s">
        <v>11757</v>
      </c>
      <c r="E396" s="55" t="s">
        <v>7802</v>
      </c>
      <c r="F396" s="55"/>
      <c r="G396" s="55" t="s">
        <v>7804</v>
      </c>
      <c r="H396" s="423">
        <v>1096</v>
      </c>
      <c r="I396" s="61">
        <v>0.1</v>
      </c>
      <c r="J396" s="448">
        <f t="shared" si="6"/>
        <v>986.4</v>
      </c>
    </row>
    <row r="397" spans="1:10" ht="15.75">
      <c r="A397" s="55">
        <v>393</v>
      </c>
      <c r="B397" s="420" t="s">
        <v>11383</v>
      </c>
      <c r="C397" s="421" t="s">
        <v>11323</v>
      </c>
      <c r="D397" s="422" t="s">
        <v>11758</v>
      </c>
      <c r="E397" s="55" t="s">
        <v>7802</v>
      </c>
      <c r="F397" s="55"/>
      <c r="G397" s="55" t="s">
        <v>7804</v>
      </c>
      <c r="H397" s="423">
        <v>1096</v>
      </c>
      <c r="I397" s="61">
        <v>0.1</v>
      </c>
      <c r="J397" s="448">
        <f t="shared" si="6"/>
        <v>986.4</v>
      </c>
    </row>
    <row r="398" spans="1:10" ht="15.75">
      <c r="A398" s="55">
        <v>394</v>
      </c>
      <c r="B398" s="420" t="s">
        <v>11383</v>
      </c>
      <c r="C398" s="421" t="s">
        <v>11324</v>
      </c>
      <c r="D398" s="422" t="s">
        <v>11759</v>
      </c>
      <c r="E398" s="55" t="s">
        <v>7802</v>
      </c>
      <c r="F398" s="55"/>
      <c r="G398" s="55" t="s">
        <v>7804</v>
      </c>
      <c r="H398" s="423">
        <v>216</v>
      </c>
      <c r="I398" s="61">
        <v>0.1</v>
      </c>
      <c r="J398" s="448">
        <f t="shared" si="6"/>
        <v>194.4</v>
      </c>
    </row>
    <row r="399" spans="1:10" ht="15.75">
      <c r="A399" s="55">
        <v>395</v>
      </c>
      <c r="B399" s="420" t="s">
        <v>11383</v>
      </c>
      <c r="C399" s="421" t="s">
        <v>11325</v>
      </c>
      <c r="D399" s="422" t="s">
        <v>11760</v>
      </c>
      <c r="E399" s="55" t="s">
        <v>7802</v>
      </c>
      <c r="F399" s="55"/>
      <c r="G399" s="55" t="s">
        <v>7804</v>
      </c>
      <c r="H399" s="423">
        <v>150</v>
      </c>
      <c r="I399" s="61">
        <v>0.1</v>
      </c>
      <c r="J399" s="448">
        <f t="shared" si="6"/>
        <v>135</v>
      </c>
    </row>
    <row r="400" spans="1:10" ht="15.75">
      <c r="A400" s="55">
        <v>396</v>
      </c>
      <c r="B400" s="420" t="s">
        <v>11383</v>
      </c>
      <c r="C400" s="421" t="s">
        <v>11326</v>
      </c>
      <c r="D400" s="422" t="s">
        <v>11761</v>
      </c>
      <c r="E400" s="55" t="s">
        <v>7802</v>
      </c>
      <c r="F400" s="55"/>
      <c r="G400" s="55" t="s">
        <v>7804</v>
      </c>
      <c r="H400" s="423">
        <v>266</v>
      </c>
      <c r="I400" s="61">
        <v>0.1</v>
      </c>
      <c r="J400" s="448">
        <f t="shared" si="6"/>
        <v>239.4</v>
      </c>
    </row>
    <row r="401" spans="1:10" ht="15.75">
      <c r="A401" s="55">
        <v>397</v>
      </c>
      <c r="B401" s="420" t="s">
        <v>11383</v>
      </c>
      <c r="C401" s="421" t="s">
        <v>11327</v>
      </c>
      <c r="D401" s="422" t="s">
        <v>11762</v>
      </c>
      <c r="E401" s="55" t="s">
        <v>7802</v>
      </c>
      <c r="F401" s="55"/>
      <c r="G401" s="55" t="s">
        <v>7804</v>
      </c>
      <c r="H401" s="423">
        <v>160</v>
      </c>
      <c r="I401" s="61">
        <v>0.1</v>
      </c>
      <c r="J401" s="448">
        <f t="shared" si="6"/>
        <v>144</v>
      </c>
    </row>
    <row r="402" spans="1:10" ht="15.75">
      <c r="A402" s="55">
        <v>398</v>
      </c>
      <c r="B402" s="420" t="s">
        <v>11383</v>
      </c>
      <c r="C402" s="421" t="s">
        <v>11328</v>
      </c>
      <c r="D402" s="422" t="s">
        <v>11763</v>
      </c>
      <c r="E402" s="55" t="s">
        <v>7802</v>
      </c>
      <c r="F402" s="55"/>
      <c r="G402" s="55" t="s">
        <v>7804</v>
      </c>
      <c r="H402" s="423">
        <v>178</v>
      </c>
      <c r="I402" s="61">
        <v>0.1</v>
      </c>
      <c r="J402" s="448">
        <f t="shared" si="6"/>
        <v>160.20000000000002</v>
      </c>
    </row>
    <row r="403" spans="1:10" ht="15.75">
      <c r="A403" s="55">
        <v>399</v>
      </c>
      <c r="B403" s="420" t="s">
        <v>11383</v>
      </c>
      <c r="C403" s="421" t="s">
        <v>11329</v>
      </c>
      <c r="D403" s="422" t="s">
        <v>11764</v>
      </c>
      <c r="E403" s="55" t="s">
        <v>7802</v>
      </c>
      <c r="F403" s="55"/>
      <c r="G403" s="55" t="s">
        <v>7804</v>
      </c>
      <c r="H403" s="423">
        <v>28</v>
      </c>
      <c r="I403" s="61">
        <v>0.1</v>
      </c>
      <c r="J403" s="448">
        <f t="shared" si="6"/>
        <v>25.2</v>
      </c>
    </row>
    <row r="404" spans="1:10" ht="15.75">
      <c r="A404" s="55">
        <v>400</v>
      </c>
      <c r="B404" s="420" t="s">
        <v>11383</v>
      </c>
      <c r="C404" s="421" t="s">
        <v>11330</v>
      </c>
      <c r="D404" s="422" t="s">
        <v>11765</v>
      </c>
      <c r="E404" s="55" t="s">
        <v>7802</v>
      </c>
      <c r="F404" s="55"/>
      <c r="G404" s="55" t="s">
        <v>7804</v>
      </c>
      <c r="H404" s="423">
        <v>32</v>
      </c>
      <c r="I404" s="61">
        <v>0.1</v>
      </c>
      <c r="J404" s="448">
        <f t="shared" si="6"/>
        <v>28.8</v>
      </c>
    </row>
    <row r="405" spans="1:10" ht="15.75">
      <c r="A405" s="55">
        <v>401</v>
      </c>
      <c r="B405" s="420" t="s">
        <v>11383</v>
      </c>
      <c r="C405" s="421" t="s">
        <v>11331</v>
      </c>
      <c r="D405" s="422" t="s">
        <v>11765</v>
      </c>
      <c r="E405" s="55" t="s">
        <v>7802</v>
      </c>
      <c r="F405" s="55"/>
      <c r="G405" s="55" t="s">
        <v>7804</v>
      </c>
      <c r="H405" s="423">
        <v>48</v>
      </c>
      <c r="I405" s="61">
        <v>0.1</v>
      </c>
      <c r="J405" s="448">
        <f t="shared" si="6"/>
        <v>43.2</v>
      </c>
    </row>
    <row r="406" spans="1:10" ht="15.75">
      <c r="A406" s="55">
        <v>402</v>
      </c>
      <c r="B406" s="420" t="s">
        <v>11383</v>
      </c>
      <c r="C406" s="421" t="s">
        <v>11332</v>
      </c>
      <c r="D406" s="422" t="s">
        <v>11765</v>
      </c>
      <c r="E406" s="55" t="s">
        <v>7802</v>
      </c>
      <c r="F406" s="55"/>
      <c r="G406" s="55" t="s">
        <v>7804</v>
      </c>
      <c r="H406" s="423">
        <v>58</v>
      </c>
      <c r="I406" s="61">
        <v>0.1</v>
      </c>
      <c r="J406" s="448">
        <f t="shared" si="6"/>
        <v>52.2</v>
      </c>
    </row>
    <row r="407" spans="1:10" ht="15.75">
      <c r="A407" s="55">
        <v>403</v>
      </c>
      <c r="B407" s="420" t="s">
        <v>11383</v>
      </c>
      <c r="C407" s="421" t="s">
        <v>11333</v>
      </c>
      <c r="D407" s="422" t="s">
        <v>11765</v>
      </c>
      <c r="E407" s="55" t="s">
        <v>7802</v>
      </c>
      <c r="F407" s="55"/>
      <c r="G407" s="55" t="s">
        <v>7804</v>
      </c>
      <c r="H407" s="423">
        <v>36</v>
      </c>
      <c r="I407" s="61">
        <v>0.1</v>
      </c>
      <c r="J407" s="448">
        <f t="shared" si="6"/>
        <v>32.4</v>
      </c>
    </row>
    <row r="408" spans="1:10" ht="15.75">
      <c r="A408" s="55">
        <v>404</v>
      </c>
      <c r="B408" s="420" t="s">
        <v>11383</v>
      </c>
      <c r="C408" s="421" t="s">
        <v>11334</v>
      </c>
      <c r="D408" s="422" t="s">
        <v>11765</v>
      </c>
      <c r="E408" s="55" t="s">
        <v>7802</v>
      </c>
      <c r="F408" s="55"/>
      <c r="G408" s="55" t="s">
        <v>7804</v>
      </c>
      <c r="H408" s="423">
        <v>36</v>
      </c>
      <c r="I408" s="61">
        <v>0.1</v>
      </c>
      <c r="J408" s="448">
        <f t="shared" si="6"/>
        <v>32.4</v>
      </c>
    </row>
    <row r="409" spans="1:10" ht="15.75">
      <c r="A409" s="55">
        <v>405</v>
      </c>
      <c r="B409" s="420" t="s">
        <v>11383</v>
      </c>
      <c r="C409" s="421" t="s">
        <v>11335</v>
      </c>
      <c r="D409" s="422" t="s">
        <v>11766</v>
      </c>
      <c r="E409" s="55" t="s">
        <v>7802</v>
      </c>
      <c r="F409" s="55"/>
      <c r="G409" s="55" t="s">
        <v>7804</v>
      </c>
      <c r="H409" s="423">
        <v>3008</v>
      </c>
      <c r="I409" s="61">
        <v>0.1</v>
      </c>
      <c r="J409" s="448">
        <f t="shared" si="6"/>
        <v>2707.2000000000003</v>
      </c>
    </row>
    <row r="410" spans="1:10" ht="15.75">
      <c r="A410" s="55">
        <v>406</v>
      </c>
      <c r="B410" s="420" t="s">
        <v>11383</v>
      </c>
      <c r="C410" s="421" t="s">
        <v>11336</v>
      </c>
      <c r="D410" s="422" t="s">
        <v>11767</v>
      </c>
      <c r="E410" s="55" t="s">
        <v>7802</v>
      </c>
      <c r="F410" s="55"/>
      <c r="G410" s="55" t="s">
        <v>7804</v>
      </c>
      <c r="H410" s="423">
        <v>4976</v>
      </c>
      <c r="I410" s="61">
        <v>0.1</v>
      </c>
      <c r="J410" s="448">
        <f t="shared" si="6"/>
        <v>4478.4000000000005</v>
      </c>
    </row>
    <row r="411" spans="1:10" ht="15.75">
      <c r="A411" s="55">
        <v>407</v>
      </c>
      <c r="B411" s="420" t="s">
        <v>11383</v>
      </c>
      <c r="C411" s="421" t="s">
        <v>11337</v>
      </c>
      <c r="D411" s="422" t="s">
        <v>11768</v>
      </c>
      <c r="E411" s="55" t="s">
        <v>7802</v>
      </c>
      <c r="F411" s="55"/>
      <c r="G411" s="55" t="s">
        <v>7804</v>
      </c>
      <c r="H411" s="423">
        <v>4976</v>
      </c>
      <c r="I411" s="61">
        <v>0.1</v>
      </c>
      <c r="J411" s="448">
        <f t="shared" si="6"/>
        <v>4478.4000000000005</v>
      </c>
    </row>
    <row r="412" spans="1:10" ht="15.75">
      <c r="A412" s="55">
        <v>408</v>
      </c>
      <c r="B412" s="420" t="s">
        <v>11383</v>
      </c>
      <c r="C412" s="421" t="s">
        <v>11338</v>
      </c>
      <c r="D412" s="422" t="s">
        <v>11769</v>
      </c>
      <c r="E412" s="55" t="s">
        <v>7802</v>
      </c>
      <c r="F412" s="55"/>
      <c r="G412" s="55" t="s">
        <v>7804</v>
      </c>
      <c r="H412" s="423">
        <v>4976</v>
      </c>
      <c r="I412" s="61">
        <v>0.1</v>
      </c>
      <c r="J412" s="448">
        <f t="shared" si="6"/>
        <v>4478.4000000000005</v>
      </c>
    </row>
    <row r="413" spans="1:10" ht="15.75">
      <c r="A413" s="55">
        <v>409</v>
      </c>
      <c r="B413" s="420" t="s">
        <v>11383</v>
      </c>
      <c r="C413" s="421" t="s">
        <v>11339</v>
      </c>
      <c r="D413" s="422" t="s">
        <v>11770</v>
      </c>
      <c r="E413" s="55" t="s">
        <v>7802</v>
      </c>
      <c r="F413" s="55"/>
      <c r="G413" s="55" t="s">
        <v>7804</v>
      </c>
      <c r="H413" s="423">
        <v>4976</v>
      </c>
      <c r="I413" s="61">
        <v>0.1</v>
      </c>
      <c r="J413" s="448">
        <f t="shared" si="6"/>
        <v>4478.4000000000005</v>
      </c>
    </row>
    <row r="414" spans="1:10" ht="15.75">
      <c r="A414" s="55">
        <v>410</v>
      </c>
      <c r="B414" s="420" t="s">
        <v>11383</v>
      </c>
      <c r="C414" s="421" t="s">
        <v>11340</v>
      </c>
      <c r="D414" s="422" t="s">
        <v>11771</v>
      </c>
      <c r="E414" s="55" t="s">
        <v>7802</v>
      </c>
      <c r="F414" s="55"/>
      <c r="G414" s="55" t="s">
        <v>7804</v>
      </c>
      <c r="H414" s="423">
        <v>4976</v>
      </c>
      <c r="I414" s="61">
        <v>0.1</v>
      </c>
      <c r="J414" s="448">
        <f t="shared" si="6"/>
        <v>4478.4000000000005</v>
      </c>
    </row>
    <row r="415" spans="1:10" ht="15.75">
      <c r="A415" s="55">
        <v>411</v>
      </c>
      <c r="B415" s="420" t="s">
        <v>11383</v>
      </c>
      <c r="C415" s="421" t="s">
        <v>11341</v>
      </c>
      <c r="D415" s="422" t="s">
        <v>11772</v>
      </c>
      <c r="E415" s="55" t="s">
        <v>7802</v>
      </c>
      <c r="F415" s="55"/>
      <c r="G415" s="55" t="s">
        <v>7804</v>
      </c>
      <c r="H415" s="423">
        <v>7946</v>
      </c>
      <c r="I415" s="61">
        <v>0.1</v>
      </c>
      <c r="J415" s="448">
        <f t="shared" si="6"/>
        <v>7151.4000000000005</v>
      </c>
    </row>
    <row r="416" spans="1:10" ht="15.75">
      <c r="A416" s="55">
        <v>412</v>
      </c>
      <c r="B416" s="420" t="s">
        <v>11383</v>
      </c>
      <c r="C416" s="421" t="s">
        <v>11342</v>
      </c>
      <c r="D416" s="422" t="s">
        <v>11773</v>
      </c>
      <c r="E416" s="55" t="s">
        <v>7802</v>
      </c>
      <c r="F416" s="55"/>
      <c r="G416" s="55" t="s">
        <v>7804</v>
      </c>
      <c r="H416" s="423">
        <v>7946</v>
      </c>
      <c r="I416" s="61">
        <v>0.1</v>
      </c>
      <c r="J416" s="448">
        <f t="shared" si="6"/>
        <v>7151.4000000000005</v>
      </c>
    </row>
    <row r="417" spans="1:10" ht="15.75">
      <c r="A417" s="55">
        <v>413</v>
      </c>
      <c r="B417" s="420" t="s">
        <v>11383</v>
      </c>
      <c r="C417" s="421" t="s">
        <v>11343</v>
      </c>
      <c r="D417" s="422" t="s">
        <v>11774</v>
      </c>
      <c r="E417" s="55" t="s">
        <v>7802</v>
      </c>
      <c r="F417" s="55"/>
      <c r="G417" s="55" t="s">
        <v>7804</v>
      </c>
      <c r="H417" s="423">
        <v>7946</v>
      </c>
      <c r="I417" s="61">
        <v>0.1</v>
      </c>
      <c r="J417" s="448">
        <f t="shared" si="6"/>
        <v>7151.4000000000005</v>
      </c>
    </row>
    <row r="418" spans="1:10" ht="15.75">
      <c r="A418" s="55">
        <v>414</v>
      </c>
      <c r="B418" s="420" t="s">
        <v>11383</v>
      </c>
      <c r="C418" s="421" t="s">
        <v>11344</v>
      </c>
      <c r="D418" s="422" t="s">
        <v>11775</v>
      </c>
      <c r="E418" s="55" t="s">
        <v>7802</v>
      </c>
      <c r="F418" s="55"/>
      <c r="G418" s="55" t="s">
        <v>7804</v>
      </c>
      <c r="H418" s="423">
        <v>7946</v>
      </c>
      <c r="I418" s="61">
        <v>0.1</v>
      </c>
      <c r="J418" s="448">
        <f t="shared" si="6"/>
        <v>7151.4000000000005</v>
      </c>
    </row>
    <row r="419" spans="1:10" ht="15.75">
      <c r="A419" s="55">
        <v>415</v>
      </c>
      <c r="B419" s="420" t="s">
        <v>11383</v>
      </c>
      <c r="C419" s="421" t="s">
        <v>11345</v>
      </c>
      <c r="D419" s="422" t="s">
        <v>11776</v>
      </c>
      <c r="E419" s="55" t="s">
        <v>7802</v>
      </c>
      <c r="F419" s="55"/>
      <c r="G419" s="55" t="s">
        <v>7804</v>
      </c>
      <c r="H419" s="423">
        <v>7946</v>
      </c>
      <c r="I419" s="61">
        <v>0.1</v>
      </c>
      <c r="J419" s="448">
        <f t="shared" si="6"/>
        <v>7151.4000000000005</v>
      </c>
    </row>
    <row r="420" spans="1:10" ht="15.75">
      <c r="A420" s="55">
        <v>416</v>
      </c>
      <c r="B420" s="420" t="s">
        <v>11383</v>
      </c>
      <c r="C420" s="421" t="s">
        <v>11346</v>
      </c>
      <c r="D420" s="422" t="s">
        <v>11777</v>
      </c>
      <c r="E420" s="55" t="s">
        <v>7802</v>
      </c>
      <c r="F420" s="55"/>
      <c r="G420" s="55" t="s">
        <v>7804</v>
      </c>
      <c r="H420" s="423">
        <v>6348</v>
      </c>
      <c r="I420" s="61">
        <v>0.1</v>
      </c>
      <c r="J420" s="448">
        <f t="shared" si="6"/>
        <v>5713.2</v>
      </c>
    </row>
    <row r="421" spans="1:10" ht="15.75">
      <c r="A421" s="55">
        <v>417</v>
      </c>
      <c r="B421" s="420" t="s">
        <v>11383</v>
      </c>
      <c r="C421" s="421" t="s">
        <v>11347</v>
      </c>
      <c r="D421" s="422" t="s">
        <v>11778</v>
      </c>
      <c r="E421" s="55" t="s">
        <v>7802</v>
      </c>
      <c r="F421" s="55"/>
      <c r="G421" s="55" t="s">
        <v>7804</v>
      </c>
      <c r="H421" s="423">
        <v>7468</v>
      </c>
      <c r="I421" s="61">
        <v>0.1</v>
      </c>
      <c r="J421" s="448">
        <f t="shared" si="6"/>
        <v>6721.2</v>
      </c>
    </row>
    <row r="422" spans="1:10" ht="15.75">
      <c r="A422" s="55">
        <v>418</v>
      </c>
      <c r="B422" s="420" t="s">
        <v>11383</v>
      </c>
      <c r="C422" s="421" t="s">
        <v>11348</v>
      </c>
      <c r="D422" s="422" t="s">
        <v>11779</v>
      </c>
      <c r="E422" s="55" t="s">
        <v>7802</v>
      </c>
      <c r="F422" s="55"/>
      <c r="G422" s="55" t="s">
        <v>7804</v>
      </c>
      <c r="H422" s="423">
        <v>6348</v>
      </c>
      <c r="I422" s="61">
        <v>0.1</v>
      </c>
      <c r="J422" s="448">
        <f t="shared" si="6"/>
        <v>5713.2</v>
      </c>
    </row>
    <row r="423" spans="1:10" ht="15.75">
      <c r="A423" s="55">
        <v>419</v>
      </c>
      <c r="B423" s="420" t="s">
        <v>11383</v>
      </c>
      <c r="C423" s="421" t="s">
        <v>11349</v>
      </c>
      <c r="D423" s="422" t="s">
        <v>11780</v>
      </c>
      <c r="E423" s="55" t="s">
        <v>7802</v>
      </c>
      <c r="F423" s="55"/>
      <c r="G423" s="55" t="s">
        <v>7804</v>
      </c>
      <c r="H423" s="423">
        <v>7468</v>
      </c>
      <c r="I423" s="61">
        <v>0.1</v>
      </c>
      <c r="J423" s="448">
        <f t="shared" si="6"/>
        <v>6721.2</v>
      </c>
    </row>
    <row r="424" spans="1:10" ht="15.75">
      <c r="A424" s="55">
        <v>420</v>
      </c>
      <c r="B424" s="420" t="s">
        <v>11383</v>
      </c>
      <c r="C424" s="421" t="s">
        <v>11350</v>
      </c>
      <c r="D424" s="422" t="s">
        <v>11781</v>
      </c>
      <c r="E424" s="55" t="s">
        <v>7802</v>
      </c>
      <c r="F424" s="55"/>
      <c r="G424" s="55" t="s">
        <v>7804</v>
      </c>
      <c r="H424" s="423">
        <v>6348</v>
      </c>
      <c r="I424" s="61">
        <v>0.1</v>
      </c>
      <c r="J424" s="448">
        <f t="shared" si="6"/>
        <v>5713.2</v>
      </c>
    </row>
    <row r="425" spans="1:10" ht="15.75">
      <c r="A425" s="55">
        <v>421</v>
      </c>
      <c r="B425" s="420" t="s">
        <v>11383</v>
      </c>
      <c r="C425" s="421" t="s">
        <v>11351</v>
      </c>
      <c r="D425" s="422" t="s">
        <v>11782</v>
      </c>
      <c r="E425" s="55" t="s">
        <v>7802</v>
      </c>
      <c r="F425" s="55"/>
      <c r="G425" s="55" t="s">
        <v>7804</v>
      </c>
      <c r="H425" s="423">
        <v>7468</v>
      </c>
      <c r="I425" s="61">
        <v>0.1</v>
      </c>
      <c r="J425" s="448">
        <f t="shared" si="6"/>
        <v>6721.2</v>
      </c>
    </row>
    <row r="426" spans="1:10" ht="15.75">
      <c r="A426" s="55">
        <v>422</v>
      </c>
      <c r="B426" s="420" t="s">
        <v>11383</v>
      </c>
      <c r="C426" s="421" t="s">
        <v>11352</v>
      </c>
      <c r="D426" s="422" t="s">
        <v>11783</v>
      </c>
      <c r="E426" s="55" t="s">
        <v>7802</v>
      </c>
      <c r="F426" s="55"/>
      <c r="G426" s="55" t="s">
        <v>7804</v>
      </c>
      <c r="H426" s="423">
        <v>6348</v>
      </c>
      <c r="I426" s="61">
        <v>0.1</v>
      </c>
      <c r="J426" s="448">
        <f t="shared" si="6"/>
        <v>5713.2</v>
      </c>
    </row>
    <row r="427" spans="1:10" ht="15.75">
      <c r="A427" s="55">
        <v>423</v>
      </c>
      <c r="B427" s="420" t="s">
        <v>11383</v>
      </c>
      <c r="C427" s="421" t="s">
        <v>11353</v>
      </c>
      <c r="D427" s="422" t="s">
        <v>11784</v>
      </c>
      <c r="E427" s="55" t="s">
        <v>7802</v>
      </c>
      <c r="F427" s="55"/>
      <c r="G427" s="55" t="s">
        <v>7804</v>
      </c>
      <c r="H427" s="423">
        <v>7468</v>
      </c>
      <c r="I427" s="61">
        <v>0.1</v>
      </c>
      <c r="J427" s="448">
        <f t="shared" si="6"/>
        <v>6721.2</v>
      </c>
    </row>
    <row r="428" spans="1:10" ht="15.75">
      <c r="A428" s="55">
        <v>424</v>
      </c>
      <c r="B428" s="420" t="s">
        <v>11383</v>
      </c>
      <c r="C428" s="421" t="s">
        <v>11354</v>
      </c>
      <c r="D428" s="422" t="s">
        <v>11785</v>
      </c>
      <c r="E428" s="55" t="s">
        <v>7802</v>
      </c>
      <c r="F428" s="55"/>
      <c r="G428" s="55" t="s">
        <v>7804</v>
      </c>
      <c r="H428" s="423">
        <v>6348</v>
      </c>
      <c r="I428" s="61">
        <v>0.1</v>
      </c>
      <c r="J428" s="448">
        <f t="shared" si="6"/>
        <v>5713.2</v>
      </c>
    </row>
    <row r="429" spans="1:10" ht="15.75">
      <c r="A429" s="55">
        <v>425</v>
      </c>
      <c r="B429" s="420" t="s">
        <v>11383</v>
      </c>
      <c r="C429" s="421" t="s">
        <v>11355</v>
      </c>
      <c r="D429" s="422" t="s">
        <v>11786</v>
      </c>
      <c r="E429" s="55" t="s">
        <v>7802</v>
      </c>
      <c r="F429" s="55"/>
      <c r="G429" s="55" t="s">
        <v>7804</v>
      </c>
      <c r="H429" s="423">
        <v>7468</v>
      </c>
      <c r="I429" s="61">
        <v>0.1</v>
      </c>
      <c r="J429" s="448">
        <f t="shared" si="6"/>
        <v>6721.2</v>
      </c>
    </row>
    <row r="430" spans="1:10" ht="15.75">
      <c r="A430" s="55">
        <v>426</v>
      </c>
      <c r="B430" s="420" t="s">
        <v>11383</v>
      </c>
      <c r="C430" s="421" t="s">
        <v>11356</v>
      </c>
      <c r="D430" s="422" t="s">
        <v>11787</v>
      </c>
      <c r="E430" s="55" t="s">
        <v>7802</v>
      </c>
      <c r="F430" s="55"/>
      <c r="G430" s="55" t="s">
        <v>7804</v>
      </c>
      <c r="H430" s="423">
        <v>1728</v>
      </c>
      <c r="I430" s="61">
        <v>0.1</v>
      </c>
      <c r="J430" s="448">
        <f t="shared" si="6"/>
        <v>1555.2</v>
      </c>
    </row>
    <row r="431" spans="1:10" ht="15.75">
      <c r="A431" s="55">
        <v>427</v>
      </c>
      <c r="B431" s="420" t="s">
        <v>11383</v>
      </c>
      <c r="C431" s="421" t="s">
        <v>11357</v>
      </c>
      <c r="D431" s="422" t="s">
        <v>11788</v>
      </c>
      <c r="E431" s="55" t="s">
        <v>7802</v>
      </c>
      <c r="F431" s="55"/>
      <c r="G431" s="55" t="s">
        <v>7804</v>
      </c>
      <c r="H431" s="423">
        <v>1728</v>
      </c>
      <c r="I431" s="61">
        <v>0.1</v>
      </c>
      <c r="J431" s="448">
        <f t="shared" si="6"/>
        <v>1555.2</v>
      </c>
    </row>
    <row r="432" spans="1:10" ht="15.75">
      <c r="A432" s="55">
        <v>428</v>
      </c>
      <c r="B432" s="420" t="s">
        <v>11383</v>
      </c>
      <c r="C432" s="421" t="s">
        <v>11358</v>
      </c>
      <c r="D432" s="422" t="s">
        <v>11789</v>
      </c>
      <c r="E432" s="55" t="s">
        <v>7802</v>
      </c>
      <c r="F432" s="55"/>
      <c r="G432" s="55" t="s">
        <v>7804</v>
      </c>
      <c r="H432" s="423">
        <v>1728</v>
      </c>
      <c r="I432" s="61">
        <v>0.1</v>
      </c>
      <c r="J432" s="448">
        <f t="shared" si="6"/>
        <v>1555.2</v>
      </c>
    </row>
    <row r="433" spans="1:10" ht="15.75">
      <c r="A433" s="55">
        <v>429</v>
      </c>
      <c r="B433" s="420" t="s">
        <v>11383</v>
      </c>
      <c r="C433" s="421" t="s">
        <v>11359</v>
      </c>
      <c r="D433" s="422" t="s">
        <v>11790</v>
      </c>
      <c r="E433" s="55" t="s">
        <v>7802</v>
      </c>
      <c r="F433" s="55"/>
      <c r="G433" s="55" t="s">
        <v>7804</v>
      </c>
      <c r="H433" s="423">
        <v>1728</v>
      </c>
      <c r="I433" s="61">
        <v>0.1</v>
      </c>
      <c r="J433" s="448">
        <f t="shared" si="6"/>
        <v>1555.2</v>
      </c>
    </row>
    <row r="434" spans="1:10" ht="15.75">
      <c r="A434" s="55">
        <v>430</v>
      </c>
      <c r="B434" s="420" t="s">
        <v>11383</v>
      </c>
      <c r="C434" s="421" t="s">
        <v>11360</v>
      </c>
      <c r="D434" s="422" t="s">
        <v>11791</v>
      </c>
      <c r="E434" s="55" t="s">
        <v>7802</v>
      </c>
      <c r="F434" s="55"/>
      <c r="G434" s="55" t="s">
        <v>7804</v>
      </c>
      <c r="H434" s="423">
        <v>1728</v>
      </c>
      <c r="I434" s="61">
        <v>0.1</v>
      </c>
      <c r="J434" s="448">
        <f t="shared" si="6"/>
        <v>1555.2</v>
      </c>
    </row>
    <row r="435" spans="1:10" ht="15.75">
      <c r="A435" s="55">
        <v>431</v>
      </c>
      <c r="B435" s="420" t="s">
        <v>11383</v>
      </c>
      <c r="C435" s="421" t="s">
        <v>11361</v>
      </c>
      <c r="D435" s="422" t="s">
        <v>11792</v>
      </c>
      <c r="E435" s="55" t="s">
        <v>7802</v>
      </c>
      <c r="F435" s="55"/>
      <c r="G435" s="55" t="s">
        <v>7804</v>
      </c>
      <c r="H435" s="423">
        <v>152</v>
      </c>
      <c r="I435" s="61">
        <v>0.1</v>
      </c>
      <c r="J435" s="448">
        <f t="shared" si="6"/>
        <v>136.80000000000001</v>
      </c>
    </row>
    <row r="436" spans="1:10" ht="15.75">
      <c r="A436" s="55">
        <v>432</v>
      </c>
      <c r="B436" s="420" t="s">
        <v>11383</v>
      </c>
      <c r="C436" s="421" t="s">
        <v>11362</v>
      </c>
      <c r="D436" s="422" t="s">
        <v>11793</v>
      </c>
      <c r="E436" s="55" t="s">
        <v>7802</v>
      </c>
      <c r="F436" s="55"/>
      <c r="G436" s="55" t="s">
        <v>7804</v>
      </c>
      <c r="H436" s="423">
        <v>152</v>
      </c>
      <c r="I436" s="61">
        <v>0.1</v>
      </c>
      <c r="J436" s="448">
        <f t="shared" si="6"/>
        <v>136.80000000000001</v>
      </c>
    </row>
    <row r="437" spans="1:10" ht="15.75">
      <c r="A437" s="55">
        <v>433</v>
      </c>
      <c r="B437" s="420" t="s">
        <v>11383</v>
      </c>
      <c r="C437" s="421" t="s">
        <v>11363</v>
      </c>
      <c r="D437" s="422" t="s">
        <v>11794</v>
      </c>
      <c r="E437" s="55" t="s">
        <v>7802</v>
      </c>
      <c r="F437" s="55"/>
      <c r="G437" s="55" t="s">
        <v>7804</v>
      </c>
      <c r="H437" s="423">
        <v>152</v>
      </c>
      <c r="I437" s="61">
        <v>0.1</v>
      </c>
      <c r="J437" s="448">
        <f t="shared" si="6"/>
        <v>136.80000000000001</v>
      </c>
    </row>
    <row r="438" spans="1:10" ht="15.75">
      <c r="A438" s="55">
        <v>434</v>
      </c>
      <c r="B438" s="420" t="s">
        <v>11383</v>
      </c>
      <c r="C438" s="421" t="s">
        <v>11364</v>
      </c>
      <c r="D438" s="422" t="s">
        <v>11795</v>
      </c>
      <c r="E438" s="55" t="s">
        <v>7802</v>
      </c>
      <c r="F438" s="55"/>
      <c r="G438" s="55" t="s">
        <v>7804</v>
      </c>
      <c r="H438" s="423">
        <v>152</v>
      </c>
      <c r="I438" s="61">
        <v>0.1</v>
      </c>
      <c r="J438" s="448">
        <f t="shared" si="6"/>
        <v>136.80000000000001</v>
      </c>
    </row>
    <row r="439" spans="1:10" ht="15.75">
      <c r="A439" s="55">
        <v>435</v>
      </c>
      <c r="B439" s="420" t="s">
        <v>11383</v>
      </c>
      <c r="C439" s="421" t="s">
        <v>11365</v>
      </c>
      <c r="D439" s="422" t="s">
        <v>11796</v>
      </c>
      <c r="E439" s="55" t="s">
        <v>7802</v>
      </c>
      <c r="F439" s="55"/>
      <c r="G439" s="55" t="s">
        <v>7804</v>
      </c>
      <c r="H439" s="423">
        <v>706</v>
      </c>
      <c r="I439" s="61">
        <v>0.1</v>
      </c>
      <c r="J439" s="448">
        <f t="shared" si="6"/>
        <v>635.4</v>
      </c>
    </row>
    <row r="440" spans="1:10" ht="15.75">
      <c r="A440" s="55">
        <v>436</v>
      </c>
      <c r="B440" s="420" t="s">
        <v>11383</v>
      </c>
      <c r="C440" s="421" t="s">
        <v>11366</v>
      </c>
      <c r="D440" s="422" t="s">
        <v>11797</v>
      </c>
      <c r="E440" s="55" t="s">
        <v>7802</v>
      </c>
      <c r="F440" s="55"/>
      <c r="G440" s="55" t="s">
        <v>7804</v>
      </c>
      <c r="H440" s="423">
        <v>706</v>
      </c>
      <c r="I440" s="61">
        <v>0.1</v>
      </c>
      <c r="J440" s="448">
        <f t="shared" si="6"/>
        <v>635.4</v>
      </c>
    </row>
    <row r="441" spans="1:10" ht="15.75">
      <c r="A441" s="55">
        <v>437</v>
      </c>
      <c r="B441" s="420" t="s">
        <v>11383</v>
      </c>
      <c r="C441" s="421" t="s">
        <v>11367</v>
      </c>
      <c r="D441" s="422" t="s">
        <v>11798</v>
      </c>
      <c r="E441" s="55" t="s">
        <v>7802</v>
      </c>
      <c r="F441" s="55"/>
      <c r="G441" s="55" t="s">
        <v>7804</v>
      </c>
      <c r="H441" s="423">
        <v>706</v>
      </c>
      <c r="I441" s="61">
        <v>0.1</v>
      </c>
      <c r="J441" s="448">
        <f t="shared" si="6"/>
        <v>635.4</v>
      </c>
    </row>
    <row r="442" spans="1:10" ht="15.75">
      <c r="A442" s="55">
        <v>438</v>
      </c>
      <c r="B442" s="420" t="s">
        <v>11383</v>
      </c>
      <c r="C442" s="421" t="s">
        <v>11368</v>
      </c>
      <c r="D442" s="422" t="s">
        <v>11799</v>
      </c>
      <c r="E442" s="55" t="s">
        <v>7802</v>
      </c>
      <c r="F442" s="55"/>
      <c r="G442" s="55" t="s">
        <v>7804</v>
      </c>
      <c r="H442" s="423">
        <v>706</v>
      </c>
      <c r="I442" s="61">
        <v>0.1</v>
      </c>
      <c r="J442" s="448">
        <f t="shared" si="6"/>
        <v>635.4</v>
      </c>
    </row>
    <row r="443" spans="1:10" ht="15.75">
      <c r="A443" s="55">
        <v>439</v>
      </c>
      <c r="B443" s="420" t="s">
        <v>11383</v>
      </c>
      <c r="C443" s="421" t="s">
        <v>11369</v>
      </c>
      <c r="D443" s="422" t="s">
        <v>11800</v>
      </c>
      <c r="E443" s="55" t="s">
        <v>7802</v>
      </c>
      <c r="F443" s="55"/>
      <c r="G443" s="55" t="s">
        <v>7804</v>
      </c>
      <c r="H443" s="423">
        <v>706</v>
      </c>
      <c r="I443" s="61">
        <v>0.1</v>
      </c>
      <c r="J443" s="448">
        <f t="shared" si="6"/>
        <v>635.4</v>
      </c>
    </row>
    <row r="444" spans="1:10" ht="15.75">
      <c r="A444" s="55">
        <v>440</v>
      </c>
      <c r="B444" s="420" t="s">
        <v>11383</v>
      </c>
      <c r="C444" s="421" t="s">
        <v>11370</v>
      </c>
      <c r="D444" s="422" t="s">
        <v>11801</v>
      </c>
      <c r="E444" s="55" t="s">
        <v>7802</v>
      </c>
      <c r="F444" s="55"/>
      <c r="G444" s="55" t="s">
        <v>7804</v>
      </c>
      <c r="H444" s="423">
        <v>96</v>
      </c>
      <c r="I444" s="61">
        <v>0.1</v>
      </c>
      <c r="J444" s="448">
        <f t="shared" si="6"/>
        <v>86.4</v>
      </c>
    </row>
    <row r="445" spans="1:10" ht="15.75">
      <c r="A445" s="55">
        <v>441</v>
      </c>
      <c r="B445" s="420" t="s">
        <v>11383</v>
      </c>
      <c r="C445" s="421" t="s">
        <v>11371</v>
      </c>
      <c r="D445" s="422" t="s">
        <v>11802</v>
      </c>
      <c r="E445" s="55" t="s">
        <v>7802</v>
      </c>
      <c r="F445" s="55"/>
      <c r="G445" s="55" t="s">
        <v>7804</v>
      </c>
      <c r="H445" s="423">
        <v>96</v>
      </c>
      <c r="I445" s="61">
        <v>0.1</v>
      </c>
      <c r="J445" s="448">
        <f t="shared" si="6"/>
        <v>86.4</v>
      </c>
    </row>
    <row r="446" spans="1:10" ht="15.75">
      <c r="A446" s="55">
        <v>442</v>
      </c>
      <c r="B446" s="420" t="s">
        <v>11383</v>
      </c>
      <c r="C446" s="421" t="s">
        <v>11372</v>
      </c>
      <c r="D446" s="422" t="s">
        <v>11803</v>
      </c>
      <c r="E446" s="55" t="s">
        <v>7802</v>
      </c>
      <c r="F446" s="55"/>
      <c r="G446" s="55" t="s">
        <v>7804</v>
      </c>
      <c r="H446" s="423">
        <v>250</v>
      </c>
      <c r="I446" s="61">
        <v>0.1</v>
      </c>
      <c r="J446" s="448">
        <f t="shared" si="6"/>
        <v>225</v>
      </c>
    </row>
    <row r="447" spans="1:10" ht="15.75">
      <c r="A447" s="55">
        <v>443</v>
      </c>
      <c r="B447" s="420" t="s">
        <v>11383</v>
      </c>
      <c r="C447" s="421" t="s">
        <v>11373</v>
      </c>
      <c r="D447" s="422" t="s">
        <v>11804</v>
      </c>
      <c r="E447" s="55" t="s">
        <v>7802</v>
      </c>
      <c r="F447" s="55"/>
      <c r="G447" s="55" t="s">
        <v>7804</v>
      </c>
      <c r="H447" s="423">
        <v>250</v>
      </c>
      <c r="I447" s="61">
        <v>0.1</v>
      </c>
      <c r="J447" s="448">
        <f t="shared" si="6"/>
        <v>225</v>
      </c>
    </row>
    <row r="448" spans="1:10" ht="15.75">
      <c r="A448" s="55">
        <v>444</v>
      </c>
      <c r="B448" s="420" t="s">
        <v>11383</v>
      </c>
      <c r="C448" s="421" t="s">
        <v>11374</v>
      </c>
      <c r="D448" s="422" t="s">
        <v>11805</v>
      </c>
      <c r="E448" s="55" t="s">
        <v>7802</v>
      </c>
      <c r="F448" s="55"/>
      <c r="G448" s="55" t="s">
        <v>7804</v>
      </c>
      <c r="H448" s="423">
        <v>250</v>
      </c>
      <c r="I448" s="61">
        <v>0.1</v>
      </c>
      <c r="J448" s="448">
        <f t="shared" si="6"/>
        <v>225</v>
      </c>
    </row>
    <row r="449" spans="1:10" ht="15.75">
      <c r="A449" s="55">
        <v>445</v>
      </c>
      <c r="B449" s="420" t="s">
        <v>11383</v>
      </c>
      <c r="C449" s="421" t="s">
        <v>11375</v>
      </c>
      <c r="D449" s="422" t="s">
        <v>11806</v>
      </c>
      <c r="E449" s="55" t="s">
        <v>7802</v>
      </c>
      <c r="F449" s="55"/>
      <c r="G449" s="55" t="s">
        <v>7804</v>
      </c>
      <c r="H449" s="423">
        <v>250</v>
      </c>
      <c r="I449" s="61">
        <v>0.1</v>
      </c>
      <c r="J449" s="448">
        <f t="shared" si="6"/>
        <v>225</v>
      </c>
    </row>
    <row r="450" spans="1:10" ht="15.75">
      <c r="A450" s="55">
        <v>446</v>
      </c>
      <c r="B450" s="420" t="s">
        <v>11383</v>
      </c>
      <c r="C450" s="421" t="s">
        <v>11376</v>
      </c>
      <c r="D450" s="422" t="s">
        <v>11807</v>
      </c>
      <c r="E450" s="55" t="s">
        <v>7802</v>
      </c>
      <c r="F450" s="55"/>
      <c r="G450" s="55" t="s">
        <v>7804</v>
      </c>
      <c r="H450" s="423">
        <v>250</v>
      </c>
      <c r="I450" s="61">
        <v>0.1</v>
      </c>
      <c r="J450" s="448">
        <f t="shared" si="6"/>
        <v>225</v>
      </c>
    </row>
    <row r="451" spans="1:10" ht="15.75">
      <c r="A451" s="55">
        <v>447</v>
      </c>
      <c r="B451" s="420" t="s">
        <v>11383</v>
      </c>
      <c r="C451" s="421" t="s">
        <v>11377</v>
      </c>
      <c r="D451" s="422" t="s">
        <v>11808</v>
      </c>
      <c r="E451" s="55" t="s">
        <v>7802</v>
      </c>
      <c r="F451" s="55"/>
      <c r="G451" s="55" t="s">
        <v>7804</v>
      </c>
      <c r="H451" s="423">
        <v>1572</v>
      </c>
      <c r="I451" s="61">
        <v>0.1</v>
      </c>
      <c r="J451" s="448">
        <f t="shared" si="6"/>
        <v>1414.8</v>
      </c>
    </row>
    <row r="452" spans="1:10" ht="15.75">
      <c r="A452" s="55">
        <v>448</v>
      </c>
      <c r="B452" s="420" t="s">
        <v>11383</v>
      </c>
      <c r="C452" s="421" t="s">
        <v>11378</v>
      </c>
      <c r="D452" s="422" t="s">
        <v>11809</v>
      </c>
      <c r="E452" s="55" t="s">
        <v>7802</v>
      </c>
      <c r="F452" s="55"/>
      <c r="G452" s="55" t="s">
        <v>7804</v>
      </c>
      <c r="H452" s="423">
        <v>1572</v>
      </c>
      <c r="I452" s="61">
        <v>0.1</v>
      </c>
      <c r="J452" s="448">
        <f t="shared" si="6"/>
        <v>1414.8</v>
      </c>
    </row>
    <row r="453" spans="1:10" ht="15.75">
      <c r="A453" s="55">
        <v>449</v>
      </c>
      <c r="B453" s="420" t="s">
        <v>11383</v>
      </c>
      <c r="C453" s="421" t="s">
        <v>11379</v>
      </c>
      <c r="D453" s="422" t="s">
        <v>11810</v>
      </c>
      <c r="E453" s="55" t="s">
        <v>7802</v>
      </c>
      <c r="F453" s="55"/>
      <c r="G453" s="55" t="s">
        <v>7804</v>
      </c>
      <c r="H453" s="423">
        <v>1804</v>
      </c>
      <c r="I453" s="61">
        <v>0.1</v>
      </c>
      <c r="J453" s="448">
        <f t="shared" si="6"/>
        <v>1623.6000000000001</v>
      </c>
    </row>
    <row r="454" spans="1:10" ht="15.75">
      <c r="A454" s="55">
        <v>450</v>
      </c>
      <c r="B454" s="420" t="s">
        <v>11383</v>
      </c>
      <c r="C454" s="421" t="s">
        <v>11380</v>
      </c>
      <c r="D454" s="422" t="s">
        <v>11811</v>
      </c>
      <c r="E454" s="55" t="s">
        <v>7802</v>
      </c>
      <c r="F454" s="55"/>
      <c r="G454" s="55" t="s">
        <v>7804</v>
      </c>
      <c r="H454" s="423">
        <v>1804</v>
      </c>
      <c r="I454" s="61">
        <v>0.1</v>
      </c>
      <c r="J454" s="448">
        <f t="shared" ref="J454:J456" si="7">H454*(1-I454)</f>
        <v>1623.6000000000001</v>
      </c>
    </row>
    <row r="455" spans="1:10" ht="15.75">
      <c r="A455" s="55">
        <v>451</v>
      </c>
      <c r="B455" s="420" t="s">
        <v>11383</v>
      </c>
      <c r="C455" s="421" t="s">
        <v>11381</v>
      </c>
      <c r="D455" s="422" t="s">
        <v>11812</v>
      </c>
      <c r="E455" s="55" t="s">
        <v>7802</v>
      </c>
      <c r="F455" s="55"/>
      <c r="G455" s="55" t="s">
        <v>7804</v>
      </c>
      <c r="H455" s="423">
        <v>12</v>
      </c>
      <c r="I455" s="61">
        <v>0.1</v>
      </c>
      <c r="J455" s="448">
        <f t="shared" si="7"/>
        <v>10.8</v>
      </c>
    </row>
    <row r="456" spans="1:10" ht="15.75">
      <c r="A456" s="55">
        <v>452</v>
      </c>
      <c r="B456" s="420" t="s">
        <v>11383</v>
      </c>
      <c r="C456" s="421" t="s">
        <v>11382</v>
      </c>
      <c r="D456" s="422" t="s">
        <v>11813</v>
      </c>
      <c r="E456" s="55" t="s">
        <v>7802</v>
      </c>
      <c r="F456" s="55"/>
      <c r="G456" s="55" t="s">
        <v>7804</v>
      </c>
      <c r="H456" s="423">
        <v>232</v>
      </c>
      <c r="I456" s="61">
        <v>0.1</v>
      </c>
      <c r="J456" s="448">
        <f t="shared" si="7"/>
        <v>208.8</v>
      </c>
    </row>
  </sheetData>
  <sheetProtection algorithmName="SHA-512" hashValue="24mzqaNZdH1hgvdwi0mQpSaI3ndz650YDlKTG+OxxExCAvP89LEp+Wtm/Of059nn7kHDPgtNPbGs2mRAFA9fHg==" saltValue="FXNmWJmvaHRZjhzGYj++UQ==" spinCount="100000" sheet="1" objects="1" scenarios="1"/>
  <autoFilter ref="A4:J4" xr:uid="{00000000-0009-0000-0000-000006000000}"/>
  <printOptions horizontalCentered="1"/>
  <pageMargins left="0.75" right="0.75" top="1" bottom="1" header="0.5" footer="0.5"/>
  <pageSetup paperSize="3" scale="84"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928"/>
  <sheetViews>
    <sheetView zoomScale="80" zoomScaleNormal="80" workbookViewId="0">
      <pane ySplit="4" topLeftCell="A5" activePane="bottomLeft" state="frozen"/>
      <selection activeCell="B6" sqref="B6"/>
      <selection pane="bottomLeft" activeCell="I1" sqref="I1:I1048576"/>
    </sheetView>
  </sheetViews>
  <sheetFormatPr defaultColWidth="9.28515625" defaultRowHeight="12.75"/>
  <cols>
    <col min="1" max="1" width="7.28515625" style="281" bestFit="1" customWidth="1"/>
    <col min="2" max="2" width="28.28515625" style="357" bestFit="1" customWidth="1"/>
    <col min="3" max="3" width="26.85546875" style="357" bestFit="1" customWidth="1"/>
    <col min="4" max="4" width="46.28515625" style="357" customWidth="1"/>
    <col min="5" max="5" width="15.85546875" style="357" customWidth="1"/>
    <col min="6" max="6" width="15.28515625" style="357" bestFit="1" customWidth="1"/>
    <col min="7" max="7" width="24.28515625" style="357" customWidth="1"/>
    <col min="8" max="8" width="18.5703125" style="361" customWidth="1"/>
    <col min="9" max="9" width="13.140625" style="451" bestFit="1" customWidth="1"/>
    <col min="10" max="10" width="15" style="361" bestFit="1" customWidth="1"/>
    <col min="11" max="16384" width="9.28515625" style="281"/>
  </cols>
  <sheetData>
    <row r="1" spans="1:10" ht="15.75">
      <c r="B1" s="53" t="s">
        <v>15177</v>
      </c>
      <c r="C1" s="53" t="s">
        <v>21</v>
      </c>
      <c r="D1" s="54"/>
      <c r="E1" s="54"/>
      <c r="F1" s="282"/>
      <c r="G1" s="282"/>
      <c r="H1" s="359"/>
      <c r="I1" s="449"/>
      <c r="J1" s="359"/>
    </row>
    <row r="2" spans="1:10" ht="31.5">
      <c r="B2" s="282" t="s">
        <v>15176</v>
      </c>
      <c r="C2" s="53" t="s">
        <v>7801</v>
      </c>
      <c r="D2" s="54"/>
      <c r="E2" s="54"/>
      <c r="F2" s="282"/>
      <c r="G2" s="282"/>
      <c r="H2" s="359"/>
      <c r="I2" s="449"/>
      <c r="J2" s="359"/>
    </row>
    <row r="3" spans="1:10" ht="15.75">
      <c r="B3" s="282"/>
      <c r="C3" s="53"/>
      <c r="D3" s="54"/>
      <c r="E3" s="54"/>
      <c r="F3" s="282"/>
      <c r="G3" s="282"/>
      <c r="H3" s="359"/>
      <c r="I3" s="449"/>
      <c r="J3" s="359"/>
    </row>
    <row r="4" spans="1:10" ht="78.75">
      <c r="A4" s="52" t="s">
        <v>23</v>
      </c>
      <c r="B4" s="47" t="s">
        <v>5</v>
      </c>
      <c r="C4" s="47" t="s">
        <v>275</v>
      </c>
      <c r="D4" s="47" t="s">
        <v>276</v>
      </c>
      <c r="E4" s="49" t="s">
        <v>3</v>
      </c>
      <c r="F4" s="47" t="s">
        <v>53</v>
      </c>
      <c r="G4" s="47" t="s">
        <v>25</v>
      </c>
      <c r="H4" s="67" t="s">
        <v>2</v>
      </c>
      <c r="I4" s="446" t="s">
        <v>7</v>
      </c>
      <c r="J4" s="68" t="s">
        <v>1</v>
      </c>
    </row>
    <row r="5" spans="1:10" ht="15.75">
      <c r="A5" s="55">
        <v>1</v>
      </c>
      <c r="B5" s="55" t="s">
        <v>14466</v>
      </c>
      <c r="C5" s="419">
        <v>6030</v>
      </c>
      <c r="D5" s="419" t="s">
        <v>13588</v>
      </c>
      <c r="E5" s="55" t="s">
        <v>7802</v>
      </c>
      <c r="F5" s="55"/>
      <c r="G5" s="55" t="s">
        <v>7804</v>
      </c>
      <c r="H5" s="452">
        <v>21.71</v>
      </c>
      <c r="I5" s="59">
        <v>0.13</v>
      </c>
      <c r="J5" s="448">
        <f>H5*(1-I5)</f>
        <v>18.887700000000002</v>
      </c>
    </row>
    <row r="6" spans="1:10" ht="15.75">
      <c r="A6" s="55">
        <f>A5+1</f>
        <v>2</v>
      </c>
      <c r="B6" s="55" t="s">
        <v>14466</v>
      </c>
      <c r="C6" s="419">
        <v>6062</v>
      </c>
      <c r="D6" s="419" t="s">
        <v>13589</v>
      </c>
      <c r="E6" s="55" t="s">
        <v>7802</v>
      </c>
      <c r="F6" s="55"/>
      <c r="G6" s="55" t="s">
        <v>7804</v>
      </c>
      <c r="H6" s="452">
        <v>30.93</v>
      </c>
      <c r="I6" s="59">
        <v>0.13</v>
      </c>
      <c r="J6" s="448">
        <f t="shared" ref="J6:J69" si="0">H6*(1-I6)</f>
        <v>26.909099999999999</v>
      </c>
    </row>
    <row r="7" spans="1:10" ht="15.75">
      <c r="A7" s="55">
        <f t="shared" ref="A7:A70" si="1">A6+1</f>
        <v>3</v>
      </c>
      <c r="B7" s="55" t="s">
        <v>14466</v>
      </c>
      <c r="C7" s="419" t="s">
        <v>12666</v>
      </c>
      <c r="D7" s="419" t="s">
        <v>13590</v>
      </c>
      <c r="E7" s="55" t="s">
        <v>7802</v>
      </c>
      <c r="F7" s="55"/>
      <c r="G7" s="55" t="s">
        <v>7804</v>
      </c>
      <c r="H7" s="452">
        <v>68.680000000000007</v>
      </c>
      <c r="I7" s="59">
        <v>0.13</v>
      </c>
      <c r="J7" s="448">
        <f t="shared" si="0"/>
        <v>59.751600000000003</v>
      </c>
    </row>
    <row r="8" spans="1:10" ht="15.75">
      <c r="A8" s="55">
        <f t="shared" si="1"/>
        <v>4</v>
      </c>
      <c r="B8" s="55" t="s">
        <v>14466</v>
      </c>
      <c r="C8" s="419" t="s">
        <v>12667</v>
      </c>
      <c r="D8" s="419" t="s">
        <v>13591</v>
      </c>
      <c r="E8" s="55" t="s">
        <v>7802</v>
      </c>
      <c r="F8" s="55"/>
      <c r="G8" s="55" t="s">
        <v>7804</v>
      </c>
      <c r="H8" s="452">
        <v>68.680000000000007</v>
      </c>
      <c r="I8" s="59">
        <v>0.13</v>
      </c>
      <c r="J8" s="448">
        <f t="shared" si="0"/>
        <v>59.751600000000003</v>
      </c>
    </row>
    <row r="9" spans="1:10" ht="15.75">
      <c r="A9" s="55">
        <f t="shared" si="1"/>
        <v>5</v>
      </c>
      <c r="B9" s="55" t="s">
        <v>14466</v>
      </c>
      <c r="C9" s="419" t="s">
        <v>12668</v>
      </c>
      <c r="D9" s="419" t="s">
        <v>13592</v>
      </c>
      <c r="E9" s="55" t="s">
        <v>7802</v>
      </c>
      <c r="F9" s="55"/>
      <c r="G9" s="55" t="s">
        <v>7804</v>
      </c>
      <c r="H9" s="452">
        <v>118.63</v>
      </c>
      <c r="I9" s="59">
        <v>0.13</v>
      </c>
      <c r="J9" s="448">
        <f t="shared" si="0"/>
        <v>103.2081</v>
      </c>
    </row>
    <row r="10" spans="1:10" ht="15.75">
      <c r="A10" s="55">
        <f t="shared" si="1"/>
        <v>6</v>
      </c>
      <c r="B10" s="55" t="s">
        <v>14466</v>
      </c>
      <c r="C10" s="419" t="s">
        <v>12669</v>
      </c>
      <c r="D10" s="419" t="s">
        <v>13593</v>
      </c>
      <c r="E10" s="55" t="s">
        <v>7802</v>
      </c>
      <c r="F10" s="55"/>
      <c r="G10" s="55" t="s">
        <v>7804</v>
      </c>
      <c r="H10" s="452">
        <v>118.63</v>
      </c>
      <c r="I10" s="59">
        <v>0.13</v>
      </c>
      <c r="J10" s="448">
        <f t="shared" si="0"/>
        <v>103.2081</v>
      </c>
    </row>
    <row r="11" spans="1:10" ht="15.75">
      <c r="A11" s="55">
        <f t="shared" si="1"/>
        <v>7</v>
      </c>
      <c r="B11" s="55" t="s">
        <v>14466</v>
      </c>
      <c r="C11" s="419" t="s">
        <v>12670</v>
      </c>
      <c r="D11" s="419" t="s">
        <v>13594</v>
      </c>
      <c r="E11" s="55" t="s">
        <v>7802</v>
      </c>
      <c r="F11" s="55"/>
      <c r="G11" s="55" t="s">
        <v>7804</v>
      </c>
      <c r="H11" s="452">
        <v>90.87</v>
      </c>
      <c r="I11" s="59">
        <v>0.13</v>
      </c>
      <c r="J11" s="448">
        <f t="shared" si="0"/>
        <v>79.056899999999999</v>
      </c>
    </row>
    <row r="12" spans="1:10" ht="15.75">
      <c r="A12" s="55">
        <f t="shared" si="1"/>
        <v>8</v>
      </c>
      <c r="B12" s="55" t="s">
        <v>14466</v>
      </c>
      <c r="C12" s="419" t="s">
        <v>12671</v>
      </c>
      <c r="D12" s="419" t="s">
        <v>13595</v>
      </c>
      <c r="E12" s="55" t="s">
        <v>7802</v>
      </c>
      <c r="F12" s="55"/>
      <c r="G12" s="55" t="s">
        <v>7804</v>
      </c>
      <c r="H12" s="452">
        <v>90.87</v>
      </c>
      <c r="I12" s="59">
        <v>0.13</v>
      </c>
      <c r="J12" s="448">
        <f t="shared" si="0"/>
        <v>79.056899999999999</v>
      </c>
    </row>
    <row r="13" spans="1:10" ht="15.75">
      <c r="A13" s="55">
        <f t="shared" si="1"/>
        <v>9</v>
      </c>
      <c r="B13" s="55" t="s">
        <v>14466</v>
      </c>
      <c r="C13" s="419" t="s">
        <v>12672</v>
      </c>
      <c r="D13" s="419" t="s">
        <v>13596</v>
      </c>
      <c r="E13" s="55" t="s">
        <v>7802</v>
      </c>
      <c r="F13" s="55"/>
      <c r="G13" s="55" t="s">
        <v>7804</v>
      </c>
      <c r="H13" s="452">
        <v>193.48</v>
      </c>
      <c r="I13" s="59">
        <v>0.13</v>
      </c>
      <c r="J13" s="448">
        <f t="shared" si="0"/>
        <v>168.32759999999999</v>
      </c>
    </row>
    <row r="14" spans="1:10" ht="15.75">
      <c r="A14" s="55">
        <f t="shared" si="1"/>
        <v>10</v>
      </c>
      <c r="B14" s="55" t="s">
        <v>14466</v>
      </c>
      <c r="C14" s="419" t="s">
        <v>12673</v>
      </c>
      <c r="D14" s="419" t="s">
        <v>13597</v>
      </c>
      <c r="E14" s="55" t="s">
        <v>7802</v>
      </c>
      <c r="F14" s="55"/>
      <c r="G14" s="55" t="s">
        <v>7804</v>
      </c>
      <c r="H14" s="452">
        <v>193.48</v>
      </c>
      <c r="I14" s="59">
        <v>0.13</v>
      </c>
      <c r="J14" s="448">
        <f t="shared" si="0"/>
        <v>168.32759999999999</v>
      </c>
    </row>
    <row r="15" spans="1:10" ht="15.75">
      <c r="A15" s="55">
        <f t="shared" si="1"/>
        <v>11</v>
      </c>
      <c r="B15" s="55" t="s">
        <v>14466</v>
      </c>
      <c r="C15" s="419" t="s">
        <v>12674</v>
      </c>
      <c r="D15" s="419" t="s">
        <v>13598</v>
      </c>
      <c r="E15" s="55" t="s">
        <v>7802</v>
      </c>
      <c r="F15" s="55"/>
      <c r="G15" s="55" t="s">
        <v>7804</v>
      </c>
      <c r="H15" s="452">
        <v>110</v>
      </c>
      <c r="I15" s="59">
        <v>0.13</v>
      </c>
      <c r="J15" s="448">
        <f t="shared" si="0"/>
        <v>95.7</v>
      </c>
    </row>
    <row r="16" spans="1:10" ht="15.75">
      <c r="A16" s="55">
        <f t="shared" si="1"/>
        <v>12</v>
      </c>
      <c r="B16" s="55" t="s">
        <v>14466</v>
      </c>
      <c r="C16" s="419" t="s">
        <v>12675</v>
      </c>
      <c r="D16" s="419" t="s">
        <v>13598</v>
      </c>
      <c r="E16" s="55" t="s">
        <v>7802</v>
      </c>
      <c r="F16" s="55"/>
      <c r="G16" s="55" t="s">
        <v>7804</v>
      </c>
      <c r="H16" s="452">
        <v>110</v>
      </c>
      <c r="I16" s="59">
        <v>0.13</v>
      </c>
      <c r="J16" s="448">
        <f t="shared" si="0"/>
        <v>95.7</v>
      </c>
    </row>
    <row r="17" spans="1:10" ht="15.75">
      <c r="A17" s="55">
        <f t="shared" si="1"/>
        <v>13</v>
      </c>
      <c r="B17" s="55" t="s">
        <v>14466</v>
      </c>
      <c r="C17" s="419" t="s">
        <v>12676</v>
      </c>
      <c r="D17" s="419" t="s">
        <v>13599</v>
      </c>
      <c r="E17" s="55" t="s">
        <v>7802</v>
      </c>
      <c r="F17" s="55"/>
      <c r="G17" s="55" t="s">
        <v>7804</v>
      </c>
      <c r="H17" s="452">
        <v>185.54</v>
      </c>
      <c r="I17" s="59">
        <v>0.13</v>
      </c>
      <c r="J17" s="448">
        <f t="shared" si="0"/>
        <v>161.41979999999998</v>
      </c>
    </row>
    <row r="18" spans="1:10" ht="15.75">
      <c r="A18" s="55">
        <f t="shared" si="1"/>
        <v>14</v>
      </c>
      <c r="B18" s="55" t="s">
        <v>14466</v>
      </c>
      <c r="C18" s="419" t="s">
        <v>12677</v>
      </c>
      <c r="D18" s="419" t="s">
        <v>13600</v>
      </c>
      <c r="E18" s="55" t="s">
        <v>7802</v>
      </c>
      <c r="F18" s="55"/>
      <c r="G18" s="55" t="s">
        <v>7804</v>
      </c>
      <c r="H18" s="452">
        <v>185.54</v>
      </c>
      <c r="I18" s="59">
        <v>0.13</v>
      </c>
      <c r="J18" s="448">
        <f t="shared" si="0"/>
        <v>161.41979999999998</v>
      </c>
    </row>
    <row r="19" spans="1:10" ht="15.75">
      <c r="A19" s="55">
        <f t="shared" si="1"/>
        <v>15</v>
      </c>
      <c r="B19" s="55" t="s">
        <v>14466</v>
      </c>
      <c r="C19" s="419" t="s">
        <v>12678</v>
      </c>
      <c r="D19" s="419" t="s">
        <v>13601</v>
      </c>
      <c r="E19" s="55" t="s">
        <v>7802</v>
      </c>
      <c r="F19" s="55"/>
      <c r="G19" s="55" t="s">
        <v>7804</v>
      </c>
      <c r="H19" s="452">
        <v>501.67</v>
      </c>
      <c r="I19" s="59">
        <v>0.13</v>
      </c>
      <c r="J19" s="448">
        <f t="shared" si="0"/>
        <v>436.4529</v>
      </c>
    </row>
    <row r="20" spans="1:10" ht="15.75">
      <c r="A20" s="55">
        <f t="shared" si="1"/>
        <v>16</v>
      </c>
      <c r="B20" s="55" t="s">
        <v>14466</v>
      </c>
      <c r="C20" s="419" t="s">
        <v>12679</v>
      </c>
      <c r="D20" s="419" t="s">
        <v>13602</v>
      </c>
      <c r="E20" s="55" t="s">
        <v>7802</v>
      </c>
      <c r="F20" s="55"/>
      <c r="G20" s="55" t="s">
        <v>7804</v>
      </c>
      <c r="H20" s="452">
        <v>536.66999999999996</v>
      </c>
      <c r="I20" s="59">
        <v>0.13</v>
      </c>
      <c r="J20" s="448">
        <f t="shared" si="0"/>
        <v>466.90289999999999</v>
      </c>
    </row>
    <row r="21" spans="1:10" ht="15.75">
      <c r="A21" s="55">
        <f t="shared" si="1"/>
        <v>17</v>
      </c>
      <c r="B21" s="55" t="s">
        <v>14466</v>
      </c>
      <c r="C21" s="419" t="s">
        <v>12680</v>
      </c>
      <c r="D21" s="419" t="s">
        <v>13603</v>
      </c>
      <c r="E21" s="55" t="s">
        <v>7802</v>
      </c>
      <c r="F21" s="55"/>
      <c r="G21" s="55" t="s">
        <v>7804</v>
      </c>
      <c r="H21" s="452">
        <v>109.8</v>
      </c>
      <c r="I21" s="59">
        <v>0.13</v>
      </c>
      <c r="J21" s="448">
        <f t="shared" si="0"/>
        <v>95.525999999999996</v>
      </c>
    </row>
    <row r="22" spans="1:10" ht="15.75">
      <c r="A22" s="55">
        <f t="shared" si="1"/>
        <v>18</v>
      </c>
      <c r="B22" s="55" t="s">
        <v>14466</v>
      </c>
      <c r="C22" s="419" t="s">
        <v>12681</v>
      </c>
      <c r="D22" s="419" t="s">
        <v>13604</v>
      </c>
      <c r="E22" s="55" t="s">
        <v>7802</v>
      </c>
      <c r="F22" s="55"/>
      <c r="G22" s="55" t="s">
        <v>7804</v>
      </c>
      <c r="H22" s="452">
        <v>450.34</v>
      </c>
      <c r="I22" s="59">
        <v>0.13</v>
      </c>
      <c r="J22" s="448">
        <f t="shared" si="0"/>
        <v>391.79579999999999</v>
      </c>
    </row>
    <row r="23" spans="1:10" ht="15.75">
      <c r="A23" s="55">
        <f t="shared" si="1"/>
        <v>19</v>
      </c>
      <c r="B23" s="55" t="s">
        <v>14466</v>
      </c>
      <c r="C23" s="419" t="s">
        <v>12682</v>
      </c>
      <c r="D23" s="419" t="s">
        <v>13605</v>
      </c>
      <c r="E23" s="55" t="s">
        <v>7802</v>
      </c>
      <c r="F23" s="55"/>
      <c r="G23" s="55" t="s">
        <v>7804</v>
      </c>
      <c r="H23" s="452">
        <v>450.34</v>
      </c>
      <c r="I23" s="59">
        <v>0.13</v>
      </c>
      <c r="J23" s="448">
        <f t="shared" si="0"/>
        <v>391.79579999999999</v>
      </c>
    </row>
    <row r="24" spans="1:10" ht="15.75">
      <c r="A24" s="55">
        <f t="shared" si="1"/>
        <v>20</v>
      </c>
      <c r="B24" s="55" t="s">
        <v>14466</v>
      </c>
      <c r="C24" s="419" t="s">
        <v>12683</v>
      </c>
      <c r="D24" s="419" t="s">
        <v>13606</v>
      </c>
      <c r="E24" s="55" t="s">
        <v>7802</v>
      </c>
      <c r="F24" s="55"/>
      <c r="G24" s="55" t="s">
        <v>7804</v>
      </c>
      <c r="H24" s="452">
        <v>485.4</v>
      </c>
      <c r="I24" s="59">
        <v>0.13</v>
      </c>
      <c r="J24" s="448">
        <f t="shared" si="0"/>
        <v>422.298</v>
      </c>
    </row>
    <row r="25" spans="1:10" ht="15.75">
      <c r="A25" s="55">
        <f t="shared" si="1"/>
        <v>21</v>
      </c>
      <c r="B25" s="55" t="s">
        <v>14466</v>
      </c>
      <c r="C25" s="419" t="s">
        <v>12684</v>
      </c>
      <c r="D25" s="419" t="s">
        <v>13607</v>
      </c>
      <c r="E25" s="55" t="s">
        <v>7802</v>
      </c>
      <c r="F25" s="55"/>
      <c r="G25" s="55" t="s">
        <v>7804</v>
      </c>
      <c r="H25" s="452">
        <v>485.4</v>
      </c>
      <c r="I25" s="59">
        <v>0.13</v>
      </c>
      <c r="J25" s="448">
        <f t="shared" si="0"/>
        <v>422.298</v>
      </c>
    </row>
    <row r="26" spans="1:10" ht="15.75">
      <c r="A26" s="55">
        <f t="shared" si="1"/>
        <v>22</v>
      </c>
      <c r="B26" s="55" t="s">
        <v>14466</v>
      </c>
      <c r="C26" s="419" t="s">
        <v>12685</v>
      </c>
      <c r="D26" s="419" t="s">
        <v>13608</v>
      </c>
      <c r="E26" s="55" t="s">
        <v>7802</v>
      </c>
      <c r="F26" s="55"/>
      <c r="G26" s="55" t="s">
        <v>7804</v>
      </c>
      <c r="H26" s="452">
        <v>417.59</v>
      </c>
      <c r="I26" s="59">
        <v>0.13</v>
      </c>
      <c r="J26" s="448">
        <f t="shared" si="0"/>
        <v>363.30329999999998</v>
      </c>
    </row>
    <row r="27" spans="1:10" ht="15.75">
      <c r="A27" s="55">
        <f t="shared" si="1"/>
        <v>23</v>
      </c>
      <c r="B27" s="55" t="s">
        <v>14466</v>
      </c>
      <c r="C27" s="419" t="s">
        <v>12686</v>
      </c>
      <c r="D27" s="419" t="s">
        <v>13609</v>
      </c>
      <c r="E27" s="55" t="s">
        <v>7802</v>
      </c>
      <c r="F27" s="55"/>
      <c r="G27" s="55" t="s">
        <v>7804</v>
      </c>
      <c r="H27" s="452">
        <v>360.5</v>
      </c>
      <c r="I27" s="59">
        <v>0.13</v>
      </c>
      <c r="J27" s="448">
        <f t="shared" si="0"/>
        <v>313.63499999999999</v>
      </c>
    </row>
    <row r="28" spans="1:10" ht="15.75">
      <c r="A28" s="55">
        <f t="shared" si="1"/>
        <v>24</v>
      </c>
      <c r="B28" s="55" t="s">
        <v>14466</v>
      </c>
      <c r="C28" s="419" t="s">
        <v>12687</v>
      </c>
      <c r="D28" s="419" t="s">
        <v>13610</v>
      </c>
      <c r="E28" s="55" t="s">
        <v>7802</v>
      </c>
      <c r="F28" s="55"/>
      <c r="G28" s="55" t="s">
        <v>7804</v>
      </c>
      <c r="H28" s="452">
        <v>267.16000000000003</v>
      </c>
      <c r="I28" s="59">
        <v>0.13</v>
      </c>
      <c r="J28" s="448">
        <f t="shared" si="0"/>
        <v>232.42920000000001</v>
      </c>
    </row>
    <row r="29" spans="1:10" ht="15.75">
      <c r="A29" s="55">
        <f t="shared" si="1"/>
        <v>25</v>
      </c>
      <c r="B29" s="55" t="s">
        <v>14466</v>
      </c>
      <c r="C29" s="419" t="s">
        <v>12688</v>
      </c>
      <c r="D29" s="419" t="s">
        <v>13611</v>
      </c>
      <c r="E29" s="55" t="s">
        <v>7802</v>
      </c>
      <c r="F29" s="55"/>
      <c r="G29" s="55" t="s">
        <v>7804</v>
      </c>
      <c r="H29" s="452">
        <v>415.95</v>
      </c>
      <c r="I29" s="59">
        <v>0.13</v>
      </c>
      <c r="J29" s="448">
        <f t="shared" si="0"/>
        <v>361.87649999999996</v>
      </c>
    </row>
    <row r="30" spans="1:10" ht="15.75">
      <c r="A30" s="55">
        <f t="shared" si="1"/>
        <v>26</v>
      </c>
      <c r="B30" s="55" t="s">
        <v>14466</v>
      </c>
      <c r="C30" s="419" t="s">
        <v>12689</v>
      </c>
      <c r="D30" s="419" t="s">
        <v>13612</v>
      </c>
      <c r="E30" s="55" t="s">
        <v>7802</v>
      </c>
      <c r="F30" s="55"/>
      <c r="G30" s="55" t="s">
        <v>7804</v>
      </c>
      <c r="H30" s="452">
        <v>415.95</v>
      </c>
      <c r="I30" s="59">
        <v>0.13</v>
      </c>
      <c r="J30" s="448">
        <f t="shared" si="0"/>
        <v>361.87649999999996</v>
      </c>
    </row>
    <row r="31" spans="1:10" ht="15.75">
      <c r="A31" s="55">
        <f t="shared" si="1"/>
        <v>27</v>
      </c>
      <c r="B31" s="55" t="s">
        <v>14466</v>
      </c>
      <c r="C31" s="419" t="s">
        <v>12690</v>
      </c>
      <c r="D31" s="419" t="s">
        <v>13613</v>
      </c>
      <c r="E31" s="55" t="s">
        <v>7802</v>
      </c>
      <c r="F31" s="55"/>
      <c r="G31" s="55" t="s">
        <v>7804</v>
      </c>
      <c r="H31" s="452">
        <v>382.33</v>
      </c>
      <c r="I31" s="59">
        <v>0.13</v>
      </c>
      <c r="J31" s="448">
        <f t="shared" si="0"/>
        <v>332.62709999999998</v>
      </c>
    </row>
    <row r="32" spans="1:10" ht="15.75">
      <c r="A32" s="55">
        <f t="shared" si="1"/>
        <v>28</v>
      </c>
      <c r="B32" s="55" t="s">
        <v>14466</v>
      </c>
      <c r="C32" s="419" t="s">
        <v>12691</v>
      </c>
      <c r="D32" s="419" t="s">
        <v>13614</v>
      </c>
      <c r="E32" s="55" t="s">
        <v>7802</v>
      </c>
      <c r="F32" s="55"/>
      <c r="G32" s="55" t="s">
        <v>7804</v>
      </c>
      <c r="H32" s="452">
        <v>382.33</v>
      </c>
      <c r="I32" s="59">
        <v>0.13</v>
      </c>
      <c r="J32" s="448">
        <f t="shared" si="0"/>
        <v>332.62709999999998</v>
      </c>
    </row>
    <row r="33" spans="1:10" ht="15.75">
      <c r="A33" s="55">
        <f t="shared" si="1"/>
        <v>29</v>
      </c>
      <c r="B33" s="55" t="s">
        <v>14466</v>
      </c>
      <c r="C33" s="419" t="s">
        <v>12692</v>
      </c>
      <c r="D33" s="419" t="s">
        <v>13615</v>
      </c>
      <c r="E33" s="55" t="s">
        <v>7802</v>
      </c>
      <c r="F33" s="55"/>
      <c r="G33" s="55" t="s">
        <v>7804</v>
      </c>
      <c r="H33" s="452">
        <v>386.77</v>
      </c>
      <c r="I33" s="59">
        <v>0.13</v>
      </c>
      <c r="J33" s="448">
        <f t="shared" si="0"/>
        <v>336.48989999999998</v>
      </c>
    </row>
    <row r="34" spans="1:10" ht="15.75">
      <c r="A34" s="55">
        <f t="shared" si="1"/>
        <v>30</v>
      </c>
      <c r="B34" s="55" t="s">
        <v>14466</v>
      </c>
      <c r="C34" s="419" t="s">
        <v>12693</v>
      </c>
      <c r="D34" s="419" t="s">
        <v>13616</v>
      </c>
      <c r="E34" s="55" t="s">
        <v>7802</v>
      </c>
      <c r="F34" s="55"/>
      <c r="G34" s="55" t="s">
        <v>7804</v>
      </c>
      <c r="H34" s="452">
        <v>386.77</v>
      </c>
      <c r="I34" s="59">
        <v>0.13</v>
      </c>
      <c r="J34" s="448">
        <f t="shared" si="0"/>
        <v>336.48989999999998</v>
      </c>
    </row>
    <row r="35" spans="1:10" ht="15.75">
      <c r="A35" s="55">
        <f t="shared" si="1"/>
        <v>31</v>
      </c>
      <c r="B35" s="55" t="s">
        <v>14466</v>
      </c>
      <c r="C35" s="419" t="s">
        <v>12694</v>
      </c>
      <c r="D35" s="419" t="s">
        <v>13617</v>
      </c>
      <c r="E35" s="55" t="s">
        <v>7802</v>
      </c>
      <c r="F35" s="55"/>
      <c r="G35" s="55" t="s">
        <v>7804</v>
      </c>
      <c r="H35" s="452">
        <v>496.7</v>
      </c>
      <c r="I35" s="59">
        <v>0.13</v>
      </c>
      <c r="J35" s="448">
        <f t="shared" si="0"/>
        <v>432.12899999999996</v>
      </c>
    </row>
    <row r="36" spans="1:10" ht="15.75">
      <c r="A36" s="55">
        <f t="shared" si="1"/>
        <v>32</v>
      </c>
      <c r="B36" s="55" t="s">
        <v>14466</v>
      </c>
      <c r="C36" s="419" t="s">
        <v>12695</v>
      </c>
      <c r="D36" s="419" t="s">
        <v>13618</v>
      </c>
      <c r="E36" s="55" t="s">
        <v>7802</v>
      </c>
      <c r="F36" s="55"/>
      <c r="G36" s="55" t="s">
        <v>7804</v>
      </c>
      <c r="H36" s="452">
        <v>496.7</v>
      </c>
      <c r="I36" s="59">
        <v>0.13</v>
      </c>
      <c r="J36" s="448">
        <f t="shared" si="0"/>
        <v>432.12899999999996</v>
      </c>
    </row>
    <row r="37" spans="1:10" ht="15.75">
      <c r="A37" s="55">
        <f t="shared" si="1"/>
        <v>33</v>
      </c>
      <c r="B37" s="55" t="s">
        <v>14466</v>
      </c>
      <c r="C37" s="419" t="s">
        <v>12696</v>
      </c>
      <c r="D37" s="419" t="s">
        <v>13619</v>
      </c>
      <c r="E37" s="55" t="s">
        <v>7802</v>
      </c>
      <c r="F37" s="55"/>
      <c r="G37" s="55" t="s">
        <v>7804</v>
      </c>
      <c r="H37" s="452">
        <v>531.78</v>
      </c>
      <c r="I37" s="59">
        <v>0.13</v>
      </c>
      <c r="J37" s="448">
        <f t="shared" si="0"/>
        <v>462.64859999999999</v>
      </c>
    </row>
    <row r="38" spans="1:10" ht="15.75">
      <c r="A38" s="55">
        <f t="shared" si="1"/>
        <v>34</v>
      </c>
      <c r="B38" s="55" t="s">
        <v>14466</v>
      </c>
      <c r="C38" s="419" t="s">
        <v>12697</v>
      </c>
      <c r="D38" s="419" t="s">
        <v>13620</v>
      </c>
      <c r="E38" s="55" t="s">
        <v>7802</v>
      </c>
      <c r="F38" s="55"/>
      <c r="G38" s="55" t="s">
        <v>7804</v>
      </c>
      <c r="H38" s="452">
        <v>531.78</v>
      </c>
      <c r="I38" s="59">
        <v>0.13</v>
      </c>
      <c r="J38" s="448">
        <f t="shared" si="0"/>
        <v>462.64859999999999</v>
      </c>
    </row>
    <row r="39" spans="1:10" ht="15.75">
      <c r="A39" s="55">
        <f t="shared" si="1"/>
        <v>35</v>
      </c>
      <c r="B39" s="55" t="s">
        <v>14466</v>
      </c>
      <c r="C39" s="419" t="s">
        <v>12698</v>
      </c>
      <c r="D39" s="419" t="s">
        <v>13621</v>
      </c>
      <c r="E39" s="55" t="s">
        <v>7802</v>
      </c>
      <c r="F39" s="55"/>
      <c r="G39" s="55" t="s">
        <v>7804</v>
      </c>
      <c r="H39" s="452">
        <v>463.96</v>
      </c>
      <c r="I39" s="59">
        <v>0.13</v>
      </c>
      <c r="J39" s="448">
        <f t="shared" si="0"/>
        <v>403.64519999999999</v>
      </c>
    </row>
    <row r="40" spans="1:10" ht="15.75">
      <c r="A40" s="55">
        <f t="shared" si="1"/>
        <v>36</v>
      </c>
      <c r="B40" s="55" t="s">
        <v>14466</v>
      </c>
      <c r="C40" s="419" t="s">
        <v>12699</v>
      </c>
      <c r="D40" s="419" t="s">
        <v>13622</v>
      </c>
      <c r="E40" s="55" t="s">
        <v>7802</v>
      </c>
      <c r="F40" s="55"/>
      <c r="G40" s="55" t="s">
        <v>7804</v>
      </c>
      <c r="H40" s="452">
        <v>464.15</v>
      </c>
      <c r="I40" s="59">
        <v>0.13</v>
      </c>
      <c r="J40" s="448">
        <f t="shared" si="0"/>
        <v>403.81049999999999</v>
      </c>
    </row>
    <row r="41" spans="1:10" ht="15.75">
      <c r="A41" s="55">
        <f t="shared" si="1"/>
        <v>37</v>
      </c>
      <c r="B41" s="55" t="s">
        <v>14466</v>
      </c>
      <c r="C41" s="419" t="s">
        <v>12700</v>
      </c>
      <c r="D41" s="419" t="s">
        <v>13623</v>
      </c>
      <c r="E41" s="55" t="s">
        <v>7802</v>
      </c>
      <c r="F41" s="55"/>
      <c r="G41" s="55" t="s">
        <v>7804</v>
      </c>
      <c r="H41" s="452">
        <v>404.55</v>
      </c>
      <c r="I41" s="59">
        <v>0.13</v>
      </c>
      <c r="J41" s="448">
        <f t="shared" si="0"/>
        <v>351.95850000000002</v>
      </c>
    </row>
    <row r="42" spans="1:10" ht="15.75">
      <c r="A42" s="55">
        <f t="shared" si="1"/>
        <v>38</v>
      </c>
      <c r="B42" s="55" t="s">
        <v>14466</v>
      </c>
      <c r="C42" s="419" t="s">
        <v>12701</v>
      </c>
      <c r="D42" s="419" t="s">
        <v>13624</v>
      </c>
      <c r="E42" s="55" t="s">
        <v>7802</v>
      </c>
      <c r="F42" s="55"/>
      <c r="G42" s="55" t="s">
        <v>7804</v>
      </c>
      <c r="H42" s="452">
        <v>313.83</v>
      </c>
      <c r="I42" s="59">
        <v>0.13</v>
      </c>
      <c r="J42" s="448">
        <f t="shared" si="0"/>
        <v>273.03209999999996</v>
      </c>
    </row>
    <row r="43" spans="1:10" ht="15.75">
      <c r="A43" s="55">
        <f t="shared" si="1"/>
        <v>39</v>
      </c>
      <c r="B43" s="55" t="s">
        <v>14466</v>
      </c>
      <c r="C43" s="419" t="s">
        <v>12702</v>
      </c>
      <c r="D43" s="419" t="s">
        <v>13625</v>
      </c>
      <c r="E43" s="55" t="s">
        <v>7802</v>
      </c>
      <c r="F43" s="55"/>
      <c r="G43" s="55" t="s">
        <v>7804</v>
      </c>
      <c r="H43" s="452">
        <v>462.32</v>
      </c>
      <c r="I43" s="59">
        <v>0.13</v>
      </c>
      <c r="J43" s="448">
        <f t="shared" si="0"/>
        <v>402.21839999999997</v>
      </c>
    </row>
    <row r="44" spans="1:10" ht="15.75">
      <c r="A44" s="55">
        <f t="shared" si="1"/>
        <v>40</v>
      </c>
      <c r="B44" s="55" t="s">
        <v>14466</v>
      </c>
      <c r="C44" s="419" t="s">
        <v>12703</v>
      </c>
      <c r="D44" s="419" t="s">
        <v>13626</v>
      </c>
      <c r="E44" s="55" t="s">
        <v>7802</v>
      </c>
      <c r="F44" s="55"/>
      <c r="G44" s="55" t="s">
        <v>7804</v>
      </c>
      <c r="H44" s="452">
        <v>462.32</v>
      </c>
      <c r="I44" s="59">
        <v>0.13</v>
      </c>
      <c r="J44" s="448">
        <f t="shared" si="0"/>
        <v>402.21839999999997</v>
      </c>
    </row>
    <row r="45" spans="1:10" ht="15.75">
      <c r="A45" s="55">
        <f t="shared" si="1"/>
        <v>41</v>
      </c>
      <c r="B45" s="55" t="s">
        <v>14466</v>
      </c>
      <c r="C45" s="419" t="s">
        <v>12704</v>
      </c>
      <c r="D45" s="419" t="s">
        <v>13627</v>
      </c>
      <c r="E45" s="55" t="s">
        <v>7802</v>
      </c>
      <c r="F45" s="55"/>
      <c r="G45" s="55" t="s">
        <v>7804</v>
      </c>
      <c r="H45" s="452">
        <v>428.7</v>
      </c>
      <c r="I45" s="59">
        <v>0.13</v>
      </c>
      <c r="J45" s="448">
        <f t="shared" si="0"/>
        <v>372.96899999999999</v>
      </c>
    </row>
    <row r="46" spans="1:10" ht="15.75">
      <c r="A46" s="55">
        <f t="shared" si="1"/>
        <v>42</v>
      </c>
      <c r="B46" s="55" t="s">
        <v>14466</v>
      </c>
      <c r="C46" s="419" t="s">
        <v>12705</v>
      </c>
      <c r="D46" s="419" t="s">
        <v>13628</v>
      </c>
      <c r="E46" s="55" t="s">
        <v>7802</v>
      </c>
      <c r="F46" s="55"/>
      <c r="G46" s="55" t="s">
        <v>7804</v>
      </c>
      <c r="H46" s="452">
        <v>428.7</v>
      </c>
      <c r="I46" s="59">
        <v>0.13</v>
      </c>
      <c r="J46" s="448">
        <f t="shared" si="0"/>
        <v>372.96899999999999</v>
      </c>
    </row>
    <row r="47" spans="1:10" ht="15.75">
      <c r="A47" s="55">
        <f t="shared" si="1"/>
        <v>43</v>
      </c>
      <c r="B47" s="55" t="s">
        <v>14466</v>
      </c>
      <c r="C47" s="419" t="s">
        <v>12706</v>
      </c>
      <c r="D47" s="419" t="s">
        <v>13629</v>
      </c>
      <c r="E47" s="55" t="s">
        <v>7802</v>
      </c>
      <c r="F47" s="55"/>
      <c r="G47" s="55" t="s">
        <v>7804</v>
      </c>
      <c r="H47" s="452">
        <v>433.14</v>
      </c>
      <c r="I47" s="59">
        <v>0.13</v>
      </c>
      <c r="J47" s="448">
        <f t="shared" si="0"/>
        <v>376.83179999999999</v>
      </c>
    </row>
    <row r="48" spans="1:10" ht="15.75">
      <c r="A48" s="55">
        <f t="shared" si="1"/>
        <v>44</v>
      </c>
      <c r="B48" s="55" t="s">
        <v>14466</v>
      </c>
      <c r="C48" s="419" t="s">
        <v>12707</v>
      </c>
      <c r="D48" s="419" t="s">
        <v>13630</v>
      </c>
      <c r="E48" s="55" t="s">
        <v>7802</v>
      </c>
      <c r="F48" s="55"/>
      <c r="G48" s="55" t="s">
        <v>7804</v>
      </c>
      <c r="H48" s="452">
        <v>433.14</v>
      </c>
      <c r="I48" s="59">
        <v>0.13</v>
      </c>
      <c r="J48" s="448">
        <f t="shared" si="0"/>
        <v>376.83179999999999</v>
      </c>
    </row>
    <row r="49" spans="1:10" ht="15.75">
      <c r="A49" s="55">
        <f t="shared" si="1"/>
        <v>45</v>
      </c>
      <c r="B49" s="55" t="s">
        <v>14466</v>
      </c>
      <c r="C49" s="419" t="s">
        <v>12708</v>
      </c>
      <c r="D49" s="419" t="s">
        <v>13631</v>
      </c>
      <c r="E49" s="55" t="s">
        <v>7802</v>
      </c>
      <c r="F49" s="55"/>
      <c r="G49" s="55" t="s">
        <v>7804</v>
      </c>
      <c r="H49" s="452">
        <v>404.75</v>
      </c>
      <c r="I49" s="59">
        <v>0.13</v>
      </c>
      <c r="J49" s="448">
        <f t="shared" si="0"/>
        <v>352.13249999999999</v>
      </c>
    </row>
    <row r="50" spans="1:10" ht="15.75">
      <c r="A50" s="55">
        <f t="shared" si="1"/>
        <v>46</v>
      </c>
      <c r="B50" s="55" t="s">
        <v>14466</v>
      </c>
      <c r="C50" s="419" t="s">
        <v>12709</v>
      </c>
      <c r="D50" s="419" t="s">
        <v>13632</v>
      </c>
      <c r="E50" s="55" t="s">
        <v>7802</v>
      </c>
      <c r="F50" s="55"/>
      <c r="G50" s="55" t="s">
        <v>7804</v>
      </c>
      <c r="H50" s="452">
        <v>574.52</v>
      </c>
      <c r="I50" s="59">
        <v>0.13</v>
      </c>
      <c r="J50" s="448">
        <f t="shared" si="0"/>
        <v>499.83240000000001</v>
      </c>
    </row>
    <row r="51" spans="1:10" ht="15.75">
      <c r="A51" s="55">
        <f t="shared" si="1"/>
        <v>47</v>
      </c>
      <c r="B51" s="55" t="s">
        <v>14466</v>
      </c>
      <c r="C51" s="419" t="s">
        <v>12710</v>
      </c>
      <c r="D51" s="419" t="s">
        <v>13633</v>
      </c>
      <c r="E51" s="55" t="s">
        <v>7802</v>
      </c>
      <c r="F51" s="55"/>
      <c r="G51" s="55" t="s">
        <v>7804</v>
      </c>
      <c r="H51" s="452">
        <v>153.94999999999999</v>
      </c>
      <c r="I51" s="59">
        <v>0.13</v>
      </c>
      <c r="J51" s="448">
        <f t="shared" si="0"/>
        <v>133.9365</v>
      </c>
    </row>
    <row r="52" spans="1:10" ht="15.75">
      <c r="A52" s="55">
        <f t="shared" si="1"/>
        <v>48</v>
      </c>
      <c r="B52" s="55" t="s">
        <v>14466</v>
      </c>
      <c r="C52" s="419" t="s">
        <v>12711</v>
      </c>
      <c r="D52" s="419" t="s">
        <v>13634</v>
      </c>
      <c r="E52" s="55" t="s">
        <v>7802</v>
      </c>
      <c r="F52" s="55"/>
      <c r="G52" s="55" t="s">
        <v>7804</v>
      </c>
      <c r="H52" s="452">
        <v>65.56</v>
      </c>
      <c r="I52" s="59">
        <v>0.13</v>
      </c>
      <c r="J52" s="448">
        <f t="shared" si="0"/>
        <v>57.037199999999999</v>
      </c>
    </row>
    <row r="53" spans="1:10" ht="15.75">
      <c r="A53" s="55">
        <f t="shared" si="1"/>
        <v>49</v>
      </c>
      <c r="B53" s="55" t="s">
        <v>14466</v>
      </c>
      <c r="C53" s="419" t="s">
        <v>12712</v>
      </c>
      <c r="D53" s="419" t="s">
        <v>13635</v>
      </c>
      <c r="E53" s="55" t="s">
        <v>7802</v>
      </c>
      <c r="F53" s="55"/>
      <c r="G53" s="55" t="s">
        <v>7804</v>
      </c>
      <c r="H53" s="452">
        <v>129.81</v>
      </c>
      <c r="I53" s="59">
        <v>0.13</v>
      </c>
      <c r="J53" s="448">
        <f t="shared" si="0"/>
        <v>112.93470000000001</v>
      </c>
    </row>
    <row r="54" spans="1:10" ht="15.75">
      <c r="A54" s="55">
        <f t="shared" si="1"/>
        <v>50</v>
      </c>
      <c r="B54" s="55" t="s">
        <v>14466</v>
      </c>
      <c r="C54" s="419" t="s">
        <v>12713</v>
      </c>
      <c r="D54" s="419" t="s">
        <v>13636</v>
      </c>
      <c r="E54" s="55" t="s">
        <v>7802</v>
      </c>
      <c r="F54" s="55"/>
      <c r="G54" s="55" t="s">
        <v>7804</v>
      </c>
      <c r="H54" s="452">
        <v>141.5</v>
      </c>
      <c r="I54" s="59">
        <v>0.13</v>
      </c>
      <c r="J54" s="448">
        <f t="shared" si="0"/>
        <v>123.105</v>
      </c>
    </row>
    <row r="55" spans="1:10" ht="15.75">
      <c r="A55" s="55">
        <f t="shared" si="1"/>
        <v>51</v>
      </c>
      <c r="B55" s="55" t="s">
        <v>14466</v>
      </c>
      <c r="C55" s="419" t="s">
        <v>12714</v>
      </c>
      <c r="D55" s="419" t="s">
        <v>13637</v>
      </c>
      <c r="E55" s="55" t="s">
        <v>7802</v>
      </c>
      <c r="F55" s="55"/>
      <c r="G55" s="55" t="s">
        <v>7804</v>
      </c>
      <c r="H55" s="452">
        <v>205.06</v>
      </c>
      <c r="I55" s="59">
        <v>0.13</v>
      </c>
      <c r="J55" s="448">
        <f t="shared" si="0"/>
        <v>178.40219999999999</v>
      </c>
    </row>
    <row r="56" spans="1:10" ht="15.75">
      <c r="A56" s="55">
        <f t="shared" si="1"/>
        <v>52</v>
      </c>
      <c r="B56" s="55" t="s">
        <v>14466</v>
      </c>
      <c r="C56" s="419" t="s">
        <v>12715</v>
      </c>
      <c r="D56" s="419" t="s">
        <v>13638</v>
      </c>
      <c r="E56" s="55" t="s">
        <v>7802</v>
      </c>
      <c r="F56" s="55"/>
      <c r="G56" s="55" t="s">
        <v>7804</v>
      </c>
      <c r="H56" s="452">
        <v>228.67</v>
      </c>
      <c r="I56" s="59">
        <v>0.13</v>
      </c>
      <c r="J56" s="448">
        <f t="shared" si="0"/>
        <v>198.94289999999998</v>
      </c>
    </row>
    <row r="57" spans="1:10" ht="15.75">
      <c r="A57" s="55">
        <f t="shared" si="1"/>
        <v>53</v>
      </c>
      <c r="B57" s="55" t="s">
        <v>14466</v>
      </c>
      <c r="C57" s="419" t="s">
        <v>12716</v>
      </c>
      <c r="D57" s="419" t="s">
        <v>13639</v>
      </c>
      <c r="E57" s="55" t="s">
        <v>7802</v>
      </c>
      <c r="F57" s="55"/>
      <c r="G57" s="55" t="s">
        <v>7804</v>
      </c>
      <c r="H57" s="452">
        <v>280</v>
      </c>
      <c r="I57" s="59">
        <v>0.13</v>
      </c>
      <c r="J57" s="448">
        <f t="shared" si="0"/>
        <v>243.6</v>
      </c>
    </row>
    <row r="58" spans="1:10" ht="15.75">
      <c r="A58" s="55">
        <f t="shared" si="1"/>
        <v>54</v>
      </c>
      <c r="B58" s="55" t="s">
        <v>14466</v>
      </c>
      <c r="C58" s="419" t="s">
        <v>12717</v>
      </c>
      <c r="D58" s="419" t="s">
        <v>13639</v>
      </c>
      <c r="E58" s="55" t="s">
        <v>7802</v>
      </c>
      <c r="F58" s="55"/>
      <c r="G58" s="55" t="s">
        <v>7804</v>
      </c>
      <c r="H58" s="452">
        <v>268.33999999999997</v>
      </c>
      <c r="I58" s="59">
        <v>0.13</v>
      </c>
      <c r="J58" s="448">
        <f t="shared" si="0"/>
        <v>233.45579999999998</v>
      </c>
    </row>
    <row r="59" spans="1:10" ht="15.75">
      <c r="A59" s="55">
        <f t="shared" si="1"/>
        <v>55</v>
      </c>
      <c r="B59" s="55" t="s">
        <v>14466</v>
      </c>
      <c r="C59" s="419" t="s">
        <v>12718</v>
      </c>
      <c r="D59" s="419" t="s">
        <v>13640</v>
      </c>
      <c r="E59" s="55" t="s">
        <v>7802</v>
      </c>
      <c r="F59" s="55"/>
      <c r="G59" s="55" t="s">
        <v>7804</v>
      </c>
      <c r="H59" s="452">
        <v>303.33</v>
      </c>
      <c r="I59" s="59">
        <v>0.13</v>
      </c>
      <c r="J59" s="448">
        <f t="shared" si="0"/>
        <v>263.89709999999997</v>
      </c>
    </row>
    <row r="60" spans="1:10" ht="15.75">
      <c r="A60" s="55">
        <f t="shared" si="1"/>
        <v>56</v>
      </c>
      <c r="B60" s="55" t="s">
        <v>14466</v>
      </c>
      <c r="C60" s="419" t="s">
        <v>12719</v>
      </c>
      <c r="D60" s="419" t="s">
        <v>13641</v>
      </c>
      <c r="E60" s="55" t="s">
        <v>7802</v>
      </c>
      <c r="F60" s="55"/>
      <c r="G60" s="55" t="s">
        <v>7804</v>
      </c>
      <c r="H60" s="452">
        <v>210</v>
      </c>
      <c r="I60" s="59">
        <v>0.13</v>
      </c>
      <c r="J60" s="448">
        <f t="shared" si="0"/>
        <v>182.7</v>
      </c>
    </row>
    <row r="61" spans="1:10" ht="15.75">
      <c r="A61" s="55">
        <f t="shared" si="1"/>
        <v>57</v>
      </c>
      <c r="B61" s="55" t="s">
        <v>14466</v>
      </c>
      <c r="C61" s="419" t="s">
        <v>12720</v>
      </c>
      <c r="D61" s="419" t="s">
        <v>13642</v>
      </c>
      <c r="E61" s="55" t="s">
        <v>7802</v>
      </c>
      <c r="F61" s="55"/>
      <c r="G61" s="55" t="s">
        <v>7804</v>
      </c>
      <c r="H61" s="452">
        <v>173.8</v>
      </c>
      <c r="I61" s="59">
        <v>0.13</v>
      </c>
      <c r="J61" s="448">
        <f t="shared" si="0"/>
        <v>151.20600000000002</v>
      </c>
    </row>
    <row r="62" spans="1:10" ht="15.75">
      <c r="A62" s="55">
        <f t="shared" si="1"/>
        <v>58</v>
      </c>
      <c r="B62" s="55" t="s">
        <v>14466</v>
      </c>
      <c r="C62" s="419" t="s">
        <v>12721</v>
      </c>
      <c r="D62" s="419" t="s">
        <v>13643</v>
      </c>
      <c r="E62" s="55" t="s">
        <v>7802</v>
      </c>
      <c r="F62" s="55"/>
      <c r="G62" s="55" t="s">
        <v>7804</v>
      </c>
      <c r="H62" s="452">
        <v>98</v>
      </c>
      <c r="I62" s="59">
        <v>0.13</v>
      </c>
      <c r="J62" s="448">
        <f t="shared" si="0"/>
        <v>85.26</v>
      </c>
    </row>
    <row r="63" spans="1:10" ht="15.75">
      <c r="A63" s="55">
        <f t="shared" si="1"/>
        <v>59</v>
      </c>
      <c r="B63" s="55" t="s">
        <v>14466</v>
      </c>
      <c r="C63" s="419" t="s">
        <v>12722</v>
      </c>
      <c r="D63" s="419" t="s">
        <v>13644</v>
      </c>
      <c r="E63" s="55" t="s">
        <v>7802</v>
      </c>
      <c r="F63" s="55"/>
      <c r="G63" s="55" t="s">
        <v>7804</v>
      </c>
      <c r="H63" s="452">
        <v>199.49</v>
      </c>
      <c r="I63" s="59">
        <v>0.13</v>
      </c>
      <c r="J63" s="448">
        <f t="shared" si="0"/>
        <v>173.55629999999999</v>
      </c>
    </row>
    <row r="64" spans="1:10" ht="15.75">
      <c r="A64" s="55">
        <f t="shared" si="1"/>
        <v>60</v>
      </c>
      <c r="B64" s="55" t="s">
        <v>14466</v>
      </c>
      <c r="C64" s="419" t="s">
        <v>12723</v>
      </c>
      <c r="D64" s="419" t="s">
        <v>13645</v>
      </c>
      <c r="E64" s="55" t="s">
        <v>7802</v>
      </c>
      <c r="F64" s="55"/>
      <c r="G64" s="55" t="s">
        <v>7804</v>
      </c>
      <c r="H64" s="452">
        <v>284.41000000000003</v>
      </c>
      <c r="I64" s="59">
        <v>0.13</v>
      </c>
      <c r="J64" s="448">
        <f t="shared" si="0"/>
        <v>247.43670000000003</v>
      </c>
    </row>
    <row r="65" spans="1:10" ht="15.75">
      <c r="A65" s="55">
        <f t="shared" si="1"/>
        <v>61</v>
      </c>
      <c r="B65" s="55" t="s">
        <v>14466</v>
      </c>
      <c r="C65" s="419" t="s">
        <v>12724</v>
      </c>
      <c r="D65" s="419" t="s">
        <v>13646</v>
      </c>
      <c r="E65" s="55" t="s">
        <v>7802</v>
      </c>
      <c r="F65" s="55"/>
      <c r="G65" s="55" t="s">
        <v>7804</v>
      </c>
      <c r="H65" s="452">
        <v>173.8</v>
      </c>
      <c r="I65" s="59">
        <v>0.13</v>
      </c>
      <c r="J65" s="448">
        <f t="shared" si="0"/>
        <v>151.20600000000002</v>
      </c>
    </row>
    <row r="66" spans="1:10" ht="15.75">
      <c r="A66" s="55">
        <f t="shared" si="1"/>
        <v>62</v>
      </c>
      <c r="B66" s="55" t="s">
        <v>14466</v>
      </c>
      <c r="C66" s="419" t="s">
        <v>12725</v>
      </c>
      <c r="D66" s="419" t="s">
        <v>13647</v>
      </c>
      <c r="E66" s="55" t="s">
        <v>7802</v>
      </c>
      <c r="F66" s="55"/>
      <c r="G66" s="55" t="s">
        <v>7804</v>
      </c>
      <c r="H66" s="452">
        <v>98</v>
      </c>
      <c r="I66" s="59">
        <v>0.13</v>
      </c>
      <c r="J66" s="448">
        <f t="shared" si="0"/>
        <v>85.26</v>
      </c>
    </row>
    <row r="67" spans="1:10" ht="15.75">
      <c r="A67" s="55">
        <f t="shared" si="1"/>
        <v>63</v>
      </c>
      <c r="B67" s="55" t="s">
        <v>14466</v>
      </c>
      <c r="C67" s="419" t="s">
        <v>12726</v>
      </c>
      <c r="D67" s="419" t="s">
        <v>13648</v>
      </c>
      <c r="E67" s="55" t="s">
        <v>7802</v>
      </c>
      <c r="F67" s="55"/>
      <c r="G67" s="55" t="s">
        <v>7804</v>
      </c>
      <c r="H67" s="452">
        <v>199.49</v>
      </c>
      <c r="I67" s="59">
        <v>0.13</v>
      </c>
      <c r="J67" s="448">
        <f t="shared" si="0"/>
        <v>173.55629999999999</v>
      </c>
    </row>
    <row r="68" spans="1:10" ht="15.75">
      <c r="A68" s="55">
        <f t="shared" si="1"/>
        <v>64</v>
      </c>
      <c r="B68" s="55" t="s">
        <v>14466</v>
      </c>
      <c r="C68" s="419" t="s">
        <v>12727</v>
      </c>
      <c r="D68" s="419" t="s">
        <v>13649</v>
      </c>
      <c r="E68" s="55" t="s">
        <v>7802</v>
      </c>
      <c r="F68" s="55"/>
      <c r="G68" s="55" t="s">
        <v>7804</v>
      </c>
      <c r="H68" s="452">
        <v>140.13</v>
      </c>
      <c r="I68" s="59">
        <v>0.13</v>
      </c>
      <c r="J68" s="448">
        <f t="shared" si="0"/>
        <v>121.9131</v>
      </c>
    </row>
    <row r="69" spans="1:10" ht="15.75">
      <c r="A69" s="55">
        <f t="shared" si="1"/>
        <v>65</v>
      </c>
      <c r="B69" s="55" t="s">
        <v>14466</v>
      </c>
      <c r="C69" s="419" t="s">
        <v>12728</v>
      </c>
      <c r="D69" s="419" t="s">
        <v>13650</v>
      </c>
      <c r="E69" s="55" t="s">
        <v>7802</v>
      </c>
      <c r="F69" s="55"/>
      <c r="G69" s="55" t="s">
        <v>7804</v>
      </c>
      <c r="H69" s="452">
        <v>98</v>
      </c>
      <c r="I69" s="59">
        <v>0.13</v>
      </c>
      <c r="J69" s="448">
        <f t="shared" si="0"/>
        <v>85.26</v>
      </c>
    </row>
    <row r="70" spans="1:10" ht="15.75">
      <c r="A70" s="55">
        <f t="shared" si="1"/>
        <v>66</v>
      </c>
      <c r="B70" s="55" t="s">
        <v>14466</v>
      </c>
      <c r="C70" s="419" t="s">
        <v>12729</v>
      </c>
      <c r="D70" s="419" t="s">
        <v>13651</v>
      </c>
      <c r="E70" s="55" t="s">
        <v>7802</v>
      </c>
      <c r="F70" s="55"/>
      <c r="G70" s="55" t="s">
        <v>7804</v>
      </c>
      <c r="H70" s="452">
        <v>315.13</v>
      </c>
      <c r="I70" s="59">
        <v>0.13</v>
      </c>
      <c r="J70" s="448">
        <f t="shared" ref="J70:J133" si="2">H70*(1-I70)</f>
        <v>274.16309999999999</v>
      </c>
    </row>
    <row r="71" spans="1:10" ht="15.75">
      <c r="A71" s="55">
        <f t="shared" ref="A71:A134" si="3">A70+1</f>
        <v>67</v>
      </c>
      <c r="B71" s="55" t="s">
        <v>14466</v>
      </c>
      <c r="C71" s="419" t="s">
        <v>12730</v>
      </c>
      <c r="D71" s="419" t="s">
        <v>13652</v>
      </c>
      <c r="E71" s="55" t="s">
        <v>7802</v>
      </c>
      <c r="F71" s="55"/>
      <c r="G71" s="55" t="s">
        <v>7804</v>
      </c>
      <c r="H71" s="452">
        <v>315.13</v>
      </c>
      <c r="I71" s="59">
        <v>0.13</v>
      </c>
      <c r="J71" s="448">
        <f t="shared" si="2"/>
        <v>274.16309999999999</v>
      </c>
    </row>
    <row r="72" spans="1:10" ht="15.75">
      <c r="A72" s="55">
        <f t="shared" si="3"/>
        <v>68</v>
      </c>
      <c r="B72" s="55" t="s">
        <v>14466</v>
      </c>
      <c r="C72" s="419" t="s">
        <v>12731</v>
      </c>
      <c r="D72" s="419" t="s">
        <v>13653</v>
      </c>
      <c r="E72" s="55" t="s">
        <v>7802</v>
      </c>
      <c r="F72" s="55"/>
      <c r="G72" s="55" t="s">
        <v>7804</v>
      </c>
      <c r="H72" s="452">
        <v>279.86</v>
      </c>
      <c r="I72" s="59">
        <v>0.13</v>
      </c>
      <c r="J72" s="448">
        <f t="shared" si="2"/>
        <v>243.47820000000002</v>
      </c>
    </row>
    <row r="73" spans="1:10" ht="15.75">
      <c r="A73" s="55">
        <f t="shared" si="3"/>
        <v>69</v>
      </c>
      <c r="B73" s="55" t="s">
        <v>14466</v>
      </c>
      <c r="C73" s="419" t="s">
        <v>12732</v>
      </c>
      <c r="D73" s="419" t="s">
        <v>13654</v>
      </c>
      <c r="E73" s="55" t="s">
        <v>7802</v>
      </c>
      <c r="F73" s="55"/>
      <c r="G73" s="55" t="s">
        <v>7804</v>
      </c>
      <c r="H73" s="452">
        <v>279.86</v>
      </c>
      <c r="I73" s="59">
        <v>0.13</v>
      </c>
      <c r="J73" s="448">
        <f t="shared" si="2"/>
        <v>243.47820000000002</v>
      </c>
    </row>
    <row r="74" spans="1:10" ht="15.75">
      <c r="A74" s="55">
        <f t="shared" si="3"/>
        <v>70</v>
      </c>
      <c r="B74" s="55" t="s">
        <v>14466</v>
      </c>
      <c r="C74" s="419" t="s">
        <v>12733</v>
      </c>
      <c r="D74" s="419" t="s">
        <v>13655</v>
      </c>
      <c r="E74" s="55" t="s">
        <v>7802</v>
      </c>
      <c r="F74" s="55"/>
      <c r="G74" s="55" t="s">
        <v>7804</v>
      </c>
      <c r="H74" s="452">
        <v>284.31</v>
      </c>
      <c r="I74" s="59">
        <v>0.13</v>
      </c>
      <c r="J74" s="448">
        <f t="shared" si="2"/>
        <v>247.34970000000001</v>
      </c>
    </row>
    <row r="75" spans="1:10" ht="15.75">
      <c r="A75" s="55">
        <f t="shared" si="3"/>
        <v>71</v>
      </c>
      <c r="B75" s="55" t="s">
        <v>14466</v>
      </c>
      <c r="C75" s="419" t="s">
        <v>12734</v>
      </c>
      <c r="D75" s="419" t="s">
        <v>13656</v>
      </c>
      <c r="E75" s="55" t="s">
        <v>7802</v>
      </c>
      <c r="F75" s="55"/>
      <c r="G75" s="55" t="s">
        <v>7804</v>
      </c>
      <c r="H75" s="452">
        <v>284.31</v>
      </c>
      <c r="I75" s="59">
        <v>0.13</v>
      </c>
      <c r="J75" s="448">
        <f t="shared" si="2"/>
        <v>247.34970000000001</v>
      </c>
    </row>
    <row r="76" spans="1:10" ht="15.75">
      <c r="A76" s="55">
        <f t="shared" si="3"/>
        <v>72</v>
      </c>
      <c r="B76" s="55" t="s">
        <v>14466</v>
      </c>
      <c r="C76" s="419" t="s">
        <v>12735</v>
      </c>
      <c r="D76" s="419" t="s">
        <v>13652</v>
      </c>
      <c r="E76" s="55" t="s">
        <v>7802</v>
      </c>
      <c r="F76" s="55"/>
      <c r="G76" s="55" t="s">
        <v>7804</v>
      </c>
      <c r="H76" s="452">
        <v>255.72</v>
      </c>
      <c r="I76" s="59">
        <v>0.13</v>
      </c>
      <c r="J76" s="448">
        <f t="shared" si="2"/>
        <v>222.47639999999998</v>
      </c>
    </row>
    <row r="77" spans="1:10" ht="15.75">
      <c r="A77" s="55">
        <f t="shared" si="3"/>
        <v>73</v>
      </c>
      <c r="B77" s="55" t="s">
        <v>14466</v>
      </c>
      <c r="C77" s="419" t="s">
        <v>12736</v>
      </c>
      <c r="D77" s="419" t="s">
        <v>13657</v>
      </c>
      <c r="E77" s="55" t="s">
        <v>7802</v>
      </c>
      <c r="F77" s="55"/>
      <c r="G77" s="55" t="s">
        <v>7804</v>
      </c>
      <c r="H77" s="452">
        <v>185.5</v>
      </c>
      <c r="I77" s="59">
        <v>0.13</v>
      </c>
      <c r="J77" s="448">
        <f t="shared" si="2"/>
        <v>161.38499999999999</v>
      </c>
    </row>
    <row r="78" spans="1:10" ht="15.75">
      <c r="A78" s="55">
        <f t="shared" si="3"/>
        <v>74</v>
      </c>
      <c r="B78" s="55" t="s">
        <v>14466</v>
      </c>
      <c r="C78" s="419" t="s">
        <v>12737</v>
      </c>
      <c r="D78" s="419" t="s">
        <v>13658</v>
      </c>
      <c r="E78" s="55" t="s">
        <v>7802</v>
      </c>
      <c r="F78" s="55"/>
      <c r="G78" s="55" t="s">
        <v>7804</v>
      </c>
      <c r="H78" s="452">
        <v>279.25</v>
      </c>
      <c r="I78" s="59">
        <v>0.13</v>
      </c>
      <c r="J78" s="448">
        <f t="shared" si="2"/>
        <v>242.94749999999999</v>
      </c>
    </row>
    <row r="79" spans="1:10" ht="15.75">
      <c r="A79" s="55">
        <f t="shared" si="3"/>
        <v>75</v>
      </c>
      <c r="B79" s="55" t="s">
        <v>14466</v>
      </c>
      <c r="C79" s="419" t="s">
        <v>12738</v>
      </c>
      <c r="D79" s="419" t="s">
        <v>13659</v>
      </c>
      <c r="E79" s="55" t="s">
        <v>7802</v>
      </c>
      <c r="F79" s="55"/>
      <c r="G79" s="55" t="s">
        <v>7804</v>
      </c>
      <c r="H79" s="452">
        <v>314.83999999999997</v>
      </c>
      <c r="I79" s="59">
        <v>0.13</v>
      </c>
      <c r="J79" s="448">
        <f t="shared" si="2"/>
        <v>273.91079999999999</v>
      </c>
    </row>
    <row r="80" spans="1:10" ht="15.75">
      <c r="A80" s="55">
        <f t="shared" si="3"/>
        <v>76</v>
      </c>
      <c r="B80" s="55" t="s">
        <v>14466</v>
      </c>
      <c r="C80" s="419" t="s">
        <v>12739</v>
      </c>
      <c r="D80" s="419" t="s">
        <v>13660</v>
      </c>
      <c r="E80" s="55" t="s">
        <v>7802</v>
      </c>
      <c r="F80" s="55"/>
      <c r="G80" s="55" t="s">
        <v>7804</v>
      </c>
      <c r="H80" s="452">
        <v>314.83999999999997</v>
      </c>
      <c r="I80" s="59">
        <v>0.13</v>
      </c>
      <c r="J80" s="448">
        <f t="shared" si="2"/>
        <v>273.91079999999999</v>
      </c>
    </row>
    <row r="81" spans="1:10" ht="15.75">
      <c r="A81" s="55">
        <f t="shared" si="3"/>
        <v>77</v>
      </c>
      <c r="B81" s="55" t="s">
        <v>14466</v>
      </c>
      <c r="C81" s="419" t="s">
        <v>12740</v>
      </c>
      <c r="D81" s="419" t="s">
        <v>13661</v>
      </c>
      <c r="E81" s="55" t="s">
        <v>7802</v>
      </c>
      <c r="F81" s="55"/>
      <c r="G81" s="55" t="s">
        <v>7804</v>
      </c>
      <c r="H81" s="452">
        <v>255.72</v>
      </c>
      <c r="I81" s="59">
        <v>0.13</v>
      </c>
      <c r="J81" s="448">
        <f t="shared" si="2"/>
        <v>222.47639999999998</v>
      </c>
    </row>
    <row r="82" spans="1:10" ht="15.75">
      <c r="A82" s="55">
        <f t="shared" si="3"/>
        <v>78</v>
      </c>
      <c r="B82" s="55" t="s">
        <v>14466</v>
      </c>
      <c r="C82" s="419" t="s">
        <v>12741</v>
      </c>
      <c r="D82" s="419" t="s">
        <v>13662</v>
      </c>
      <c r="E82" s="55" t="s">
        <v>7802</v>
      </c>
      <c r="F82" s="55"/>
      <c r="G82" s="55" t="s">
        <v>7804</v>
      </c>
      <c r="H82" s="452">
        <v>255.62</v>
      </c>
      <c r="I82" s="59">
        <v>0.13</v>
      </c>
      <c r="J82" s="448">
        <f t="shared" si="2"/>
        <v>222.38939999999999</v>
      </c>
    </row>
    <row r="83" spans="1:10" ht="15.75">
      <c r="A83" s="55">
        <f t="shared" si="3"/>
        <v>79</v>
      </c>
      <c r="B83" s="55" t="s">
        <v>14466</v>
      </c>
      <c r="C83" s="419" t="s">
        <v>12742</v>
      </c>
      <c r="D83" s="419" t="s">
        <v>13663</v>
      </c>
      <c r="E83" s="55" t="s">
        <v>7802</v>
      </c>
      <c r="F83" s="55"/>
      <c r="G83" s="55" t="s">
        <v>7804</v>
      </c>
      <c r="H83" s="452">
        <v>409.57</v>
      </c>
      <c r="I83" s="59">
        <v>0.13</v>
      </c>
      <c r="J83" s="448">
        <f t="shared" si="2"/>
        <v>356.32589999999999</v>
      </c>
    </row>
    <row r="84" spans="1:10" ht="15.75">
      <c r="A84" s="55">
        <f t="shared" si="3"/>
        <v>80</v>
      </c>
      <c r="B84" s="55" t="s">
        <v>14466</v>
      </c>
      <c r="C84" s="419" t="s">
        <v>12743</v>
      </c>
      <c r="D84" s="419" t="s">
        <v>13663</v>
      </c>
      <c r="E84" s="55" t="s">
        <v>7802</v>
      </c>
      <c r="F84" s="55"/>
      <c r="G84" s="55" t="s">
        <v>7804</v>
      </c>
      <c r="H84" s="452">
        <v>433.14</v>
      </c>
      <c r="I84" s="59">
        <v>0.13</v>
      </c>
      <c r="J84" s="448">
        <f t="shared" si="2"/>
        <v>376.83179999999999</v>
      </c>
    </row>
    <row r="85" spans="1:10" ht="15.75">
      <c r="A85" s="55">
        <f t="shared" si="3"/>
        <v>81</v>
      </c>
      <c r="B85" s="55" t="s">
        <v>14466</v>
      </c>
      <c r="C85" s="419" t="s">
        <v>12744</v>
      </c>
      <c r="D85" s="419" t="s">
        <v>13664</v>
      </c>
      <c r="E85" s="55" t="s">
        <v>7802</v>
      </c>
      <c r="F85" s="55"/>
      <c r="G85" s="55" t="s">
        <v>7804</v>
      </c>
      <c r="H85" s="452">
        <v>362.56</v>
      </c>
      <c r="I85" s="59">
        <v>0.13</v>
      </c>
      <c r="J85" s="448">
        <f t="shared" si="2"/>
        <v>315.42720000000003</v>
      </c>
    </row>
    <row r="86" spans="1:10" ht="15.75">
      <c r="A86" s="55">
        <f t="shared" si="3"/>
        <v>82</v>
      </c>
      <c r="B86" s="55" t="s">
        <v>14466</v>
      </c>
      <c r="C86" s="419" t="s">
        <v>12745</v>
      </c>
      <c r="D86" s="419" t="s">
        <v>13665</v>
      </c>
      <c r="E86" s="55" t="s">
        <v>7802</v>
      </c>
      <c r="F86" s="55"/>
      <c r="G86" s="55" t="s">
        <v>7804</v>
      </c>
      <c r="H86" s="452">
        <v>362.56</v>
      </c>
      <c r="I86" s="59">
        <v>0.13</v>
      </c>
      <c r="J86" s="448">
        <f t="shared" si="2"/>
        <v>315.42720000000003</v>
      </c>
    </row>
    <row r="87" spans="1:10" ht="15.75">
      <c r="A87" s="55">
        <f t="shared" si="3"/>
        <v>83</v>
      </c>
      <c r="B87" s="55" t="s">
        <v>14466</v>
      </c>
      <c r="C87" s="419" t="s">
        <v>12746</v>
      </c>
      <c r="D87" s="419" t="s">
        <v>13666</v>
      </c>
      <c r="E87" s="55" t="s">
        <v>7802</v>
      </c>
      <c r="F87" s="55"/>
      <c r="G87" s="55" t="s">
        <v>7804</v>
      </c>
      <c r="H87" s="452">
        <v>397.62</v>
      </c>
      <c r="I87" s="59">
        <v>0.13</v>
      </c>
      <c r="J87" s="448">
        <f t="shared" si="2"/>
        <v>345.92939999999999</v>
      </c>
    </row>
    <row r="88" spans="1:10" ht="15.75">
      <c r="A88" s="55">
        <f t="shared" si="3"/>
        <v>84</v>
      </c>
      <c r="B88" s="55" t="s">
        <v>14466</v>
      </c>
      <c r="C88" s="419" t="s">
        <v>12747</v>
      </c>
      <c r="D88" s="419" t="s">
        <v>13667</v>
      </c>
      <c r="E88" s="55" t="s">
        <v>7802</v>
      </c>
      <c r="F88" s="55"/>
      <c r="G88" s="55" t="s">
        <v>7804</v>
      </c>
      <c r="H88" s="452">
        <v>397.62</v>
      </c>
      <c r="I88" s="59">
        <v>0.13</v>
      </c>
      <c r="J88" s="448">
        <f t="shared" si="2"/>
        <v>345.92939999999999</v>
      </c>
    </row>
    <row r="89" spans="1:10" ht="15.75">
      <c r="A89" s="55">
        <f t="shared" si="3"/>
        <v>85</v>
      </c>
      <c r="B89" s="55" t="s">
        <v>14466</v>
      </c>
      <c r="C89" s="419" t="s">
        <v>12748</v>
      </c>
      <c r="D89" s="419" t="s">
        <v>13668</v>
      </c>
      <c r="E89" s="55" t="s">
        <v>7802</v>
      </c>
      <c r="F89" s="55"/>
      <c r="G89" s="55" t="s">
        <v>7804</v>
      </c>
      <c r="H89" s="452">
        <v>166.6</v>
      </c>
      <c r="I89" s="59">
        <v>0.13</v>
      </c>
      <c r="J89" s="448">
        <f t="shared" si="2"/>
        <v>144.94200000000001</v>
      </c>
    </row>
    <row r="90" spans="1:10" ht="15.75">
      <c r="A90" s="55">
        <f t="shared" si="3"/>
        <v>86</v>
      </c>
      <c r="B90" s="55" t="s">
        <v>14466</v>
      </c>
      <c r="C90" s="419" t="s">
        <v>12749</v>
      </c>
      <c r="D90" s="419" t="s">
        <v>13669</v>
      </c>
      <c r="E90" s="55" t="s">
        <v>7802</v>
      </c>
      <c r="F90" s="55"/>
      <c r="G90" s="55" t="s">
        <v>7804</v>
      </c>
      <c r="H90" s="452">
        <v>328.46</v>
      </c>
      <c r="I90" s="59">
        <v>0.13</v>
      </c>
      <c r="J90" s="448">
        <f t="shared" si="2"/>
        <v>285.7602</v>
      </c>
    </row>
    <row r="91" spans="1:10" ht="15.75">
      <c r="A91" s="55">
        <f t="shared" si="3"/>
        <v>87</v>
      </c>
      <c r="B91" s="55" t="s">
        <v>14466</v>
      </c>
      <c r="C91" s="419" t="s">
        <v>12750</v>
      </c>
      <c r="D91" s="419" t="s">
        <v>13670</v>
      </c>
      <c r="E91" s="55" t="s">
        <v>7802</v>
      </c>
      <c r="F91" s="55"/>
      <c r="G91" s="55" t="s">
        <v>7804</v>
      </c>
      <c r="H91" s="452">
        <v>328.46</v>
      </c>
      <c r="I91" s="59">
        <v>0.13</v>
      </c>
      <c r="J91" s="448">
        <f t="shared" si="2"/>
        <v>285.7602</v>
      </c>
    </row>
    <row r="92" spans="1:10" ht="15.75">
      <c r="A92" s="55">
        <f t="shared" si="3"/>
        <v>88</v>
      </c>
      <c r="B92" s="55" t="s">
        <v>14466</v>
      </c>
      <c r="C92" s="419" t="s">
        <v>12751</v>
      </c>
      <c r="D92" s="419" t="s">
        <v>13671</v>
      </c>
      <c r="E92" s="55" t="s">
        <v>7802</v>
      </c>
      <c r="F92" s="55"/>
      <c r="G92" s="55" t="s">
        <v>7804</v>
      </c>
      <c r="H92" s="452">
        <v>293.2</v>
      </c>
      <c r="I92" s="59">
        <v>0.13</v>
      </c>
      <c r="J92" s="448">
        <f t="shared" si="2"/>
        <v>255.08399999999997</v>
      </c>
    </row>
    <row r="93" spans="1:10" ht="15.75">
      <c r="A93" s="55">
        <f t="shared" si="3"/>
        <v>89</v>
      </c>
      <c r="B93" s="55" t="s">
        <v>14466</v>
      </c>
      <c r="C93" s="419" t="s">
        <v>12752</v>
      </c>
      <c r="D93" s="419" t="s">
        <v>13672</v>
      </c>
      <c r="E93" s="55" t="s">
        <v>7802</v>
      </c>
      <c r="F93" s="55"/>
      <c r="G93" s="55" t="s">
        <v>7804</v>
      </c>
      <c r="H93" s="452">
        <v>293.2</v>
      </c>
      <c r="I93" s="59">
        <v>0.13</v>
      </c>
      <c r="J93" s="448">
        <f t="shared" si="2"/>
        <v>255.08399999999997</v>
      </c>
    </row>
    <row r="94" spans="1:10" ht="15.75">
      <c r="A94" s="55">
        <f t="shared" si="3"/>
        <v>90</v>
      </c>
      <c r="B94" s="55" t="s">
        <v>14466</v>
      </c>
      <c r="C94" s="419" t="s">
        <v>12753</v>
      </c>
      <c r="D94" s="419" t="s">
        <v>13673</v>
      </c>
      <c r="E94" s="55" t="s">
        <v>7802</v>
      </c>
      <c r="F94" s="55"/>
      <c r="G94" s="55" t="s">
        <v>7804</v>
      </c>
      <c r="H94" s="452">
        <v>297.64</v>
      </c>
      <c r="I94" s="59">
        <v>0.13</v>
      </c>
      <c r="J94" s="448">
        <f t="shared" si="2"/>
        <v>258.9468</v>
      </c>
    </row>
    <row r="95" spans="1:10" ht="15.75">
      <c r="A95" s="55">
        <f t="shared" si="3"/>
        <v>91</v>
      </c>
      <c r="B95" s="55" t="s">
        <v>14466</v>
      </c>
      <c r="C95" s="419" t="s">
        <v>12754</v>
      </c>
      <c r="D95" s="419" t="s">
        <v>13674</v>
      </c>
      <c r="E95" s="55" t="s">
        <v>7802</v>
      </c>
      <c r="F95" s="55"/>
      <c r="G95" s="55" t="s">
        <v>7804</v>
      </c>
      <c r="H95" s="452">
        <v>297.64</v>
      </c>
      <c r="I95" s="59">
        <v>0.13</v>
      </c>
      <c r="J95" s="448">
        <f t="shared" si="2"/>
        <v>258.9468</v>
      </c>
    </row>
    <row r="96" spans="1:10" ht="15.75">
      <c r="A96" s="55">
        <f t="shared" si="3"/>
        <v>92</v>
      </c>
      <c r="B96" s="55" t="s">
        <v>14466</v>
      </c>
      <c r="C96" s="419" t="s">
        <v>12755</v>
      </c>
      <c r="D96" s="419" t="s">
        <v>13675</v>
      </c>
      <c r="E96" s="55" t="s">
        <v>7802</v>
      </c>
      <c r="F96" s="55"/>
      <c r="G96" s="55" t="s">
        <v>7804</v>
      </c>
      <c r="H96" s="452">
        <v>269.06</v>
      </c>
      <c r="I96" s="59">
        <v>0.13</v>
      </c>
      <c r="J96" s="448">
        <f t="shared" si="2"/>
        <v>234.0822</v>
      </c>
    </row>
    <row r="97" spans="1:10" ht="15.75">
      <c r="A97" s="55">
        <f t="shared" si="3"/>
        <v>93</v>
      </c>
      <c r="B97" s="55" t="s">
        <v>14466</v>
      </c>
      <c r="C97" s="419" t="s">
        <v>12756</v>
      </c>
      <c r="D97" s="419" t="s">
        <v>13676</v>
      </c>
      <c r="E97" s="55" t="s">
        <v>7802</v>
      </c>
      <c r="F97" s="55"/>
      <c r="G97" s="55" t="s">
        <v>7804</v>
      </c>
      <c r="H97" s="452">
        <v>219.91</v>
      </c>
      <c r="I97" s="59">
        <v>0.13</v>
      </c>
      <c r="J97" s="448">
        <f t="shared" si="2"/>
        <v>191.32169999999999</v>
      </c>
    </row>
    <row r="98" spans="1:10" ht="15.75">
      <c r="A98" s="55">
        <f t="shared" si="3"/>
        <v>94</v>
      </c>
      <c r="B98" s="55" t="s">
        <v>14466</v>
      </c>
      <c r="C98" s="419" t="s">
        <v>12757</v>
      </c>
      <c r="D98" s="419" t="s">
        <v>13677</v>
      </c>
      <c r="E98" s="55" t="s">
        <v>7802</v>
      </c>
      <c r="F98" s="55"/>
      <c r="G98" s="55" t="s">
        <v>7804</v>
      </c>
      <c r="H98" s="452">
        <v>328.17</v>
      </c>
      <c r="I98" s="59">
        <v>0.13</v>
      </c>
      <c r="J98" s="448">
        <f t="shared" si="2"/>
        <v>285.50790000000001</v>
      </c>
    </row>
    <row r="99" spans="1:10" ht="15.75">
      <c r="A99" s="55">
        <f t="shared" si="3"/>
        <v>95</v>
      </c>
      <c r="B99" s="55" t="s">
        <v>14466</v>
      </c>
      <c r="C99" s="419" t="s">
        <v>12758</v>
      </c>
      <c r="D99" s="419" t="s">
        <v>13678</v>
      </c>
      <c r="E99" s="55" t="s">
        <v>7802</v>
      </c>
      <c r="F99" s="55"/>
      <c r="G99" s="55" t="s">
        <v>7804</v>
      </c>
      <c r="H99" s="452">
        <v>328.17</v>
      </c>
      <c r="I99" s="59">
        <v>0.13</v>
      </c>
      <c r="J99" s="448">
        <f t="shared" si="2"/>
        <v>285.50790000000001</v>
      </c>
    </row>
    <row r="100" spans="1:10" ht="15.75">
      <c r="A100" s="55">
        <f t="shared" si="3"/>
        <v>96</v>
      </c>
      <c r="B100" s="55" t="s">
        <v>14466</v>
      </c>
      <c r="C100" s="419" t="s">
        <v>12759</v>
      </c>
      <c r="D100" s="419" t="s">
        <v>13679</v>
      </c>
      <c r="E100" s="55" t="s">
        <v>7802</v>
      </c>
      <c r="F100" s="55"/>
      <c r="G100" s="55" t="s">
        <v>7804</v>
      </c>
      <c r="H100" s="452">
        <v>328.36</v>
      </c>
      <c r="I100" s="59">
        <v>0.13</v>
      </c>
      <c r="J100" s="448">
        <f t="shared" si="2"/>
        <v>285.67320000000001</v>
      </c>
    </row>
    <row r="101" spans="1:10" ht="15.75">
      <c r="A101" s="55">
        <f t="shared" si="3"/>
        <v>97</v>
      </c>
      <c r="B101" s="55" t="s">
        <v>14466</v>
      </c>
      <c r="C101" s="419" t="s">
        <v>12760</v>
      </c>
      <c r="D101" s="419" t="s">
        <v>13680</v>
      </c>
      <c r="E101" s="55" t="s">
        <v>7802</v>
      </c>
      <c r="F101" s="55"/>
      <c r="G101" s="55" t="s">
        <v>7804</v>
      </c>
      <c r="H101" s="452">
        <v>269.06</v>
      </c>
      <c r="I101" s="59">
        <v>0.13</v>
      </c>
      <c r="J101" s="448">
        <f t="shared" si="2"/>
        <v>234.0822</v>
      </c>
    </row>
    <row r="102" spans="1:10" ht="15.75">
      <c r="A102" s="55">
        <f t="shared" si="3"/>
        <v>98</v>
      </c>
      <c r="B102" s="55" t="s">
        <v>14466</v>
      </c>
      <c r="C102" s="419" t="s">
        <v>12761</v>
      </c>
      <c r="D102" s="419" t="s">
        <v>13681</v>
      </c>
      <c r="E102" s="55" t="s">
        <v>7802</v>
      </c>
      <c r="F102" s="55"/>
      <c r="G102" s="55" t="s">
        <v>7804</v>
      </c>
      <c r="H102" s="452">
        <v>539.57000000000005</v>
      </c>
      <c r="I102" s="59">
        <v>0.13</v>
      </c>
      <c r="J102" s="448">
        <f t="shared" si="2"/>
        <v>469.42590000000001</v>
      </c>
    </row>
    <row r="103" spans="1:10" ht="15.75">
      <c r="A103" s="55">
        <f t="shared" si="3"/>
        <v>99</v>
      </c>
      <c r="B103" s="55" t="s">
        <v>14466</v>
      </c>
      <c r="C103" s="419" t="s">
        <v>12762</v>
      </c>
      <c r="D103" s="419" t="s">
        <v>13681</v>
      </c>
      <c r="E103" s="55" t="s">
        <v>7802</v>
      </c>
      <c r="F103" s="55"/>
      <c r="G103" s="55" t="s">
        <v>7804</v>
      </c>
      <c r="H103" s="452">
        <v>563.14</v>
      </c>
      <c r="I103" s="59">
        <v>0.13</v>
      </c>
      <c r="J103" s="448">
        <f t="shared" si="2"/>
        <v>489.93180000000001</v>
      </c>
    </row>
    <row r="104" spans="1:10" ht="15.75">
      <c r="A104" s="55">
        <f t="shared" si="3"/>
        <v>100</v>
      </c>
      <c r="B104" s="55" t="s">
        <v>14466</v>
      </c>
      <c r="C104" s="419" t="s">
        <v>12763</v>
      </c>
      <c r="D104" s="419" t="s">
        <v>13682</v>
      </c>
      <c r="E104" s="55" t="s">
        <v>7802</v>
      </c>
      <c r="F104" s="55"/>
      <c r="G104" s="55" t="s">
        <v>7804</v>
      </c>
      <c r="H104" s="452">
        <v>450.34</v>
      </c>
      <c r="I104" s="59">
        <v>0.13</v>
      </c>
      <c r="J104" s="448">
        <f t="shared" si="2"/>
        <v>391.79579999999999</v>
      </c>
    </row>
    <row r="105" spans="1:10" ht="15.75">
      <c r="A105" s="55">
        <f t="shared" si="3"/>
        <v>101</v>
      </c>
      <c r="B105" s="55" t="s">
        <v>14466</v>
      </c>
      <c r="C105" s="419" t="s">
        <v>12764</v>
      </c>
      <c r="D105" s="419" t="s">
        <v>13683</v>
      </c>
      <c r="E105" s="55" t="s">
        <v>7802</v>
      </c>
      <c r="F105" s="55"/>
      <c r="G105" s="55" t="s">
        <v>7804</v>
      </c>
      <c r="H105" s="452">
        <v>450.34</v>
      </c>
      <c r="I105" s="59">
        <v>0.13</v>
      </c>
      <c r="J105" s="448">
        <f t="shared" si="2"/>
        <v>391.79579999999999</v>
      </c>
    </row>
    <row r="106" spans="1:10" ht="15.75">
      <c r="A106" s="55">
        <f t="shared" si="3"/>
        <v>102</v>
      </c>
      <c r="B106" s="55" t="s">
        <v>14466</v>
      </c>
      <c r="C106" s="419" t="s">
        <v>12765</v>
      </c>
      <c r="D106" s="419" t="s">
        <v>13684</v>
      </c>
      <c r="E106" s="55" t="s">
        <v>7802</v>
      </c>
      <c r="F106" s="55"/>
      <c r="G106" s="55" t="s">
        <v>7804</v>
      </c>
      <c r="H106" s="452">
        <v>485.4</v>
      </c>
      <c r="I106" s="59">
        <v>0.13</v>
      </c>
      <c r="J106" s="448">
        <f t="shared" si="2"/>
        <v>422.298</v>
      </c>
    </row>
    <row r="107" spans="1:10" ht="15.75">
      <c r="A107" s="55">
        <f t="shared" si="3"/>
        <v>103</v>
      </c>
      <c r="B107" s="55" t="s">
        <v>14466</v>
      </c>
      <c r="C107" s="419" t="s">
        <v>12766</v>
      </c>
      <c r="D107" s="419" t="s">
        <v>13685</v>
      </c>
      <c r="E107" s="55" t="s">
        <v>7802</v>
      </c>
      <c r="F107" s="55"/>
      <c r="G107" s="55" t="s">
        <v>7804</v>
      </c>
      <c r="H107" s="452">
        <v>485.4</v>
      </c>
      <c r="I107" s="59">
        <v>0.13</v>
      </c>
      <c r="J107" s="448">
        <f t="shared" si="2"/>
        <v>422.298</v>
      </c>
    </row>
    <row r="108" spans="1:10" ht="15.75">
      <c r="A108" s="55">
        <f t="shared" si="3"/>
        <v>104</v>
      </c>
      <c r="B108" s="55" t="s">
        <v>14466</v>
      </c>
      <c r="C108" s="419" t="s">
        <v>12767</v>
      </c>
      <c r="D108" s="419" t="s">
        <v>13686</v>
      </c>
      <c r="E108" s="55" t="s">
        <v>7802</v>
      </c>
      <c r="F108" s="55"/>
      <c r="G108" s="55" t="s">
        <v>7804</v>
      </c>
      <c r="H108" s="452">
        <v>198.33</v>
      </c>
      <c r="I108" s="59">
        <v>0.13</v>
      </c>
      <c r="J108" s="448">
        <f t="shared" si="2"/>
        <v>172.5471</v>
      </c>
    </row>
    <row r="109" spans="1:10" ht="15.75">
      <c r="A109" s="55">
        <f t="shared" si="3"/>
        <v>105</v>
      </c>
      <c r="B109" s="55" t="s">
        <v>14466</v>
      </c>
      <c r="C109" s="419" t="s">
        <v>12768</v>
      </c>
      <c r="D109" s="419" t="s">
        <v>13687</v>
      </c>
      <c r="E109" s="55" t="s">
        <v>7802</v>
      </c>
      <c r="F109" s="55"/>
      <c r="G109" s="55" t="s">
        <v>7804</v>
      </c>
      <c r="H109" s="452">
        <v>416.24</v>
      </c>
      <c r="I109" s="59">
        <v>0.13</v>
      </c>
      <c r="J109" s="448">
        <f t="shared" si="2"/>
        <v>362.12880000000001</v>
      </c>
    </row>
    <row r="110" spans="1:10" ht="15.75">
      <c r="A110" s="55">
        <f t="shared" si="3"/>
        <v>106</v>
      </c>
      <c r="B110" s="55" t="s">
        <v>14466</v>
      </c>
      <c r="C110" s="419" t="s">
        <v>12769</v>
      </c>
      <c r="D110" s="419" t="s">
        <v>13688</v>
      </c>
      <c r="E110" s="55" t="s">
        <v>7802</v>
      </c>
      <c r="F110" s="55"/>
      <c r="G110" s="55" t="s">
        <v>7804</v>
      </c>
      <c r="H110" s="452">
        <v>416.24</v>
      </c>
      <c r="I110" s="59">
        <v>0.13</v>
      </c>
      <c r="J110" s="448">
        <f t="shared" si="2"/>
        <v>362.12880000000001</v>
      </c>
    </row>
    <row r="111" spans="1:10" ht="15.75">
      <c r="A111" s="55">
        <f t="shared" si="3"/>
        <v>107</v>
      </c>
      <c r="B111" s="55" t="s">
        <v>14466</v>
      </c>
      <c r="C111" s="419" t="s">
        <v>12770</v>
      </c>
      <c r="D111" s="419" t="s">
        <v>13689</v>
      </c>
      <c r="E111" s="55" t="s">
        <v>7802</v>
      </c>
      <c r="F111" s="55"/>
      <c r="G111" s="55" t="s">
        <v>7804</v>
      </c>
      <c r="H111" s="452">
        <v>380.98</v>
      </c>
      <c r="I111" s="59">
        <v>0.13</v>
      </c>
      <c r="J111" s="448">
        <f t="shared" si="2"/>
        <v>331.45260000000002</v>
      </c>
    </row>
    <row r="112" spans="1:10" ht="15.75">
      <c r="A112" s="55">
        <f t="shared" si="3"/>
        <v>108</v>
      </c>
      <c r="B112" s="55" t="s">
        <v>14466</v>
      </c>
      <c r="C112" s="419" t="s">
        <v>12771</v>
      </c>
      <c r="D112" s="419" t="s">
        <v>13690</v>
      </c>
      <c r="E112" s="55" t="s">
        <v>7802</v>
      </c>
      <c r="F112" s="55"/>
      <c r="G112" s="55" t="s">
        <v>7804</v>
      </c>
      <c r="H112" s="452">
        <v>380.98</v>
      </c>
      <c r="I112" s="59">
        <v>0.13</v>
      </c>
      <c r="J112" s="448">
        <f t="shared" si="2"/>
        <v>331.45260000000002</v>
      </c>
    </row>
    <row r="113" spans="1:10" ht="15.75">
      <c r="A113" s="55">
        <f t="shared" si="3"/>
        <v>109</v>
      </c>
      <c r="B113" s="55" t="s">
        <v>14466</v>
      </c>
      <c r="C113" s="419" t="s">
        <v>12772</v>
      </c>
      <c r="D113" s="419" t="s">
        <v>13691</v>
      </c>
      <c r="E113" s="55" t="s">
        <v>7802</v>
      </c>
      <c r="F113" s="55"/>
      <c r="G113" s="55" t="s">
        <v>7804</v>
      </c>
      <c r="H113" s="452">
        <v>388.5</v>
      </c>
      <c r="I113" s="59">
        <v>0.13</v>
      </c>
      <c r="J113" s="448">
        <f t="shared" si="2"/>
        <v>337.995</v>
      </c>
    </row>
    <row r="114" spans="1:10" ht="15.75">
      <c r="A114" s="55">
        <f t="shared" si="3"/>
        <v>110</v>
      </c>
      <c r="B114" s="55" t="s">
        <v>14466</v>
      </c>
      <c r="C114" s="419" t="s">
        <v>12773</v>
      </c>
      <c r="D114" s="419" t="s">
        <v>13692</v>
      </c>
      <c r="E114" s="55" t="s">
        <v>7802</v>
      </c>
      <c r="F114" s="55"/>
      <c r="G114" s="55" t="s">
        <v>7804</v>
      </c>
      <c r="H114" s="452">
        <v>388.5</v>
      </c>
      <c r="I114" s="59">
        <v>0.13</v>
      </c>
      <c r="J114" s="448">
        <f t="shared" si="2"/>
        <v>337.995</v>
      </c>
    </row>
    <row r="115" spans="1:10" ht="15.75">
      <c r="A115" s="55">
        <f t="shared" si="3"/>
        <v>111</v>
      </c>
      <c r="B115" s="55" t="s">
        <v>14466</v>
      </c>
      <c r="C115" s="419" t="s">
        <v>12774</v>
      </c>
      <c r="D115" s="419" t="s">
        <v>13693</v>
      </c>
      <c r="E115" s="55" t="s">
        <v>7802</v>
      </c>
      <c r="F115" s="55"/>
      <c r="G115" s="55" t="s">
        <v>7804</v>
      </c>
      <c r="H115" s="452">
        <v>356.83</v>
      </c>
      <c r="I115" s="59">
        <v>0.13</v>
      </c>
      <c r="J115" s="448">
        <f t="shared" si="2"/>
        <v>310.44209999999998</v>
      </c>
    </row>
    <row r="116" spans="1:10" ht="15.75">
      <c r="A116" s="55">
        <f t="shared" si="3"/>
        <v>112</v>
      </c>
      <c r="B116" s="55" t="s">
        <v>14466</v>
      </c>
      <c r="C116" s="419" t="s">
        <v>12775</v>
      </c>
      <c r="D116" s="419" t="s">
        <v>13694</v>
      </c>
      <c r="E116" s="55" t="s">
        <v>7802</v>
      </c>
      <c r="F116" s="55"/>
      <c r="G116" s="55" t="s">
        <v>7804</v>
      </c>
      <c r="H116" s="452">
        <v>267.16000000000003</v>
      </c>
      <c r="I116" s="59">
        <v>0.13</v>
      </c>
      <c r="J116" s="448">
        <f t="shared" si="2"/>
        <v>232.42920000000001</v>
      </c>
    </row>
    <row r="117" spans="1:10" ht="15.75">
      <c r="A117" s="55">
        <f t="shared" si="3"/>
        <v>113</v>
      </c>
      <c r="B117" s="55" t="s">
        <v>14466</v>
      </c>
      <c r="C117" s="419" t="s">
        <v>12776</v>
      </c>
      <c r="D117" s="419" t="s">
        <v>13695</v>
      </c>
      <c r="E117" s="55" t="s">
        <v>7802</v>
      </c>
      <c r="F117" s="55"/>
      <c r="G117" s="55" t="s">
        <v>7804</v>
      </c>
      <c r="H117" s="452">
        <v>373.34</v>
      </c>
      <c r="I117" s="59">
        <v>0.13</v>
      </c>
      <c r="J117" s="448">
        <f t="shared" si="2"/>
        <v>324.80579999999998</v>
      </c>
    </row>
    <row r="118" spans="1:10" ht="15.75">
      <c r="A118" s="55">
        <f t="shared" si="3"/>
        <v>114</v>
      </c>
      <c r="B118" s="55" t="s">
        <v>14466</v>
      </c>
      <c r="C118" s="419" t="s">
        <v>12777</v>
      </c>
      <c r="D118" s="419" t="s">
        <v>13696</v>
      </c>
      <c r="E118" s="55" t="s">
        <v>7802</v>
      </c>
      <c r="F118" s="55"/>
      <c r="G118" s="55" t="s">
        <v>7804</v>
      </c>
      <c r="H118" s="452">
        <v>415.95</v>
      </c>
      <c r="I118" s="59">
        <v>0.13</v>
      </c>
      <c r="J118" s="448">
        <f t="shared" si="2"/>
        <v>361.87649999999996</v>
      </c>
    </row>
    <row r="119" spans="1:10" ht="15.75">
      <c r="A119" s="55">
        <f t="shared" si="3"/>
        <v>115</v>
      </c>
      <c r="B119" s="55" t="s">
        <v>14466</v>
      </c>
      <c r="C119" s="419" t="s">
        <v>12778</v>
      </c>
      <c r="D119" s="419" t="s">
        <v>13697</v>
      </c>
      <c r="E119" s="55" t="s">
        <v>7802</v>
      </c>
      <c r="F119" s="55"/>
      <c r="G119" s="55" t="s">
        <v>7804</v>
      </c>
      <c r="H119" s="452">
        <v>415.95</v>
      </c>
      <c r="I119" s="59">
        <v>0.13</v>
      </c>
      <c r="J119" s="448">
        <f t="shared" si="2"/>
        <v>361.87649999999996</v>
      </c>
    </row>
    <row r="120" spans="1:10" ht="15.75">
      <c r="A120" s="55">
        <f t="shared" si="3"/>
        <v>116</v>
      </c>
      <c r="B120" s="55" t="s">
        <v>14466</v>
      </c>
      <c r="C120" s="419" t="s">
        <v>12779</v>
      </c>
      <c r="D120" s="419" t="s">
        <v>13698</v>
      </c>
      <c r="E120" s="55" t="s">
        <v>7802</v>
      </c>
      <c r="F120" s="55"/>
      <c r="G120" s="55" t="s">
        <v>7804</v>
      </c>
      <c r="H120" s="452">
        <v>360.5</v>
      </c>
      <c r="I120" s="59">
        <v>0.13</v>
      </c>
      <c r="J120" s="448">
        <f t="shared" si="2"/>
        <v>313.63499999999999</v>
      </c>
    </row>
    <row r="121" spans="1:10" ht="15.75">
      <c r="A121" s="55">
        <f t="shared" si="3"/>
        <v>117</v>
      </c>
      <c r="B121" s="55" t="s">
        <v>14466</v>
      </c>
      <c r="C121" s="419" t="s">
        <v>12780</v>
      </c>
      <c r="D121" s="419" t="s">
        <v>13699</v>
      </c>
      <c r="E121" s="55" t="s">
        <v>7802</v>
      </c>
      <c r="F121" s="55"/>
      <c r="G121" s="55" t="s">
        <v>7804</v>
      </c>
      <c r="H121" s="452">
        <v>410.68</v>
      </c>
      <c r="I121" s="59">
        <v>0.13</v>
      </c>
      <c r="J121" s="448">
        <f t="shared" si="2"/>
        <v>357.29160000000002</v>
      </c>
    </row>
    <row r="122" spans="1:10" ht="15.75">
      <c r="A122" s="55">
        <f t="shared" si="3"/>
        <v>118</v>
      </c>
      <c r="B122" s="55" t="s">
        <v>14466</v>
      </c>
      <c r="C122" s="419" t="s">
        <v>12781</v>
      </c>
      <c r="D122" s="419" t="s">
        <v>13700</v>
      </c>
      <c r="E122" s="55" t="s">
        <v>7802</v>
      </c>
      <c r="F122" s="55"/>
      <c r="G122" s="55" t="s">
        <v>7804</v>
      </c>
      <c r="H122" s="452">
        <v>445.55</v>
      </c>
      <c r="I122" s="59">
        <v>0.13</v>
      </c>
      <c r="J122" s="448">
        <f t="shared" si="2"/>
        <v>387.62850000000003</v>
      </c>
    </row>
    <row r="123" spans="1:10" ht="15.75">
      <c r="A123" s="55">
        <f t="shared" si="3"/>
        <v>119</v>
      </c>
      <c r="B123" s="55" t="s">
        <v>14466</v>
      </c>
      <c r="C123" s="419" t="s">
        <v>12782</v>
      </c>
      <c r="D123" s="419" t="s">
        <v>13701</v>
      </c>
      <c r="E123" s="55" t="s">
        <v>7802</v>
      </c>
      <c r="F123" s="55"/>
      <c r="G123" s="55" t="s">
        <v>7804</v>
      </c>
      <c r="H123" s="452">
        <v>20.09</v>
      </c>
      <c r="I123" s="59">
        <v>0.13</v>
      </c>
      <c r="J123" s="448">
        <f t="shared" si="2"/>
        <v>17.478300000000001</v>
      </c>
    </row>
    <row r="124" spans="1:10" ht="15.75">
      <c r="A124" s="55">
        <f t="shared" si="3"/>
        <v>120</v>
      </c>
      <c r="B124" s="55" t="s">
        <v>14466</v>
      </c>
      <c r="C124" s="419" t="s">
        <v>12783</v>
      </c>
      <c r="D124" s="419" t="s">
        <v>13702</v>
      </c>
      <c r="E124" s="55" t="s">
        <v>7802</v>
      </c>
      <c r="F124" s="55"/>
      <c r="G124" s="55" t="s">
        <v>7804</v>
      </c>
      <c r="H124" s="452">
        <v>81.63</v>
      </c>
      <c r="I124" s="59">
        <v>0.13</v>
      </c>
      <c r="J124" s="448">
        <f t="shared" si="2"/>
        <v>71.01809999999999</v>
      </c>
    </row>
    <row r="125" spans="1:10" ht="15.75">
      <c r="A125" s="55">
        <f t="shared" si="3"/>
        <v>121</v>
      </c>
      <c r="B125" s="55" t="s">
        <v>14466</v>
      </c>
      <c r="C125" s="419" t="s">
        <v>12784</v>
      </c>
      <c r="D125" s="419" t="s">
        <v>13703</v>
      </c>
      <c r="E125" s="55" t="s">
        <v>7802</v>
      </c>
      <c r="F125" s="55"/>
      <c r="G125" s="55" t="s">
        <v>7804</v>
      </c>
      <c r="H125" s="452">
        <v>89.14</v>
      </c>
      <c r="I125" s="59">
        <v>0.13</v>
      </c>
      <c r="J125" s="448">
        <f t="shared" si="2"/>
        <v>77.5518</v>
      </c>
    </row>
    <row r="126" spans="1:10" ht="15.75">
      <c r="A126" s="55">
        <f t="shared" si="3"/>
        <v>122</v>
      </c>
      <c r="B126" s="55" t="s">
        <v>14466</v>
      </c>
      <c r="C126" s="419" t="s">
        <v>12785</v>
      </c>
      <c r="D126" s="419" t="s">
        <v>13704</v>
      </c>
      <c r="E126" s="55" t="s">
        <v>7802</v>
      </c>
      <c r="F126" s="55"/>
      <c r="G126" s="55" t="s">
        <v>7804</v>
      </c>
      <c r="H126" s="452">
        <v>127.89</v>
      </c>
      <c r="I126" s="59">
        <v>0.13</v>
      </c>
      <c r="J126" s="448">
        <f t="shared" si="2"/>
        <v>111.26430000000001</v>
      </c>
    </row>
    <row r="127" spans="1:10" ht="15.75">
      <c r="A127" s="55">
        <f t="shared" si="3"/>
        <v>123</v>
      </c>
      <c r="B127" s="55" t="s">
        <v>14466</v>
      </c>
      <c r="C127" s="419" t="s">
        <v>12786</v>
      </c>
      <c r="D127" s="419" t="s">
        <v>13705</v>
      </c>
      <c r="E127" s="55" t="s">
        <v>7802</v>
      </c>
      <c r="F127" s="55"/>
      <c r="G127" s="55" t="s">
        <v>7804</v>
      </c>
      <c r="H127" s="452">
        <v>87.99</v>
      </c>
      <c r="I127" s="59">
        <v>0.13</v>
      </c>
      <c r="J127" s="448">
        <f t="shared" si="2"/>
        <v>76.551299999999998</v>
      </c>
    </row>
    <row r="128" spans="1:10" ht="15.75">
      <c r="A128" s="55">
        <f t="shared" si="3"/>
        <v>124</v>
      </c>
      <c r="B128" s="55" t="s">
        <v>14466</v>
      </c>
      <c r="C128" s="419" t="s">
        <v>12787</v>
      </c>
      <c r="D128" s="419" t="s">
        <v>13706</v>
      </c>
      <c r="E128" s="55" t="s">
        <v>7802</v>
      </c>
      <c r="F128" s="55"/>
      <c r="G128" s="55" t="s">
        <v>7804</v>
      </c>
      <c r="H128" s="452">
        <v>98.22</v>
      </c>
      <c r="I128" s="59">
        <v>0.13</v>
      </c>
      <c r="J128" s="448">
        <f t="shared" si="2"/>
        <v>85.451399999999992</v>
      </c>
    </row>
    <row r="129" spans="1:10" ht="15.75">
      <c r="A129" s="55">
        <f t="shared" si="3"/>
        <v>125</v>
      </c>
      <c r="B129" s="55" t="s">
        <v>14466</v>
      </c>
      <c r="C129" s="419" t="s">
        <v>12788</v>
      </c>
      <c r="D129" s="419" t="s">
        <v>13707</v>
      </c>
      <c r="E129" s="55" t="s">
        <v>7802</v>
      </c>
      <c r="F129" s="55"/>
      <c r="G129" s="55" t="s">
        <v>7804</v>
      </c>
      <c r="H129" s="452">
        <v>478.89</v>
      </c>
      <c r="I129" s="59">
        <v>0.13</v>
      </c>
      <c r="J129" s="448">
        <f t="shared" si="2"/>
        <v>416.6343</v>
      </c>
    </row>
    <row r="130" spans="1:10" ht="15.75">
      <c r="A130" s="55">
        <f t="shared" si="3"/>
        <v>126</v>
      </c>
      <c r="B130" s="55" t="s">
        <v>14466</v>
      </c>
      <c r="C130" s="419" t="s">
        <v>12789</v>
      </c>
      <c r="D130" s="419" t="s">
        <v>13708</v>
      </c>
      <c r="E130" s="55" t="s">
        <v>7802</v>
      </c>
      <c r="F130" s="55"/>
      <c r="G130" s="55" t="s">
        <v>7804</v>
      </c>
      <c r="H130" s="452">
        <v>484.01</v>
      </c>
      <c r="I130" s="59">
        <v>0.13</v>
      </c>
      <c r="J130" s="448">
        <f t="shared" si="2"/>
        <v>421.08870000000002</v>
      </c>
    </row>
    <row r="131" spans="1:10" ht="15.75">
      <c r="A131" s="55">
        <f t="shared" si="3"/>
        <v>127</v>
      </c>
      <c r="B131" s="55" t="s">
        <v>14466</v>
      </c>
      <c r="C131" s="419" t="s">
        <v>12790</v>
      </c>
      <c r="D131" s="419" t="s">
        <v>13709</v>
      </c>
      <c r="E131" s="55" t="s">
        <v>7802</v>
      </c>
      <c r="F131" s="55"/>
      <c r="G131" s="55" t="s">
        <v>7804</v>
      </c>
      <c r="H131" s="452">
        <v>518.89</v>
      </c>
      <c r="I131" s="59">
        <v>0.13</v>
      </c>
      <c r="J131" s="448">
        <f t="shared" si="2"/>
        <v>451.43430000000001</v>
      </c>
    </row>
    <row r="132" spans="1:10" ht="15.75">
      <c r="A132" s="55">
        <f t="shared" si="3"/>
        <v>128</v>
      </c>
      <c r="B132" s="55" t="s">
        <v>14466</v>
      </c>
      <c r="C132" s="419" t="s">
        <v>12791</v>
      </c>
      <c r="D132" s="419" t="s">
        <v>13710</v>
      </c>
      <c r="E132" s="55" t="s">
        <v>7802</v>
      </c>
      <c r="F132" s="55"/>
      <c r="G132" s="55" t="s">
        <v>7804</v>
      </c>
      <c r="H132" s="452">
        <v>557.04</v>
      </c>
      <c r="I132" s="59">
        <v>0.13</v>
      </c>
      <c r="J132" s="448">
        <f t="shared" si="2"/>
        <v>484.62479999999999</v>
      </c>
    </row>
    <row r="133" spans="1:10" ht="15.75">
      <c r="A133" s="55">
        <f t="shared" si="3"/>
        <v>129</v>
      </c>
      <c r="B133" s="55" t="s">
        <v>14466</v>
      </c>
      <c r="C133" s="419" t="s">
        <v>12792</v>
      </c>
      <c r="D133" s="419" t="s">
        <v>13711</v>
      </c>
      <c r="E133" s="55" t="s">
        <v>7802</v>
      </c>
      <c r="F133" s="55"/>
      <c r="G133" s="55" t="s">
        <v>7804</v>
      </c>
      <c r="H133" s="452">
        <v>22.6</v>
      </c>
      <c r="I133" s="59">
        <v>0.13</v>
      </c>
      <c r="J133" s="448">
        <f t="shared" si="2"/>
        <v>19.662000000000003</v>
      </c>
    </row>
    <row r="134" spans="1:10" ht="15.75">
      <c r="A134" s="55">
        <f t="shared" si="3"/>
        <v>130</v>
      </c>
      <c r="B134" s="55" t="s">
        <v>14466</v>
      </c>
      <c r="C134" s="419" t="s">
        <v>12793</v>
      </c>
      <c r="D134" s="419" t="s">
        <v>13712</v>
      </c>
      <c r="E134" s="55" t="s">
        <v>7802</v>
      </c>
      <c r="F134" s="55"/>
      <c r="G134" s="55" t="s">
        <v>7804</v>
      </c>
      <c r="H134" s="452">
        <v>16.82</v>
      </c>
      <c r="I134" s="59">
        <v>0.13</v>
      </c>
      <c r="J134" s="448">
        <f t="shared" ref="J134:J197" si="4">H134*(1-I134)</f>
        <v>14.6334</v>
      </c>
    </row>
    <row r="135" spans="1:10" ht="15.75">
      <c r="A135" s="55">
        <f t="shared" ref="A135:A198" si="5">A134+1</f>
        <v>131</v>
      </c>
      <c r="B135" s="55" t="s">
        <v>14466</v>
      </c>
      <c r="C135" s="419" t="s">
        <v>12794</v>
      </c>
      <c r="D135" s="419" t="s">
        <v>13713</v>
      </c>
      <c r="E135" s="55" t="s">
        <v>7802</v>
      </c>
      <c r="F135" s="55"/>
      <c r="G135" s="55" t="s">
        <v>7804</v>
      </c>
      <c r="H135" s="452">
        <v>277.35000000000002</v>
      </c>
      <c r="I135" s="59">
        <v>0.13</v>
      </c>
      <c r="J135" s="448">
        <f t="shared" si="4"/>
        <v>241.29450000000003</v>
      </c>
    </row>
    <row r="136" spans="1:10" ht="15.75">
      <c r="A136" s="55">
        <f t="shared" si="5"/>
        <v>132</v>
      </c>
      <c r="B136" s="55" t="s">
        <v>14466</v>
      </c>
      <c r="C136" s="419" t="s">
        <v>12795</v>
      </c>
      <c r="D136" s="419" t="s">
        <v>13714</v>
      </c>
      <c r="E136" s="55" t="s">
        <v>7802</v>
      </c>
      <c r="F136" s="55"/>
      <c r="G136" s="55" t="s">
        <v>7804</v>
      </c>
      <c r="H136" s="452">
        <v>239.49</v>
      </c>
      <c r="I136" s="59">
        <v>0.13</v>
      </c>
      <c r="J136" s="448">
        <f t="shared" si="4"/>
        <v>208.3563</v>
      </c>
    </row>
    <row r="137" spans="1:10" ht="15.75">
      <c r="A137" s="55">
        <f t="shared" si="5"/>
        <v>133</v>
      </c>
      <c r="B137" s="55" t="s">
        <v>14466</v>
      </c>
      <c r="C137" s="419" t="s">
        <v>12796</v>
      </c>
      <c r="D137" s="419" t="s">
        <v>13715</v>
      </c>
      <c r="E137" s="55" t="s">
        <v>7802</v>
      </c>
      <c r="F137" s="55"/>
      <c r="G137" s="55" t="s">
        <v>7804</v>
      </c>
      <c r="H137" s="452">
        <v>226.53</v>
      </c>
      <c r="I137" s="59">
        <v>0.13</v>
      </c>
      <c r="J137" s="448">
        <f t="shared" si="4"/>
        <v>197.08109999999999</v>
      </c>
    </row>
    <row r="138" spans="1:10" ht="15.75">
      <c r="A138" s="55">
        <f t="shared" si="5"/>
        <v>134</v>
      </c>
      <c r="B138" s="55" t="s">
        <v>14466</v>
      </c>
      <c r="C138" s="419" t="s">
        <v>12797</v>
      </c>
      <c r="D138" s="419" t="s">
        <v>13716</v>
      </c>
      <c r="E138" s="55" t="s">
        <v>7802</v>
      </c>
      <c r="F138" s="55"/>
      <c r="G138" s="55" t="s">
        <v>7804</v>
      </c>
      <c r="H138" s="452">
        <v>246.53</v>
      </c>
      <c r="I138" s="59">
        <v>0.13</v>
      </c>
      <c r="J138" s="448">
        <f t="shared" si="4"/>
        <v>214.4811</v>
      </c>
    </row>
    <row r="139" spans="1:10" ht="15.75">
      <c r="A139" s="55">
        <f t="shared" si="5"/>
        <v>135</v>
      </c>
      <c r="B139" s="55" t="s">
        <v>14466</v>
      </c>
      <c r="C139" s="419" t="s">
        <v>12798</v>
      </c>
      <c r="D139" s="419" t="s">
        <v>13716</v>
      </c>
      <c r="E139" s="55" t="s">
        <v>7802</v>
      </c>
      <c r="F139" s="55"/>
      <c r="G139" s="55" t="s">
        <v>7804</v>
      </c>
      <c r="H139" s="452">
        <v>246.53</v>
      </c>
      <c r="I139" s="59">
        <v>0.13</v>
      </c>
      <c r="J139" s="448">
        <f t="shared" si="4"/>
        <v>214.4811</v>
      </c>
    </row>
    <row r="140" spans="1:10" ht="15.75">
      <c r="A140" s="55">
        <f t="shared" si="5"/>
        <v>136</v>
      </c>
      <c r="B140" s="55" t="s">
        <v>14466</v>
      </c>
      <c r="C140" s="419" t="s">
        <v>12799</v>
      </c>
      <c r="D140" s="419" t="s">
        <v>13717</v>
      </c>
      <c r="E140" s="55" t="s">
        <v>7802</v>
      </c>
      <c r="F140" s="55"/>
      <c r="G140" s="55" t="s">
        <v>7804</v>
      </c>
      <c r="H140" s="452">
        <v>259.86</v>
      </c>
      <c r="I140" s="59">
        <v>0.13</v>
      </c>
      <c r="J140" s="448">
        <f t="shared" si="4"/>
        <v>226.07820000000001</v>
      </c>
    </row>
    <row r="141" spans="1:10" ht="15.75">
      <c r="A141" s="55">
        <f t="shared" si="5"/>
        <v>137</v>
      </c>
      <c r="B141" s="55" t="s">
        <v>14466</v>
      </c>
      <c r="C141" s="419" t="s">
        <v>12800</v>
      </c>
      <c r="D141" s="419" t="s">
        <v>13718</v>
      </c>
      <c r="E141" s="55" t="s">
        <v>7802</v>
      </c>
      <c r="F141" s="55"/>
      <c r="G141" s="55" t="s">
        <v>7804</v>
      </c>
      <c r="H141" s="452">
        <v>192.03</v>
      </c>
      <c r="I141" s="59">
        <v>0.13</v>
      </c>
      <c r="J141" s="448">
        <f t="shared" si="4"/>
        <v>167.06610000000001</v>
      </c>
    </row>
    <row r="142" spans="1:10" ht="15.75">
      <c r="A142" s="55">
        <f t="shared" si="5"/>
        <v>138</v>
      </c>
      <c r="B142" s="55" t="s">
        <v>14466</v>
      </c>
      <c r="C142" s="419" t="s">
        <v>12801</v>
      </c>
      <c r="D142" s="419" t="s">
        <v>13719</v>
      </c>
      <c r="E142" s="55" t="s">
        <v>7802</v>
      </c>
      <c r="F142" s="55"/>
      <c r="G142" s="55" t="s">
        <v>7804</v>
      </c>
      <c r="H142" s="452">
        <v>242.05</v>
      </c>
      <c r="I142" s="59">
        <v>0.13</v>
      </c>
      <c r="J142" s="448">
        <f t="shared" si="4"/>
        <v>210.58350000000002</v>
      </c>
    </row>
    <row r="143" spans="1:10" ht="15.75">
      <c r="A143" s="55">
        <f t="shared" si="5"/>
        <v>139</v>
      </c>
      <c r="B143" s="55" t="s">
        <v>14466</v>
      </c>
      <c r="C143" s="419" t="s">
        <v>12802</v>
      </c>
      <c r="D143" s="419" t="s">
        <v>13720</v>
      </c>
      <c r="E143" s="55" t="s">
        <v>7802</v>
      </c>
      <c r="F143" s="55"/>
      <c r="G143" s="55" t="s">
        <v>7804</v>
      </c>
      <c r="H143" s="452">
        <v>298.19</v>
      </c>
      <c r="I143" s="59">
        <v>0.13</v>
      </c>
      <c r="J143" s="448">
        <f t="shared" si="4"/>
        <v>259.42529999999999</v>
      </c>
    </row>
    <row r="144" spans="1:10" ht="15.75">
      <c r="A144" s="55">
        <f t="shared" si="5"/>
        <v>140</v>
      </c>
      <c r="B144" s="55" t="s">
        <v>14466</v>
      </c>
      <c r="C144" s="419" t="s">
        <v>12803</v>
      </c>
      <c r="D144" s="419" t="s">
        <v>13721</v>
      </c>
      <c r="E144" s="55" t="s">
        <v>7802</v>
      </c>
      <c r="F144" s="55"/>
      <c r="G144" s="55" t="s">
        <v>7804</v>
      </c>
      <c r="H144" s="452">
        <v>298.19</v>
      </c>
      <c r="I144" s="59">
        <v>0.13</v>
      </c>
      <c r="J144" s="448">
        <f t="shared" si="4"/>
        <v>259.42529999999999</v>
      </c>
    </row>
    <row r="145" spans="1:10" ht="15.75">
      <c r="A145" s="55">
        <f t="shared" si="5"/>
        <v>141</v>
      </c>
      <c r="B145" s="55" t="s">
        <v>14466</v>
      </c>
      <c r="C145" s="419" t="s">
        <v>12804</v>
      </c>
      <c r="D145" s="419" t="s">
        <v>13720</v>
      </c>
      <c r="E145" s="55" t="s">
        <v>7802</v>
      </c>
      <c r="F145" s="55"/>
      <c r="G145" s="55" t="s">
        <v>7804</v>
      </c>
      <c r="H145" s="452">
        <v>242.05</v>
      </c>
      <c r="I145" s="59">
        <v>0.13</v>
      </c>
      <c r="J145" s="448">
        <f t="shared" si="4"/>
        <v>210.58350000000002</v>
      </c>
    </row>
    <row r="146" spans="1:10" ht="15.75">
      <c r="A146" s="55">
        <f t="shared" si="5"/>
        <v>142</v>
      </c>
      <c r="B146" s="55" t="s">
        <v>14466</v>
      </c>
      <c r="C146" s="419" t="s">
        <v>12805</v>
      </c>
      <c r="D146" s="419" t="s">
        <v>13722</v>
      </c>
      <c r="E146" s="55" t="s">
        <v>7802</v>
      </c>
      <c r="F146" s="55"/>
      <c r="G146" s="55" t="s">
        <v>7804</v>
      </c>
      <c r="H146" s="452">
        <v>293.97000000000003</v>
      </c>
      <c r="I146" s="59">
        <v>0.13</v>
      </c>
      <c r="J146" s="448">
        <f t="shared" si="4"/>
        <v>255.75390000000002</v>
      </c>
    </row>
    <row r="147" spans="1:10" ht="15.75">
      <c r="A147" s="55">
        <f t="shared" si="5"/>
        <v>143</v>
      </c>
      <c r="B147" s="55" t="s">
        <v>14466</v>
      </c>
      <c r="C147" s="419" t="s">
        <v>12806</v>
      </c>
      <c r="D147" s="419" t="s">
        <v>13723</v>
      </c>
      <c r="E147" s="55" t="s">
        <v>7802</v>
      </c>
      <c r="F147" s="55"/>
      <c r="G147" s="55" t="s">
        <v>7804</v>
      </c>
      <c r="H147" s="452">
        <v>293.97000000000003</v>
      </c>
      <c r="I147" s="59">
        <v>0.13</v>
      </c>
      <c r="J147" s="448">
        <f t="shared" si="4"/>
        <v>255.75390000000002</v>
      </c>
    </row>
    <row r="148" spans="1:10" ht="15.75">
      <c r="A148" s="55">
        <f t="shared" si="5"/>
        <v>144</v>
      </c>
      <c r="B148" s="55" t="s">
        <v>14466</v>
      </c>
      <c r="C148" s="419" t="s">
        <v>12807</v>
      </c>
      <c r="D148" s="419" t="s">
        <v>13724</v>
      </c>
      <c r="E148" s="55" t="s">
        <v>7802</v>
      </c>
      <c r="F148" s="55"/>
      <c r="G148" s="55" t="s">
        <v>7804</v>
      </c>
      <c r="H148" s="452">
        <v>388.75</v>
      </c>
      <c r="I148" s="59">
        <v>0.13</v>
      </c>
      <c r="J148" s="448">
        <f t="shared" si="4"/>
        <v>338.21249999999998</v>
      </c>
    </row>
    <row r="149" spans="1:10" ht="15.75">
      <c r="A149" s="55">
        <f t="shared" si="5"/>
        <v>145</v>
      </c>
      <c r="B149" s="55" t="s">
        <v>14466</v>
      </c>
      <c r="C149" s="419" t="s">
        <v>12808</v>
      </c>
      <c r="D149" s="419" t="s">
        <v>13725</v>
      </c>
      <c r="E149" s="55" t="s">
        <v>7802</v>
      </c>
      <c r="F149" s="55"/>
      <c r="G149" s="55" t="s">
        <v>7804</v>
      </c>
      <c r="H149" s="452">
        <v>388.75</v>
      </c>
      <c r="I149" s="59">
        <v>0.13</v>
      </c>
      <c r="J149" s="448">
        <f t="shared" si="4"/>
        <v>338.21249999999998</v>
      </c>
    </row>
    <row r="150" spans="1:10" ht="15.75">
      <c r="A150" s="55">
        <f t="shared" si="5"/>
        <v>146</v>
      </c>
      <c r="B150" s="55" t="s">
        <v>14466</v>
      </c>
      <c r="C150" s="419" t="s">
        <v>12809</v>
      </c>
      <c r="D150" s="419" t="s">
        <v>13726</v>
      </c>
      <c r="E150" s="55" t="s">
        <v>7802</v>
      </c>
      <c r="F150" s="55"/>
      <c r="G150" s="55" t="s">
        <v>7804</v>
      </c>
      <c r="H150" s="452">
        <v>392.52</v>
      </c>
      <c r="I150" s="59">
        <v>0.13</v>
      </c>
      <c r="J150" s="448">
        <f t="shared" si="4"/>
        <v>341.49239999999998</v>
      </c>
    </row>
    <row r="151" spans="1:10" ht="15.75">
      <c r="A151" s="55">
        <f t="shared" si="5"/>
        <v>147</v>
      </c>
      <c r="B151" s="55" t="s">
        <v>14466</v>
      </c>
      <c r="C151" s="419" t="s">
        <v>12810</v>
      </c>
      <c r="D151" s="419" t="s">
        <v>13727</v>
      </c>
      <c r="E151" s="55" t="s">
        <v>7802</v>
      </c>
      <c r="F151" s="55"/>
      <c r="G151" s="55" t="s">
        <v>7804</v>
      </c>
      <c r="H151" s="452">
        <v>392.52</v>
      </c>
      <c r="I151" s="59">
        <v>0.13</v>
      </c>
      <c r="J151" s="448">
        <f t="shared" si="4"/>
        <v>341.49239999999998</v>
      </c>
    </row>
    <row r="152" spans="1:10" ht="15.75">
      <c r="A152" s="55">
        <f t="shared" si="5"/>
        <v>148</v>
      </c>
      <c r="B152" s="55" t="s">
        <v>14466</v>
      </c>
      <c r="C152" s="419" t="s">
        <v>12811</v>
      </c>
      <c r="D152" s="419" t="s">
        <v>13728</v>
      </c>
      <c r="E152" s="55" t="s">
        <v>7802</v>
      </c>
      <c r="F152" s="55"/>
      <c r="G152" s="55" t="s">
        <v>7804</v>
      </c>
      <c r="H152" s="452">
        <v>192.03</v>
      </c>
      <c r="I152" s="59">
        <v>0.13</v>
      </c>
      <c r="J152" s="448">
        <f t="shared" si="4"/>
        <v>167.06610000000001</v>
      </c>
    </row>
    <row r="153" spans="1:10" ht="15.75">
      <c r="A153" s="55">
        <f t="shared" si="5"/>
        <v>149</v>
      </c>
      <c r="B153" s="55" t="s">
        <v>14466</v>
      </c>
      <c r="C153" s="419" t="s">
        <v>12812</v>
      </c>
      <c r="D153" s="419" t="s">
        <v>13729</v>
      </c>
      <c r="E153" s="55" t="s">
        <v>7802</v>
      </c>
      <c r="F153" s="55"/>
      <c r="G153" s="55" t="s">
        <v>7804</v>
      </c>
      <c r="H153" s="452">
        <v>360.63</v>
      </c>
      <c r="I153" s="59">
        <v>0.13</v>
      </c>
      <c r="J153" s="448">
        <f t="shared" si="4"/>
        <v>313.74810000000002</v>
      </c>
    </row>
    <row r="154" spans="1:10" ht="15.75">
      <c r="A154" s="55">
        <f t="shared" si="5"/>
        <v>150</v>
      </c>
      <c r="B154" s="55" t="s">
        <v>14466</v>
      </c>
      <c r="C154" s="419" t="s">
        <v>12813</v>
      </c>
      <c r="D154" s="419" t="s">
        <v>13730</v>
      </c>
      <c r="E154" s="55" t="s">
        <v>7802</v>
      </c>
      <c r="F154" s="55"/>
      <c r="G154" s="55" t="s">
        <v>7804</v>
      </c>
      <c r="H154" s="452">
        <v>245.76</v>
      </c>
      <c r="I154" s="59">
        <v>0.13</v>
      </c>
      <c r="J154" s="448">
        <f t="shared" si="4"/>
        <v>213.81119999999999</v>
      </c>
    </row>
    <row r="155" spans="1:10" ht="15.75">
      <c r="A155" s="55">
        <f t="shared" si="5"/>
        <v>151</v>
      </c>
      <c r="B155" s="55" t="s">
        <v>14466</v>
      </c>
      <c r="C155" s="419" t="s">
        <v>12814</v>
      </c>
      <c r="D155" s="419" t="s">
        <v>13731</v>
      </c>
      <c r="E155" s="55" t="s">
        <v>7802</v>
      </c>
      <c r="F155" s="55"/>
      <c r="G155" s="55" t="s">
        <v>7804</v>
      </c>
      <c r="H155" s="452">
        <v>406.71</v>
      </c>
      <c r="I155" s="59">
        <v>0.13</v>
      </c>
      <c r="J155" s="448">
        <f t="shared" si="4"/>
        <v>353.83769999999998</v>
      </c>
    </row>
    <row r="156" spans="1:10" ht="15.75">
      <c r="A156" s="55">
        <f t="shared" si="5"/>
        <v>152</v>
      </c>
      <c r="B156" s="55" t="s">
        <v>14466</v>
      </c>
      <c r="C156" s="419" t="s">
        <v>12815</v>
      </c>
      <c r="D156" s="419" t="s">
        <v>13732</v>
      </c>
      <c r="E156" s="55" t="s">
        <v>7802</v>
      </c>
      <c r="F156" s="55"/>
      <c r="G156" s="55" t="s">
        <v>7804</v>
      </c>
      <c r="H156" s="452">
        <v>245.76</v>
      </c>
      <c r="I156" s="59">
        <v>0.13</v>
      </c>
      <c r="J156" s="448">
        <f t="shared" si="4"/>
        <v>213.81119999999999</v>
      </c>
    </row>
    <row r="157" spans="1:10" ht="15.75">
      <c r="A157" s="55">
        <f t="shared" si="5"/>
        <v>153</v>
      </c>
      <c r="B157" s="55" t="s">
        <v>14466</v>
      </c>
      <c r="C157" s="419" t="s">
        <v>12816</v>
      </c>
      <c r="D157" s="419" t="s">
        <v>13733</v>
      </c>
      <c r="E157" s="55" t="s">
        <v>7802</v>
      </c>
      <c r="F157" s="55"/>
      <c r="G157" s="55" t="s">
        <v>7804</v>
      </c>
      <c r="H157" s="452">
        <v>318.12</v>
      </c>
      <c r="I157" s="59">
        <v>0.13</v>
      </c>
      <c r="J157" s="448">
        <f t="shared" si="4"/>
        <v>276.76440000000002</v>
      </c>
    </row>
    <row r="158" spans="1:10" ht="15.75">
      <c r="A158" s="55">
        <f t="shared" si="5"/>
        <v>154</v>
      </c>
      <c r="B158" s="55" t="s">
        <v>14466</v>
      </c>
      <c r="C158" s="419" t="s">
        <v>12817</v>
      </c>
      <c r="D158" s="419" t="s">
        <v>13734</v>
      </c>
      <c r="E158" s="55" t="s">
        <v>7802</v>
      </c>
      <c r="F158" s="55"/>
      <c r="G158" s="55" t="s">
        <v>7804</v>
      </c>
      <c r="H158" s="452">
        <v>318.12</v>
      </c>
      <c r="I158" s="59">
        <v>0.13</v>
      </c>
      <c r="J158" s="448">
        <f t="shared" si="4"/>
        <v>276.76440000000002</v>
      </c>
    </row>
    <row r="159" spans="1:10" ht="15.75">
      <c r="A159" s="55">
        <f t="shared" si="5"/>
        <v>155</v>
      </c>
      <c r="B159" s="55" t="s">
        <v>14466</v>
      </c>
      <c r="C159" s="419" t="s">
        <v>12818</v>
      </c>
      <c r="D159" s="419" t="s">
        <v>13735</v>
      </c>
      <c r="E159" s="55" t="s">
        <v>7802</v>
      </c>
      <c r="F159" s="55"/>
      <c r="G159" s="55" t="s">
        <v>7804</v>
      </c>
      <c r="H159" s="452">
        <v>333.9</v>
      </c>
      <c r="I159" s="59">
        <v>0.13</v>
      </c>
      <c r="J159" s="448">
        <f t="shared" si="4"/>
        <v>290.49299999999999</v>
      </c>
    </row>
    <row r="160" spans="1:10" ht="15.75">
      <c r="A160" s="55">
        <f t="shared" si="5"/>
        <v>156</v>
      </c>
      <c r="B160" s="55" t="s">
        <v>14466</v>
      </c>
      <c r="C160" s="419" t="s">
        <v>12819</v>
      </c>
      <c r="D160" s="419" t="s">
        <v>13736</v>
      </c>
      <c r="E160" s="55" t="s">
        <v>7802</v>
      </c>
      <c r="F160" s="55"/>
      <c r="G160" s="55" t="s">
        <v>7804</v>
      </c>
      <c r="H160" s="452">
        <v>333.9</v>
      </c>
      <c r="I160" s="59">
        <v>0.13</v>
      </c>
      <c r="J160" s="448">
        <f t="shared" si="4"/>
        <v>290.49299999999999</v>
      </c>
    </row>
    <row r="161" spans="1:10" ht="15.75">
      <c r="A161" s="55">
        <f t="shared" si="5"/>
        <v>157</v>
      </c>
      <c r="B161" s="55" t="s">
        <v>14466</v>
      </c>
      <c r="C161" s="419" t="s">
        <v>12820</v>
      </c>
      <c r="D161" s="419" t="s">
        <v>13737</v>
      </c>
      <c r="E161" s="55" t="s">
        <v>7802</v>
      </c>
      <c r="F161" s="55"/>
      <c r="G161" s="55" t="s">
        <v>7804</v>
      </c>
      <c r="H161" s="452">
        <v>430.34</v>
      </c>
      <c r="I161" s="59">
        <v>0.13</v>
      </c>
      <c r="J161" s="448">
        <f t="shared" si="4"/>
        <v>374.39579999999995</v>
      </c>
    </row>
    <row r="162" spans="1:10" ht="15.75">
      <c r="A162" s="55">
        <f t="shared" si="5"/>
        <v>158</v>
      </c>
      <c r="B162" s="55" t="s">
        <v>14466</v>
      </c>
      <c r="C162" s="419" t="s">
        <v>12821</v>
      </c>
      <c r="D162" s="419" t="s">
        <v>13738</v>
      </c>
      <c r="E162" s="55" t="s">
        <v>7802</v>
      </c>
      <c r="F162" s="55"/>
      <c r="G162" s="55" t="s">
        <v>7804</v>
      </c>
      <c r="H162" s="452">
        <v>430.34</v>
      </c>
      <c r="I162" s="59">
        <v>0.13</v>
      </c>
      <c r="J162" s="448">
        <f t="shared" si="4"/>
        <v>374.39579999999995</v>
      </c>
    </row>
    <row r="163" spans="1:10" ht="15.75">
      <c r="A163" s="55">
        <f t="shared" si="5"/>
        <v>159</v>
      </c>
      <c r="B163" s="55" t="s">
        <v>14466</v>
      </c>
      <c r="C163" s="419" t="s">
        <v>12822</v>
      </c>
      <c r="D163" s="419" t="s">
        <v>13739</v>
      </c>
      <c r="E163" s="55" t="s">
        <v>7802</v>
      </c>
      <c r="F163" s="55"/>
      <c r="G163" s="55" t="s">
        <v>7804</v>
      </c>
      <c r="H163" s="452">
        <v>430.34</v>
      </c>
      <c r="I163" s="59">
        <v>0.13</v>
      </c>
      <c r="J163" s="448">
        <f t="shared" si="4"/>
        <v>374.39579999999995</v>
      </c>
    </row>
    <row r="164" spans="1:10" ht="15.75">
      <c r="A164" s="55">
        <f t="shared" si="5"/>
        <v>160</v>
      </c>
      <c r="B164" s="55" t="s">
        <v>14466</v>
      </c>
      <c r="C164" s="419" t="s">
        <v>12823</v>
      </c>
      <c r="D164" s="419" t="s">
        <v>13740</v>
      </c>
      <c r="E164" s="55" t="s">
        <v>7802</v>
      </c>
      <c r="F164" s="55"/>
      <c r="G164" s="55" t="s">
        <v>7804</v>
      </c>
      <c r="H164" s="452">
        <v>430.34</v>
      </c>
      <c r="I164" s="59">
        <v>0.13</v>
      </c>
      <c r="J164" s="448">
        <f t="shared" si="4"/>
        <v>374.39579999999995</v>
      </c>
    </row>
    <row r="165" spans="1:10" ht="15.75">
      <c r="A165" s="55">
        <f t="shared" si="5"/>
        <v>161</v>
      </c>
      <c r="B165" s="55" t="s">
        <v>14466</v>
      </c>
      <c r="C165" s="419" t="s">
        <v>12824</v>
      </c>
      <c r="D165" s="419" t="s">
        <v>13741</v>
      </c>
      <c r="E165" s="55" t="s">
        <v>7802</v>
      </c>
      <c r="F165" s="55"/>
      <c r="G165" s="55" t="s">
        <v>7804</v>
      </c>
      <c r="H165" s="452">
        <v>119.1</v>
      </c>
      <c r="I165" s="59">
        <v>0.13</v>
      </c>
      <c r="J165" s="448">
        <f t="shared" si="4"/>
        <v>103.61699999999999</v>
      </c>
    </row>
    <row r="166" spans="1:10" ht="15.75">
      <c r="A166" s="55">
        <f t="shared" si="5"/>
        <v>162</v>
      </c>
      <c r="B166" s="55" t="s">
        <v>14466</v>
      </c>
      <c r="C166" s="419" t="s">
        <v>12825</v>
      </c>
      <c r="D166" s="419" t="s">
        <v>13742</v>
      </c>
      <c r="E166" s="55" t="s">
        <v>7802</v>
      </c>
      <c r="F166" s="55"/>
      <c r="G166" s="55" t="s">
        <v>7804</v>
      </c>
      <c r="H166" s="452">
        <v>197.07</v>
      </c>
      <c r="I166" s="59">
        <v>0.13</v>
      </c>
      <c r="J166" s="448">
        <f t="shared" si="4"/>
        <v>171.45089999999999</v>
      </c>
    </row>
    <row r="167" spans="1:10" ht="15.75">
      <c r="A167" s="55">
        <f t="shared" si="5"/>
        <v>163</v>
      </c>
      <c r="B167" s="55" t="s">
        <v>14466</v>
      </c>
      <c r="C167" s="419" t="s">
        <v>12826</v>
      </c>
      <c r="D167" s="419" t="s">
        <v>13743</v>
      </c>
      <c r="E167" s="55" t="s">
        <v>7802</v>
      </c>
      <c r="F167" s="55"/>
      <c r="G167" s="55" t="s">
        <v>7804</v>
      </c>
      <c r="H167" s="452">
        <v>197.07</v>
      </c>
      <c r="I167" s="59">
        <v>0.13</v>
      </c>
      <c r="J167" s="448">
        <f t="shared" si="4"/>
        <v>171.45089999999999</v>
      </c>
    </row>
    <row r="168" spans="1:10" ht="15.75">
      <c r="A168" s="55">
        <f t="shared" si="5"/>
        <v>164</v>
      </c>
      <c r="B168" s="55" t="s">
        <v>14466</v>
      </c>
      <c r="C168" s="419" t="s">
        <v>12827</v>
      </c>
      <c r="D168" s="419" t="s">
        <v>13744</v>
      </c>
      <c r="E168" s="55" t="s">
        <v>7802</v>
      </c>
      <c r="F168" s="55"/>
      <c r="G168" s="55" t="s">
        <v>7804</v>
      </c>
      <c r="H168" s="452">
        <v>198.01</v>
      </c>
      <c r="I168" s="59">
        <v>0.13</v>
      </c>
      <c r="J168" s="448">
        <f t="shared" si="4"/>
        <v>172.2687</v>
      </c>
    </row>
    <row r="169" spans="1:10" ht="15.75">
      <c r="A169" s="55">
        <f t="shared" si="5"/>
        <v>165</v>
      </c>
      <c r="B169" s="55" t="s">
        <v>14466</v>
      </c>
      <c r="C169" s="419" t="s">
        <v>12828</v>
      </c>
      <c r="D169" s="419" t="s">
        <v>13745</v>
      </c>
      <c r="E169" s="55" t="s">
        <v>7802</v>
      </c>
      <c r="F169" s="55"/>
      <c r="G169" s="55" t="s">
        <v>7804</v>
      </c>
      <c r="H169" s="452">
        <v>198.01</v>
      </c>
      <c r="I169" s="59">
        <v>0.13</v>
      </c>
      <c r="J169" s="448">
        <f t="shared" si="4"/>
        <v>172.2687</v>
      </c>
    </row>
    <row r="170" spans="1:10" ht="15.75">
      <c r="A170" s="55">
        <f t="shared" si="5"/>
        <v>166</v>
      </c>
      <c r="B170" s="55" t="s">
        <v>14466</v>
      </c>
      <c r="C170" s="419" t="s">
        <v>12829</v>
      </c>
      <c r="D170" s="419" t="s">
        <v>13746</v>
      </c>
      <c r="E170" s="55" t="s">
        <v>7802</v>
      </c>
      <c r="F170" s="55"/>
      <c r="G170" s="55" t="s">
        <v>7804</v>
      </c>
      <c r="H170" s="452">
        <v>221.05</v>
      </c>
      <c r="I170" s="59">
        <v>0.13</v>
      </c>
      <c r="J170" s="448">
        <f t="shared" si="4"/>
        <v>192.3135</v>
      </c>
    </row>
    <row r="171" spans="1:10" ht="15.75">
      <c r="A171" s="55">
        <f t="shared" si="5"/>
        <v>167</v>
      </c>
      <c r="B171" s="55" t="s">
        <v>14466</v>
      </c>
      <c r="C171" s="419" t="s">
        <v>12830</v>
      </c>
      <c r="D171" s="419" t="s">
        <v>13747</v>
      </c>
      <c r="E171" s="55" t="s">
        <v>7802</v>
      </c>
      <c r="F171" s="55"/>
      <c r="G171" s="55" t="s">
        <v>7804</v>
      </c>
      <c r="H171" s="452">
        <v>221.05</v>
      </c>
      <c r="I171" s="59">
        <v>0.13</v>
      </c>
      <c r="J171" s="448">
        <f t="shared" si="4"/>
        <v>192.3135</v>
      </c>
    </row>
    <row r="172" spans="1:10" ht="15.75">
      <c r="A172" s="55">
        <f t="shared" si="5"/>
        <v>168</v>
      </c>
      <c r="B172" s="55" t="s">
        <v>14466</v>
      </c>
      <c r="C172" s="419" t="s">
        <v>12831</v>
      </c>
      <c r="D172" s="419" t="s">
        <v>13748</v>
      </c>
      <c r="E172" s="55" t="s">
        <v>7802</v>
      </c>
      <c r="F172" s="55"/>
      <c r="G172" s="55" t="s">
        <v>7804</v>
      </c>
      <c r="H172" s="452">
        <v>119.1</v>
      </c>
      <c r="I172" s="59">
        <v>0.13</v>
      </c>
      <c r="J172" s="448">
        <f t="shared" si="4"/>
        <v>103.61699999999999</v>
      </c>
    </row>
    <row r="173" spans="1:10" ht="15.75">
      <c r="A173" s="55">
        <f t="shared" si="5"/>
        <v>169</v>
      </c>
      <c r="B173" s="55" t="s">
        <v>14466</v>
      </c>
      <c r="C173" s="419" t="s">
        <v>12832</v>
      </c>
      <c r="D173" s="419" t="s">
        <v>13749</v>
      </c>
      <c r="E173" s="55" t="s">
        <v>7802</v>
      </c>
      <c r="F173" s="55"/>
      <c r="G173" s="55" t="s">
        <v>7804</v>
      </c>
      <c r="H173" s="452">
        <v>135.03</v>
      </c>
      <c r="I173" s="59">
        <v>0.13</v>
      </c>
      <c r="J173" s="448">
        <f t="shared" si="4"/>
        <v>117.4761</v>
      </c>
    </row>
    <row r="174" spans="1:10" ht="15.75">
      <c r="A174" s="55">
        <f t="shared" si="5"/>
        <v>170</v>
      </c>
      <c r="B174" s="55" t="s">
        <v>14466</v>
      </c>
      <c r="C174" s="419" t="s">
        <v>12833</v>
      </c>
      <c r="D174" s="419" t="s">
        <v>13750</v>
      </c>
      <c r="E174" s="55" t="s">
        <v>7802</v>
      </c>
      <c r="F174" s="55"/>
      <c r="G174" s="55" t="s">
        <v>7804</v>
      </c>
      <c r="H174" s="452">
        <v>135.03</v>
      </c>
      <c r="I174" s="59">
        <v>0.13</v>
      </c>
      <c r="J174" s="448">
        <f t="shared" si="4"/>
        <v>117.4761</v>
      </c>
    </row>
    <row r="175" spans="1:10" ht="15.75">
      <c r="A175" s="55">
        <f t="shared" si="5"/>
        <v>171</v>
      </c>
      <c r="B175" s="55" t="s">
        <v>14466</v>
      </c>
      <c r="C175" s="419" t="s">
        <v>12834</v>
      </c>
      <c r="D175" s="419" t="s">
        <v>13751</v>
      </c>
      <c r="E175" s="55" t="s">
        <v>7802</v>
      </c>
      <c r="F175" s="55"/>
      <c r="G175" s="55" t="s">
        <v>7804</v>
      </c>
      <c r="H175" s="452">
        <v>123.89</v>
      </c>
      <c r="I175" s="59">
        <v>0.13</v>
      </c>
      <c r="J175" s="448">
        <f t="shared" si="4"/>
        <v>107.7843</v>
      </c>
    </row>
    <row r="176" spans="1:10" ht="15.75">
      <c r="A176" s="55">
        <f t="shared" si="5"/>
        <v>172</v>
      </c>
      <c r="B176" s="55" t="s">
        <v>14466</v>
      </c>
      <c r="C176" s="419" t="s">
        <v>12835</v>
      </c>
      <c r="D176" s="419" t="s">
        <v>13752</v>
      </c>
      <c r="E176" s="55" t="s">
        <v>7802</v>
      </c>
      <c r="F176" s="55"/>
      <c r="G176" s="55" t="s">
        <v>7804</v>
      </c>
      <c r="H176" s="452">
        <v>198.69</v>
      </c>
      <c r="I176" s="59">
        <v>0.13</v>
      </c>
      <c r="J176" s="448">
        <f t="shared" si="4"/>
        <v>172.8603</v>
      </c>
    </row>
    <row r="177" spans="1:10" ht="15.75">
      <c r="A177" s="55">
        <f t="shared" si="5"/>
        <v>173</v>
      </c>
      <c r="B177" s="55" t="s">
        <v>14466</v>
      </c>
      <c r="C177" s="419" t="s">
        <v>12836</v>
      </c>
      <c r="D177" s="419" t="s">
        <v>13753</v>
      </c>
      <c r="E177" s="55" t="s">
        <v>7802</v>
      </c>
      <c r="F177" s="55"/>
      <c r="G177" s="55" t="s">
        <v>7804</v>
      </c>
      <c r="H177" s="452">
        <v>198.69</v>
      </c>
      <c r="I177" s="59">
        <v>0.13</v>
      </c>
      <c r="J177" s="448">
        <f t="shared" si="4"/>
        <v>172.8603</v>
      </c>
    </row>
    <row r="178" spans="1:10" ht="15.75">
      <c r="A178" s="55">
        <f t="shared" si="5"/>
        <v>174</v>
      </c>
      <c r="B178" s="55" t="s">
        <v>14466</v>
      </c>
      <c r="C178" s="419" t="s">
        <v>12837</v>
      </c>
      <c r="D178" s="419" t="s">
        <v>13754</v>
      </c>
      <c r="E178" s="55" t="s">
        <v>7802</v>
      </c>
      <c r="F178" s="55"/>
      <c r="G178" s="55" t="s">
        <v>7804</v>
      </c>
      <c r="H178" s="452">
        <v>242.84</v>
      </c>
      <c r="I178" s="59">
        <v>0.13</v>
      </c>
      <c r="J178" s="448">
        <f t="shared" si="4"/>
        <v>211.27080000000001</v>
      </c>
    </row>
    <row r="179" spans="1:10" ht="15.75">
      <c r="A179" s="55">
        <f t="shared" si="5"/>
        <v>175</v>
      </c>
      <c r="B179" s="55" t="s">
        <v>14466</v>
      </c>
      <c r="C179" s="419" t="s">
        <v>12838</v>
      </c>
      <c r="D179" s="419" t="s">
        <v>13755</v>
      </c>
      <c r="E179" s="55" t="s">
        <v>7802</v>
      </c>
      <c r="F179" s="55"/>
      <c r="G179" s="55" t="s">
        <v>7804</v>
      </c>
      <c r="H179" s="452">
        <v>242.84</v>
      </c>
      <c r="I179" s="59">
        <v>0.13</v>
      </c>
      <c r="J179" s="448">
        <f t="shared" si="4"/>
        <v>211.27080000000001</v>
      </c>
    </row>
    <row r="180" spans="1:10" ht="15.75">
      <c r="A180" s="55">
        <f t="shared" si="5"/>
        <v>176</v>
      </c>
      <c r="B180" s="55" t="s">
        <v>14466</v>
      </c>
      <c r="C180" s="419" t="s">
        <v>12839</v>
      </c>
      <c r="D180" s="419" t="s">
        <v>13756</v>
      </c>
      <c r="E180" s="55" t="s">
        <v>7802</v>
      </c>
      <c r="F180" s="55"/>
      <c r="G180" s="55" t="s">
        <v>7804</v>
      </c>
      <c r="H180" s="452">
        <v>242.84</v>
      </c>
      <c r="I180" s="59">
        <v>0.13</v>
      </c>
      <c r="J180" s="448">
        <f t="shared" si="4"/>
        <v>211.27080000000001</v>
      </c>
    </row>
    <row r="181" spans="1:10" ht="15.75">
      <c r="A181" s="55">
        <f t="shared" si="5"/>
        <v>177</v>
      </c>
      <c r="B181" s="55" t="s">
        <v>14466</v>
      </c>
      <c r="C181" s="419" t="s">
        <v>12840</v>
      </c>
      <c r="D181" s="419" t="s">
        <v>13757</v>
      </c>
      <c r="E181" s="55" t="s">
        <v>7802</v>
      </c>
      <c r="F181" s="55"/>
      <c r="G181" s="55" t="s">
        <v>7804</v>
      </c>
      <c r="H181" s="452">
        <v>242.84</v>
      </c>
      <c r="I181" s="59">
        <v>0.13</v>
      </c>
      <c r="J181" s="448">
        <f t="shared" si="4"/>
        <v>211.27080000000001</v>
      </c>
    </row>
    <row r="182" spans="1:10" ht="15.75">
      <c r="A182" s="55">
        <f t="shared" si="5"/>
        <v>178</v>
      </c>
      <c r="B182" s="55" t="s">
        <v>14466</v>
      </c>
      <c r="C182" s="419" t="s">
        <v>12841</v>
      </c>
      <c r="D182" s="419" t="s">
        <v>13758</v>
      </c>
      <c r="E182" s="55" t="s">
        <v>7802</v>
      </c>
      <c r="F182" s="55"/>
      <c r="G182" s="55" t="s">
        <v>7804</v>
      </c>
      <c r="H182" s="452">
        <v>233.2</v>
      </c>
      <c r="I182" s="59">
        <v>0.13</v>
      </c>
      <c r="J182" s="448">
        <f t="shared" si="4"/>
        <v>202.88399999999999</v>
      </c>
    </row>
    <row r="183" spans="1:10" ht="15.75">
      <c r="A183" s="55">
        <f t="shared" si="5"/>
        <v>179</v>
      </c>
      <c r="B183" s="55" t="s">
        <v>14466</v>
      </c>
      <c r="C183" s="419" t="s">
        <v>12842</v>
      </c>
      <c r="D183" s="419" t="s">
        <v>13759</v>
      </c>
      <c r="E183" s="55" t="s">
        <v>7802</v>
      </c>
      <c r="F183" s="55"/>
      <c r="G183" s="55" t="s">
        <v>7804</v>
      </c>
      <c r="H183" s="452">
        <v>404.32</v>
      </c>
      <c r="I183" s="59">
        <v>0.13</v>
      </c>
      <c r="J183" s="448">
        <f t="shared" si="4"/>
        <v>351.75839999999999</v>
      </c>
    </row>
    <row r="184" spans="1:10" ht="15.75">
      <c r="A184" s="55">
        <f t="shared" si="5"/>
        <v>180</v>
      </c>
      <c r="B184" s="55" t="s">
        <v>14466</v>
      </c>
      <c r="C184" s="419" t="s">
        <v>12843</v>
      </c>
      <c r="D184" s="419" t="s">
        <v>13760</v>
      </c>
      <c r="E184" s="55" t="s">
        <v>7802</v>
      </c>
      <c r="F184" s="55"/>
      <c r="G184" s="55" t="s">
        <v>7804</v>
      </c>
      <c r="H184" s="452">
        <v>404.32</v>
      </c>
      <c r="I184" s="59">
        <v>0.13</v>
      </c>
      <c r="J184" s="448">
        <f t="shared" si="4"/>
        <v>351.75839999999999</v>
      </c>
    </row>
    <row r="185" spans="1:10" ht="15.75">
      <c r="A185" s="55">
        <f t="shared" si="5"/>
        <v>181</v>
      </c>
      <c r="B185" s="55" t="s">
        <v>14466</v>
      </c>
      <c r="C185" s="419" t="s">
        <v>12844</v>
      </c>
      <c r="D185" s="419" t="s">
        <v>13761</v>
      </c>
      <c r="E185" s="55" t="s">
        <v>7802</v>
      </c>
      <c r="F185" s="55"/>
      <c r="G185" s="55" t="s">
        <v>7804</v>
      </c>
      <c r="H185" s="452">
        <v>406.94</v>
      </c>
      <c r="I185" s="59">
        <v>0.13</v>
      </c>
      <c r="J185" s="448">
        <f t="shared" si="4"/>
        <v>354.0378</v>
      </c>
    </row>
    <row r="186" spans="1:10" ht="15.75">
      <c r="A186" s="55">
        <f t="shared" si="5"/>
        <v>182</v>
      </c>
      <c r="B186" s="55" t="s">
        <v>14466</v>
      </c>
      <c r="C186" s="419" t="s">
        <v>12845</v>
      </c>
      <c r="D186" s="419" t="s">
        <v>13762</v>
      </c>
      <c r="E186" s="55" t="s">
        <v>7802</v>
      </c>
      <c r="F186" s="55"/>
      <c r="G186" s="55" t="s">
        <v>7804</v>
      </c>
      <c r="H186" s="452">
        <v>406.94</v>
      </c>
      <c r="I186" s="59">
        <v>0.13</v>
      </c>
      <c r="J186" s="448">
        <f t="shared" si="4"/>
        <v>354.0378</v>
      </c>
    </row>
    <row r="187" spans="1:10" ht="15.75">
      <c r="A187" s="55">
        <f t="shared" si="5"/>
        <v>183</v>
      </c>
      <c r="B187" s="55" t="s">
        <v>14466</v>
      </c>
      <c r="C187" s="419" t="s">
        <v>12846</v>
      </c>
      <c r="D187" s="419" t="s">
        <v>13763</v>
      </c>
      <c r="E187" s="55" t="s">
        <v>7802</v>
      </c>
      <c r="F187" s="55"/>
      <c r="G187" s="55" t="s">
        <v>7804</v>
      </c>
      <c r="H187" s="452">
        <v>123.89</v>
      </c>
      <c r="I187" s="59">
        <v>0.13</v>
      </c>
      <c r="J187" s="448">
        <f t="shared" si="4"/>
        <v>107.7843</v>
      </c>
    </row>
    <row r="188" spans="1:10" ht="15.75">
      <c r="A188" s="55">
        <f t="shared" si="5"/>
        <v>184</v>
      </c>
      <c r="B188" s="55" t="s">
        <v>14466</v>
      </c>
      <c r="C188" s="419" t="s">
        <v>12847</v>
      </c>
      <c r="D188" s="419" t="s">
        <v>13764</v>
      </c>
      <c r="E188" s="55" t="s">
        <v>7802</v>
      </c>
      <c r="F188" s="55"/>
      <c r="G188" s="55" t="s">
        <v>7804</v>
      </c>
      <c r="H188" s="452">
        <v>139.61000000000001</v>
      </c>
      <c r="I188" s="59">
        <v>0.13</v>
      </c>
      <c r="J188" s="448">
        <f t="shared" si="4"/>
        <v>121.46070000000002</v>
      </c>
    </row>
    <row r="189" spans="1:10" ht="15.75">
      <c r="A189" s="55">
        <f t="shared" si="5"/>
        <v>185</v>
      </c>
      <c r="B189" s="55" t="s">
        <v>14466</v>
      </c>
      <c r="C189" s="419" t="s">
        <v>12848</v>
      </c>
      <c r="D189" s="419" t="s">
        <v>13765</v>
      </c>
      <c r="E189" s="55" t="s">
        <v>7802</v>
      </c>
      <c r="F189" s="55"/>
      <c r="G189" s="55" t="s">
        <v>7804</v>
      </c>
      <c r="H189" s="452">
        <v>139.61000000000001</v>
      </c>
      <c r="I189" s="59">
        <v>0.13</v>
      </c>
      <c r="J189" s="448">
        <f t="shared" si="4"/>
        <v>121.46070000000002</v>
      </c>
    </row>
    <row r="190" spans="1:10" ht="15.75">
      <c r="A190" s="55">
        <f t="shared" si="5"/>
        <v>186</v>
      </c>
      <c r="B190" s="55" t="s">
        <v>14466</v>
      </c>
      <c r="C190" s="419" t="s">
        <v>12849</v>
      </c>
      <c r="D190" s="419" t="s">
        <v>13766</v>
      </c>
      <c r="E190" s="55" t="s">
        <v>7802</v>
      </c>
      <c r="F190" s="55"/>
      <c r="G190" s="55" t="s">
        <v>7804</v>
      </c>
      <c r="H190" s="452">
        <v>236.65</v>
      </c>
      <c r="I190" s="59">
        <v>0.13</v>
      </c>
      <c r="J190" s="448">
        <f t="shared" si="4"/>
        <v>205.88550000000001</v>
      </c>
    </row>
    <row r="191" spans="1:10" ht="15.75">
      <c r="A191" s="55">
        <f t="shared" si="5"/>
        <v>187</v>
      </c>
      <c r="B191" s="55" t="s">
        <v>14466</v>
      </c>
      <c r="C191" s="419" t="s">
        <v>12850</v>
      </c>
      <c r="D191" s="419" t="s">
        <v>13767</v>
      </c>
      <c r="E191" s="55" t="s">
        <v>7802</v>
      </c>
      <c r="F191" s="55"/>
      <c r="G191" s="55" t="s">
        <v>7804</v>
      </c>
      <c r="H191" s="452">
        <v>250.94</v>
      </c>
      <c r="I191" s="59">
        <v>0.13</v>
      </c>
      <c r="J191" s="448">
        <f t="shared" si="4"/>
        <v>218.31780000000001</v>
      </c>
    </row>
    <row r="192" spans="1:10" ht="15.75">
      <c r="A192" s="55">
        <f t="shared" si="5"/>
        <v>188</v>
      </c>
      <c r="B192" s="55" t="s">
        <v>14466</v>
      </c>
      <c r="C192" s="419" t="s">
        <v>12851</v>
      </c>
      <c r="D192" s="419" t="s">
        <v>13768</v>
      </c>
      <c r="E192" s="55" t="s">
        <v>7802</v>
      </c>
      <c r="F192" s="55"/>
      <c r="G192" s="55" t="s">
        <v>7804</v>
      </c>
      <c r="H192" s="452">
        <v>236.65</v>
      </c>
      <c r="I192" s="59">
        <v>0.13</v>
      </c>
      <c r="J192" s="448">
        <f t="shared" si="4"/>
        <v>205.88550000000001</v>
      </c>
    </row>
    <row r="193" spans="1:10" ht="15.75">
      <c r="A193" s="55">
        <f t="shared" si="5"/>
        <v>189</v>
      </c>
      <c r="B193" s="55" t="s">
        <v>14466</v>
      </c>
      <c r="C193" s="419" t="s">
        <v>12852</v>
      </c>
      <c r="D193" s="419" t="s">
        <v>13769</v>
      </c>
      <c r="E193" s="55" t="s">
        <v>7802</v>
      </c>
      <c r="F193" s="55"/>
      <c r="G193" s="55" t="s">
        <v>7804</v>
      </c>
      <c r="H193" s="452">
        <v>293.01</v>
      </c>
      <c r="I193" s="59">
        <v>0.13</v>
      </c>
      <c r="J193" s="448">
        <f t="shared" si="4"/>
        <v>254.9187</v>
      </c>
    </row>
    <row r="194" spans="1:10" ht="15.75">
      <c r="A194" s="55">
        <f t="shared" si="5"/>
        <v>190</v>
      </c>
      <c r="B194" s="55" t="s">
        <v>14466</v>
      </c>
      <c r="C194" s="419" t="s">
        <v>12853</v>
      </c>
      <c r="D194" s="419" t="s">
        <v>13770</v>
      </c>
      <c r="E194" s="55" t="s">
        <v>7802</v>
      </c>
      <c r="F194" s="55"/>
      <c r="G194" s="55" t="s">
        <v>7804</v>
      </c>
      <c r="H194" s="452">
        <v>293.01</v>
      </c>
      <c r="I194" s="59">
        <v>0.13</v>
      </c>
      <c r="J194" s="448">
        <f t="shared" si="4"/>
        <v>254.9187</v>
      </c>
    </row>
    <row r="195" spans="1:10" ht="15.75">
      <c r="A195" s="55">
        <f t="shared" si="5"/>
        <v>191</v>
      </c>
      <c r="B195" s="55" t="s">
        <v>14466</v>
      </c>
      <c r="C195" s="419" t="s">
        <v>12854</v>
      </c>
      <c r="D195" s="419" t="s">
        <v>13771</v>
      </c>
      <c r="E195" s="55" t="s">
        <v>7802</v>
      </c>
      <c r="F195" s="55"/>
      <c r="G195" s="55" t="s">
        <v>7804</v>
      </c>
      <c r="H195" s="452">
        <v>237.45</v>
      </c>
      <c r="I195" s="59">
        <v>0.13</v>
      </c>
      <c r="J195" s="448">
        <f t="shared" si="4"/>
        <v>206.58149999999998</v>
      </c>
    </row>
    <row r="196" spans="1:10" ht="15.75">
      <c r="A196" s="55">
        <f t="shared" si="5"/>
        <v>192</v>
      </c>
      <c r="B196" s="55" t="s">
        <v>14466</v>
      </c>
      <c r="C196" s="419" t="s">
        <v>12855</v>
      </c>
      <c r="D196" s="419" t="s">
        <v>13772</v>
      </c>
      <c r="E196" s="55" t="s">
        <v>7802</v>
      </c>
      <c r="F196" s="55"/>
      <c r="G196" s="55" t="s">
        <v>7804</v>
      </c>
      <c r="H196" s="452">
        <v>237.45</v>
      </c>
      <c r="I196" s="59">
        <v>0.13</v>
      </c>
      <c r="J196" s="448">
        <f t="shared" si="4"/>
        <v>206.58149999999998</v>
      </c>
    </row>
    <row r="197" spans="1:10" ht="15.75">
      <c r="A197" s="55">
        <f t="shared" si="5"/>
        <v>193</v>
      </c>
      <c r="B197" s="55" t="s">
        <v>14466</v>
      </c>
      <c r="C197" s="419" t="s">
        <v>12856</v>
      </c>
      <c r="D197" s="419" t="s">
        <v>13773</v>
      </c>
      <c r="E197" s="55" t="s">
        <v>7802</v>
      </c>
      <c r="F197" s="55"/>
      <c r="G197" s="55" t="s">
        <v>7804</v>
      </c>
      <c r="H197" s="452">
        <v>114.91</v>
      </c>
      <c r="I197" s="59">
        <v>0.13</v>
      </c>
      <c r="J197" s="448">
        <f t="shared" si="4"/>
        <v>99.971699999999998</v>
      </c>
    </row>
    <row r="198" spans="1:10" ht="15.75">
      <c r="A198" s="55">
        <f t="shared" si="5"/>
        <v>194</v>
      </c>
      <c r="B198" s="55" t="s">
        <v>14466</v>
      </c>
      <c r="C198" s="419" t="s">
        <v>12857</v>
      </c>
      <c r="D198" s="419" t="s">
        <v>13774</v>
      </c>
      <c r="E198" s="55" t="s">
        <v>7802</v>
      </c>
      <c r="F198" s="55"/>
      <c r="G198" s="55" t="s">
        <v>7804</v>
      </c>
      <c r="H198" s="452">
        <v>282.79000000000002</v>
      </c>
      <c r="I198" s="59">
        <v>0.13</v>
      </c>
      <c r="J198" s="448">
        <f t="shared" ref="J198:J261" si="6">H198*(1-I198)</f>
        <v>246.02730000000003</v>
      </c>
    </row>
    <row r="199" spans="1:10" ht="15.75">
      <c r="A199" s="55">
        <f t="shared" ref="A199:A262" si="7">A198+1</f>
        <v>195</v>
      </c>
      <c r="B199" s="55" t="s">
        <v>14466</v>
      </c>
      <c r="C199" s="419" t="s">
        <v>12858</v>
      </c>
      <c r="D199" s="419" t="s">
        <v>13775</v>
      </c>
      <c r="E199" s="55" t="s">
        <v>7802</v>
      </c>
      <c r="F199" s="55"/>
      <c r="G199" s="55" t="s">
        <v>7804</v>
      </c>
      <c r="H199" s="452">
        <v>282.79000000000002</v>
      </c>
      <c r="I199" s="59">
        <v>0.13</v>
      </c>
      <c r="J199" s="448">
        <f t="shared" si="6"/>
        <v>246.02730000000003</v>
      </c>
    </row>
    <row r="200" spans="1:10" ht="15.75">
      <c r="A200" s="55">
        <f t="shared" si="7"/>
        <v>196</v>
      </c>
      <c r="B200" s="55" t="s">
        <v>14466</v>
      </c>
      <c r="C200" s="419" t="s">
        <v>12859</v>
      </c>
      <c r="D200" s="419" t="s">
        <v>13776</v>
      </c>
      <c r="E200" s="55" t="s">
        <v>7802</v>
      </c>
      <c r="F200" s="55"/>
      <c r="G200" s="55" t="s">
        <v>7804</v>
      </c>
      <c r="H200" s="452">
        <v>214.27</v>
      </c>
      <c r="I200" s="59">
        <v>0.13</v>
      </c>
      <c r="J200" s="448">
        <f t="shared" si="6"/>
        <v>186.41490000000002</v>
      </c>
    </row>
    <row r="201" spans="1:10" ht="15.75">
      <c r="A201" s="55">
        <f t="shared" si="7"/>
        <v>197</v>
      </c>
      <c r="B201" s="55" t="s">
        <v>14466</v>
      </c>
      <c r="C201" s="419" t="s">
        <v>12860</v>
      </c>
      <c r="D201" s="419" t="s">
        <v>13777</v>
      </c>
      <c r="E201" s="55" t="s">
        <v>7802</v>
      </c>
      <c r="F201" s="55"/>
      <c r="G201" s="55" t="s">
        <v>7804</v>
      </c>
      <c r="H201" s="452">
        <v>214.27</v>
      </c>
      <c r="I201" s="59">
        <v>0.13</v>
      </c>
      <c r="J201" s="448">
        <f t="shared" si="6"/>
        <v>186.41490000000002</v>
      </c>
    </row>
    <row r="202" spans="1:10" ht="15.75">
      <c r="A202" s="55">
        <f t="shared" si="7"/>
        <v>198</v>
      </c>
      <c r="B202" s="55" t="s">
        <v>14466</v>
      </c>
      <c r="C202" s="419" t="s">
        <v>12861</v>
      </c>
      <c r="D202" s="419" t="s">
        <v>13778</v>
      </c>
      <c r="E202" s="55" t="s">
        <v>7802</v>
      </c>
      <c r="F202" s="55"/>
      <c r="G202" s="55" t="s">
        <v>7804</v>
      </c>
      <c r="H202" s="452">
        <v>291.67</v>
      </c>
      <c r="I202" s="59">
        <v>0.13</v>
      </c>
      <c r="J202" s="448">
        <f t="shared" si="6"/>
        <v>253.75290000000001</v>
      </c>
    </row>
    <row r="203" spans="1:10" ht="15.75">
      <c r="A203" s="55">
        <f t="shared" si="7"/>
        <v>199</v>
      </c>
      <c r="B203" s="55" t="s">
        <v>14466</v>
      </c>
      <c r="C203" s="419" t="s">
        <v>12862</v>
      </c>
      <c r="D203" s="419" t="s">
        <v>13779</v>
      </c>
      <c r="E203" s="55" t="s">
        <v>7802</v>
      </c>
      <c r="F203" s="55"/>
      <c r="G203" s="55" t="s">
        <v>7804</v>
      </c>
      <c r="H203" s="452">
        <v>281.12</v>
      </c>
      <c r="I203" s="59">
        <v>0.13</v>
      </c>
      <c r="J203" s="448">
        <f t="shared" si="6"/>
        <v>244.5744</v>
      </c>
    </row>
    <row r="204" spans="1:10" ht="15.75">
      <c r="A204" s="55">
        <f t="shared" si="7"/>
        <v>200</v>
      </c>
      <c r="B204" s="55" t="s">
        <v>14466</v>
      </c>
      <c r="C204" s="419" t="s">
        <v>12863</v>
      </c>
      <c r="D204" s="419" t="s">
        <v>13780</v>
      </c>
      <c r="E204" s="55" t="s">
        <v>7802</v>
      </c>
      <c r="F204" s="55"/>
      <c r="G204" s="55" t="s">
        <v>7804</v>
      </c>
      <c r="H204" s="452">
        <v>57.13</v>
      </c>
      <c r="I204" s="59">
        <v>0.13</v>
      </c>
      <c r="J204" s="448">
        <f t="shared" si="6"/>
        <v>49.703099999999999</v>
      </c>
    </row>
    <row r="205" spans="1:10" ht="15.75">
      <c r="A205" s="55">
        <f t="shared" si="7"/>
        <v>201</v>
      </c>
      <c r="B205" s="55" t="s">
        <v>14466</v>
      </c>
      <c r="C205" s="419" t="s">
        <v>12864</v>
      </c>
      <c r="D205" s="419" t="s">
        <v>13781</v>
      </c>
      <c r="E205" s="55" t="s">
        <v>7802</v>
      </c>
      <c r="F205" s="55"/>
      <c r="G205" s="55" t="s">
        <v>7804</v>
      </c>
      <c r="H205" s="452">
        <v>124.43</v>
      </c>
      <c r="I205" s="59">
        <v>0.13</v>
      </c>
      <c r="J205" s="448">
        <f t="shared" si="6"/>
        <v>108.25410000000001</v>
      </c>
    </row>
    <row r="206" spans="1:10" ht="15.75">
      <c r="A206" s="55">
        <f t="shared" si="7"/>
        <v>202</v>
      </c>
      <c r="B206" s="55" t="s">
        <v>14466</v>
      </c>
      <c r="C206" s="419" t="s">
        <v>12865</v>
      </c>
      <c r="D206" s="419" t="s">
        <v>13782</v>
      </c>
      <c r="E206" s="55" t="s">
        <v>7802</v>
      </c>
      <c r="F206" s="55"/>
      <c r="G206" s="55" t="s">
        <v>7804</v>
      </c>
      <c r="H206" s="452">
        <v>92.33</v>
      </c>
      <c r="I206" s="59">
        <v>0.13</v>
      </c>
      <c r="J206" s="448">
        <f t="shared" si="6"/>
        <v>80.327100000000002</v>
      </c>
    </row>
    <row r="207" spans="1:10" ht="15.75">
      <c r="A207" s="55">
        <f t="shared" si="7"/>
        <v>203</v>
      </c>
      <c r="B207" s="55" t="s">
        <v>14466</v>
      </c>
      <c r="C207" s="419" t="s">
        <v>12866</v>
      </c>
      <c r="D207" s="419" t="s">
        <v>13783</v>
      </c>
      <c r="E207" s="55" t="s">
        <v>7802</v>
      </c>
      <c r="F207" s="55"/>
      <c r="G207" s="55" t="s">
        <v>7804</v>
      </c>
      <c r="H207" s="452">
        <v>89.93</v>
      </c>
      <c r="I207" s="59">
        <v>0.13</v>
      </c>
      <c r="J207" s="448">
        <f t="shared" si="6"/>
        <v>78.239100000000008</v>
      </c>
    </row>
    <row r="208" spans="1:10" ht="15.75">
      <c r="A208" s="55">
        <f t="shared" si="7"/>
        <v>204</v>
      </c>
      <c r="B208" s="55" t="s">
        <v>14466</v>
      </c>
      <c r="C208" s="419" t="s">
        <v>12867</v>
      </c>
      <c r="D208" s="419" t="s">
        <v>13784</v>
      </c>
      <c r="E208" s="55" t="s">
        <v>7802</v>
      </c>
      <c r="F208" s="55"/>
      <c r="G208" s="55" t="s">
        <v>7804</v>
      </c>
      <c r="H208" s="452">
        <v>89.93</v>
      </c>
      <c r="I208" s="59">
        <v>0.13</v>
      </c>
      <c r="J208" s="448">
        <f t="shared" si="6"/>
        <v>78.239100000000008</v>
      </c>
    </row>
    <row r="209" spans="1:10" ht="15.75">
      <c r="A209" s="55">
        <f t="shared" si="7"/>
        <v>205</v>
      </c>
      <c r="B209" s="55" t="s">
        <v>14466</v>
      </c>
      <c r="C209" s="419" t="s">
        <v>12868</v>
      </c>
      <c r="D209" s="419" t="s">
        <v>13785</v>
      </c>
      <c r="E209" s="55" t="s">
        <v>7802</v>
      </c>
      <c r="F209" s="55"/>
      <c r="G209" s="55" t="s">
        <v>7804</v>
      </c>
      <c r="H209" s="452">
        <v>114.62</v>
      </c>
      <c r="I209" s="59">
        <v>0.13</v>
      </c>
      <c r="J209" s="448">
        <f t="shared" si="6"/>
        <v>99.719400000000007</v>
      </c>
    </row>
    <row r="210" spans="1:10" ht="15.75">
      <c r="A210" s="55">
        <f t="shared" si="7"/>
        <v>206</v>
      </c>
      <c r="B210" s="55" t="s">
        <v>14466</v>
      </c>
      <c r="C210" s="419" t="s">
        <v>12869</v>
      </c>
      <c r="D210" s="419" t="s">
        <v>13786</v>
      </c>
      <c r="E210" s="55" t="s">
        <v>7802</v>
      </c>
      <c r="F210" s="55"/>
      <c r="G210" s="55" t="s">
        <v>7804</v>
      </c>
      <c r="H210" s="452">
        <v>114.81</v>
      </c>
      <c r="I210" s="59">
        <v>0.13</v>
      </c>
      <c r="J210" s="448">
        <f t="shared" si="6"/>
        <v>99.884699999999995</v>
      </c>
    </row>
    <row r="211" spans="1:10" ht="15.75">
      <c r="A211" s="55">
        <f t="shared" si="7"/>
        <v>207</v>
      </c>
      <c r="B211" s="55" t="s">
        <v>14466</v>
      </c>
      <c r="C211" s="419" t="s">
        <v>12870</v>
      </c>
      <c r="D211" s="419" t="s">
        <v>13787</v>
      </c>
      <c r="E211" s="55" t="s">
        <v>7802</v>
      </c>
      <c r="F211" s="55"/>
      <c r="G211" s="55" t="s">
        <v>7804</v>
      </c>
      <c r="H211" s="452">
        <v>143.79</v>
      </c>
      <c r="I211" s="59">
        <v>0.13</v>
      </c>
      <c r="J211" s="448">
        <f t="shared" si="6"/>
        <v>125.09729999999999</v>
      </c>
    </row>
    <row r="212" spans="1:10" ht="15.75">
      <c r="A212" s="55">
        <f t="shared" si="7"/>
        <v>208</v>
      </c>
      <c r="B212" s="55" t="s">
        <v>14466</v>
      </c>
      <c r="C212" s="419" t="s">
        <v>12871</v>
      </c>
      <c r="D212" s="419" t="s">
        <v>13788</v>
      </c>
      <c r="E212" s="55" t="s">
        <v>7802</v>
      </c>
      <c r="F212" s="55"/>
      <c r="G212" s="55" t="s">
        <v>7804</v>
      </c>
      <c r="H212" s="452">
        <v>143.79</v>
      </c>
      <c r="I212" s="59">
        <v>0.13</v>
      </c>
      <c r="J212" s="448">
        <f t="shared" si="6"/>
        <v>125.09729999999999</v>
      </c>
    </row>
    <row r="213" spans="1:10" ht="15.75">
      <c r="A213" s="55">
        <f t="shared" si="7"/>
        <v>209</v>
      </c>
      <c r="B213" s="55" t="s">
        <v>14466</v>
      </c>
      <c r="C213" s="419" t="s">
        <v>12872</v>
      </c>
      <c r="D213" s="419" t="s">
        <v>13789</v>
      </c>
      <c r="E213" s="55" t="s">
        <v>7802</v>
      </c>
      <c r="F213" s="55"/>
      <c r="G213" s="55" t="s">
        <v>7804</v>
      </c>
      <c r="H213" s="452">
        <v>163.36000000000001</v>
      </c>
      <c r="I213" s="59">
        <v>0.13</v>
      </c>
      <c r="J213" s="448">
        <f t="shared" si="6"/>
        <v>142.1232</v>
      </c>
    </row>
    <row r="214" spans="1:10" ht="15.75">
      <c r="A214" s="55">
        <f t="shared" si="7"/>
        <v>210</v>
      </c>
      <c r="B214" s="55" t="s">
        <v>14466</v>
      </c>
      <c r="C214" s="419" t="s">
        <v>12873</v>
      </c>
      <c r="D214" s="419" t="s">
        <v>13790</v>
      </c>
      <c r="E214" s="55" t="s">
        <v>7802</v>
      </c>
      <c r="F214" s="55"/>
      <c r="G214" s="55" t="s">
        <v>7804</v>
      </c>
      <c r="H214" s="452">
        <v>163.36000000000001</v>
      </c>
      <c r="I214" s="59">
        <v>0.13</v>
      </c>
      <c r="J214" s="448">
        <f t="shared" si="6"/>
        <v>142.1232</v>
      </c>
    </row>
    <row r="215" spans="1:10" ht="15.75">
      <c r="A215" s="55">
        <f t="shared" si="7"/>
        <v>211</v>
      </c>
      <c r="B215" s="55" t="s">
        <v>14466</v>
      </c>
      <c r="C215" s="419" t="s">
        <v>12874</v>
      </c>
      <c r="D215" s="419" t="s">
        <v>13791</v>
      </c>
      <c r="E215" s="55" t="s">
        <v>7802</v>
      </c>
      <c r="F215" s="55"/>
      <c r="G215" s="55" t="s">
        <v>7804</v>
      </c>
      <c r="H215" s="452">
        <v>448.38</v>
      </c>
      <c r="I215" s="59">
        <v>0.13</v>
      </c>
      <c r="J215" s="448">
        <f t="shared" si="6"/>
        <v>390.09059999999999</v>
      </c>
    </row>
    <row r="216" spans="1:10" ht="15.75">
      <c r="A216" s="55">
        <f t="shared" si="7"/>
        <v>212</v>
      </c>
      <c r="B216" s="55" t="s">
        <v>14466</v>
      </c>
      <c r="C216" s="419" t="s">
        <v>12875</v>
      </c>
      <c r="D216" s="419" t="s">
        <v>13792</v>
      </c>
      <c r="E216" s="55" t="s">
        <v>7802</v>
      </c>
      <c r="F216" s="55"/>
      <c r="G216" s="55" t="s">
        <v>7804</v>
      </c>
      <c r="H216" s="452">
        <v>369.05</v>
      </c>
      <c r="I216" s="59">
        <v>0.13</v>
      </c>
      <c r="J216" s="448">
        <f t="shared" si="6"/>
        <v>321.07350000000002</v>
      </c>
    </row>
    <row r="217" spans="1:10" ht="15.75">
      <c r="A217" s="55">
        <f t="shared" si="7"/>
        <v>213</v>
      </c>
      <c r="B217" s="55" t="s">
        <v>14466</v>
      </c>
      <c r="C217" s="419" t="s">
        <v>12876</v>
      </c>
      <c r="D217" s="419" t="s">
        <v>13793</v>
      </c>
      <c r="E217" s="55" t="s">
        <v>7802</v>
      </c>
      <c r="F217" s="55"/>
      <c r="G217" s="55" t="s">
        <v>7804</v>
      </c>
      <c r="H217" s="452">
        <v>35.840000000000003</v>
      </c>
      <c r="I217" s="59">
        <v>0.13</v>
      </c>
      <c r="J217" s="448">
        <f t="shared" si="6"/>
        <v>31.180800000000001</v>
      </c>
    </row>
    <row r="218" spans="1:10" ht="15.75">
      <c r="A218" s="55">
        <f t="shared" si="7"/>
        <v>214</v>
      </c>
      <c r="B218" s="55" t="s">
        <v>14466</v>
      </c>
      <c r="C218" s="419" t="s">
        <v>12877</v>
      </c>
      <c r="D218" s="419" t="s">
        <v>13794</v>
      </c>
      <c r="E218" s="55" t="s">
        <v>7802</v>
      </c>
      <c r="F218" s="55"/>
      <c r="G218" s="55" t="s">
        <v>7804</v>
      </c>
      <c r="H218" s="452">
        <v>35.840000000000003</v>
      </c>
      <c r="I218" s="59">
        <v>0.13</v>
      </c>
      <c r="J218" s="448">
        <f t="shared" si="6"/>
        <v>31.180800000000001</v>
      </c>
    </row>
    <row r="219" spans="1:10" ht="15.75">
      <c r="A219" s="55">
        <f t="shared" si="7"/>
        <v>215</v>
      </c>
      <c r="B219" s="55" t="s">
        <v>14466</v>
      </c>
      <c r="C219" s="419" t="s">
        <v>12878</v>
      </c>
      <c r="D219" s="419" t="s">
        <v>13795</v>
      </c>
      <c r="E219" s="55" t="s">
        <v>7802</v>
      </c>
      <c r="F219" s="55"/>
      <c r="G219" s="55" t="s">
        <v>7804</v>
      </c>
      <c r="H219" s="452">
        <v>20.41</v>
      </c>
      <c r="I219" s="59">
        <v>0.13</v>
      </c>
      <c r="J219" s="448">
        <f t="shared" si="6"/>
        <v>17.756699999999999</v>
      </c>
    </row>
    <row r="220" spans="1:10" ht="15.75">
      <c r="A220" s="55">
        <f t="shared" si="7"/>
        <v>216</v>
      </c>
      <c r="B220" s="55" t="s">
        <v>14466</v>
      </c>
      <c r="C220" s="419" t="s">
        <v>12879</v>
      </c>
      <c r="D220" s="419" t="s">
        <v>13796</v>
      </c>
      <c r="E220" s="55" t="s">
        <v>7802</v>
      </c>
      <c r="F220" s="55"/>
      <c r="G220" s="55" t="s">
        <v>7804</v>
      </c>
      <c r="H220" s="452">
        <v>17.5</v>
      </c>
      <c r="I220" s="59">
        <v>0.13</v>
      </c>
      <c r="J220" s="448">
        <f t="shared" si="6"/>
        <v>15.225</v>
      </c>
    </row>
    <row r="221" spans="1:10" ht="15.75">
      <c r="A221" s="55">
        <f t="shared" si="7"/>
        <v>217</v>
      </c>
      <c r="B221" s="55" t="s">
        <v>14466</v>
      </c>
      <c r="C221" s="419" t="s">
        <v>12880</v>
      </c>
      <c r="D221" s="419" t="s">
        <v>13797</v>
      </c>
      <c r="E221" s="55" t="s">
        <v>7802</v>
      </c>
      <c r="F221" s="55"/>
      <c r="G221" s="55" t="s">
        <v>7804</v>
      </c>
      <c r="H221" s="452">
        <v>17.5</v>
      </c>
      <c r="I221" s="59">
        <v>0.13</v>
      </c>
      <c r="J221" s="448">
        <f t="shared" si="6"/>
        <v>15.225</v>
      </c>
    </row>
    <row r="222" spans="1:10" ht="15.75">
      <c r="A222" s="55">
        <f t="shared" si="7"/>
        <v>218</v>
      </c>
      <c r="B222" s="55" t="s">
        <v>14466</v>
      </c>
      <c r="C222" s="419" t="s">
        <v>12881</v>
      </c>
      <c r="D222" s="419" t="s">
        <v>13798</v>
      </c>
      <c r="E222" s="55" t="s">
        <v>7802</v>
      </c>
      <c r="F222" s="55"/>
      <c r="G222" s="55" t="s">
        <v>7804</v>
      </c>
      <c r="H222" s="452">
        <v>17.5</v>
      </c>
      <c r="I222" s="59">
        <v>0.13</v>
      </c>
      <c r="J222" s="448">
        <f t="shared" si="6"/>
        <v>15.225</v>
      </c>
    </row>
    <row r="223" spans="1:10" ht="15.75">
      <c r="A223" s="55">
        <f t="shared" si="7"/>
        <v>219</v>
      </c>
      <c r="B223" s="55" t="s">
        <v>14466</v>
      </c>
      <c r="C223" s="419" t="s">
        <v>12882</v>
      </c>
      <c r="D223" s="419" t="s">
        <v>13799</v>
      </c>
      <c r="E223" s="55" t="s">
        <v>7802</v>
      </c>
      <c r="F223" s="55"/>
      <c r="G223" s="55" t="s">
        <v>7804</v>
      </c>
      <c r="H223" s="452">
        <v>3.69</v>
      </c>
      <c r="I223" s="59">
        <v>0.13</v>
      </c>
      <c r="J223" s="448">
        <f t="shared" si="6"/>
        <v>3.2103000000000002</v>
      </c>
    </row>
    <row r="224" spans="1:10" ht="15.75">
      <c r="A224" s="55">
        <f t="shared" si="7"/>
        <v>220</v>
      </c>
      <c r="B224" s="55" t="s">
        <v>14466</v>
      </c>
      <c r="C224" s="419" t="s">
        <v>12883</v>
      </c>
      <c r="D224" s="419" t="s">
        <v>13800</v>
      </c>
      <c r="E224" s="55" t="s">
        <v>7802</v>
      </c>
      <c r="F224" s="55"/>
      <c r="G224" s="55" t="s">
        <v>7804</v>
      </c>
      <c r="H224" s="452">
        <v>4</v>
      </c>
      <c r="I224" s="59">
        <v>0.13</v>
      </c>
      <c r="J224" s="448">
        <f t="shared" si="6"/>
        <v>3.48</v>
      </c>
    </row>
    <row r="225" spans="1:10" ht="15.75">
      <c r="A225" s="55">
        <f t="shared" si="7"/>
        <v>221</v>
      </c>
      <c r="B225" s="55" t="s">
        <v>14466</v>
      </c>
      <c r="C225" s="419" t="s">
        <v>12884</v>
      </c>
      <c r="D225" s="419" t="s">
        <v>13801</v>
      </c>
      <c r="E225" s="55" t="s">
        <v>7802</v>
      </c>
      <c r="F225" s="55"/>
      <c r="G225" s="55" t="s">
        <v>7804</v>
      </c>
      <c r="H225" s="452">
        <v>7.72</v>
      </c>
      <c r="I225" s="59">
        <v>0.13</v>
      </c>
      <c r="J225" s="448">
        <f t="shared" si="6"/>
        <v>6.7164000000000001</v>
      </c>
    </row>
    <row r="226" spans="1:10" ht="15.75">
      <c r="A226" s="55">
        <f t="shared" si="7"/>
        <v>222</v>
      </c>
      <c r="B226" s="55" t="s">
        <v>14466</v>
      </c>
      <c r="C226" s="419" t="s">
        <v>12885</v>
      </c>
      <c r="D226" s="419" t="s">
        <v>13802</v>
      </c>
      <c r="E226" s="55" t="s">
        <v>7802</v>
      </c>
      <c r="F226" s="55"/>
      <c r="G226" s="55" t="s">
        <v>7804</v>
      </c>
      <c r="H226" s="452">
        <v>3.3</v>
      </c>
      <c r="I226" s="59">
        <v>0.13</v>
      </c>
      <c r="J226" s="448">
        <f t="shared" si="6"/>
        <v>2.871</v>
      </c>
    </row>
    <row r="227" spans="1:10" ht="15.75">
      <c r="A227" s="55">
        <f t="shared" si="7"/>
        <v>223</v>
      </c>
      <c r="B227" s="55" t="s">
        <v>14466</v>
      </c>
      <c r="C227" s="419" t="s">
        <v>12886</v>
      </c>
      <c r="D227" s="419" t="s">
        <v>13803</v>
      </c>
      <c r="E227" s="55" t="s">
        <v>7802</v>
      </c>
      <c r="F227" s="55"/>
      <c r="G227" s="55" t="s">
        <v>7804</v>
      </c>
      <c r="H227" s="452">
        <v>9.01</v>
      </c>
      <c r="I227" s="59">
        <v>0.13</v>
      </c>
      <c r="J227" s="448">
        <f t="shared" si="6"/>
        <v>7.8386999999999993</v>
      </c>
    </row>
    <row r="228" spans="1:10" ht="15.75">
      <c r="A228" s="55">
        <f t="shared" si="7"/>
        <v>224</v>
      </c>
      <c r="B228" s="55" t="s">
        <v>14466</v>
      </c>
      <c r="C228" s="419" t="s">
        <v>12887</v>
      </c>
      <c r="D228" s="419" t="s">
        <v>13804</v>
      </c>
      <c r="E228" s="55" t="s">
        <v>7802</v>
      </c>
      <c r="F228" s="55"/>
      <c r="G228" s="55" t="s">
        <v>7804</v>
      </c>
      <c r="H228" s="452">
        <v>6.53</v>
      </c>
      <c r="I228" s="59">
        <v>0.13</v>
      </c>
      <c r="J228" s="448">
        <f t="shared" si="6"/>
        <v>5.6810999999999998</v>
      </c>
    </row>
    <row r="229" spans="1:10" ht="15.75">
      <c r="A229" s="55">
        <f t="shared" si="7"/>
        <v>225</v>
      </c>
      <c r="B229" s="55" t="s">
        <v>14466</v>
      </c>
      <c r="C229" s="419" t="s">
        <v>12888</v>
      </c>
      <c r="D229" s="419" t="s">
        <v>13805</v>
      </c>
      <c r="E229" s="55" t="s">
        <v>7802</v>
      </c>
      <c r="F229" s="55"/>
      <c r="G229" s="55" t="s">
        <v>7804</v>
      </c>
      <c r="H229" s="452">
        <v>84</v>
      </c>
      <c r="I229" s="59">
        <v>0.13</v>
      </c>
      <c r="J229" s="448">
        <f t="shared" si="6"/>
        <v>73.08</v>
      </c>
    </row>
    <row r="230" spans="1:10" ht="15.75">
      <c r="A230" s="55">
        <f t="shared" si="7"/>
        <v>226</v>
      </c>
      <c r="B230" s="55" t="s">
        <v>14466</v>
      </c>
      <c r="C230" s="419" t="s">
        <v>12889</v>
      </c>
      <c r="D230" s="419" t="s">
        <v>13806</v>
      </c>
      <c r="E230" s="55" t="s">
        <v>7802</v>
      </c>
      <c r="F230" s="55"/>
      <c r="G230" s="55" t="s">
        <v>7804</v>
      </c>
      <c r="H230" s="452">
        <v>29.75</v>
      </c>
      <c r="I230" s="59">
        <v>0.13</v>
      </c>
      <c r="J230" s="448">
        <f t="shared" si="6"/>
        <v>25.8825</v>
      </c>
    </row>
    <row r="231" spans="1:10" ht="15.75">
      <c r="A231" s="55">
        <f t="shared" si="7"/>
        <v>227</v>
      </c>
      <c r="B231" s="55" t="s">
        <v>14466</v>
      </c>
      <c r="C231" s="419" t="s">
        <v>12890</v>
      </c>
      <c r="D231" s="419" t="s">
        <v>13807</v>
      </c>
      <c r="E231" s="55" t="s">
        <v>7802</v>
      </c>
      <c r="F231" s="55"/>
      <c r="G231" s="55" t="s">
        <v>7804</v>
      </c>
      <c r="H231" s="452">
        <v>227.97</v>
      </c>
      <c r="I231" s="59">
        <v>0.13</v>
      </c>
      <c r="J231" s="448">
        <f t="shared" si="6"/>
        <v>198.3339</v>
      </c>
    </row>
    <row r="232" spans="1:10" ht="15.75">
      <c r="A232" s="55">
        <f t="shared" si="7"/>
        <v>228</v>
      </c>
      <c r="B232" s="55" t="s">
        <v>14466</v>
      </c>
      <c r="C232" s="419" t="s">
        <v>12891</v>
      </c>
      <c r="D232" s="419" t="s">
        <v>13808</v>
      </c>
      <c r="E232" s="55" t="s">
        <v>7802</v>
      </c>
      <c r="F232" s="55"/>
      <c r="G232" s="55" t="s">
        <v>7804</v>
      </c>
      <c r="H232" s="452">
        <v>37.340000000000003</v>
      </c>
      <c r="I232" s="59">
        <v>0.13</v>
      </c>
      <c r="J232" s="448">
        <f t="shared" si="6"/>
        <v>32.485800000000005</v>
      </c>
    </row>
    <row r="233" spans="1:10" ht="15.75">
      <c r="A233" s="55">
        <f t="shared" si="7"/>
        <v>229</v>
      </c>
      <c r="B233" s="55" t="s">
        <v>14466</v>
      </c>
      <c r="C233" s="419" t="s">
        <v>12892</v>
      </c>
      <c r="D233" s="419" t="s">
        <v>13809</v>
      </c>
      <c r="E233" s="55" t="s">
        <v>7802</v>
      </c>
      <c r="F233" s="55"/>
      <c r="G233" s="55" t="s">
        <v>7804</v>
      </c>
      <c r="H233" s="452">
        <v>60.46</v>
      </c>
      <c r="I233" s="59">
        <v>0.13</v>
      </c>
      <c r="J233" s="448">
        <f t="shared" si="6"/>
        <v>52.600200000000001</v>
      </c>
    </row>
    <row r="234" spans="1:10" ht="15.75">
      <c r="A234" s="55">
        <f t="shared" si="7"/>
        <v>230</v>
      </c>
      <c r="B234" s="55" t="s">
        <v>14466</v>
      </c>
      <c r="C234" s="419" t="s">
        <v>12893</v>
      </c>
      <c r="D234" s="419" t="s">
        <v>13810</v>
      </c>
      <c r="E234" s="55" t="s">
        <v>7802</v>
      </c>
      <c r="F234" s="55"/>
      <c r="G234" s="55" t="s">
        <v>7804</v>
      </c>
      <c r="H234" s="452">
        <v>7</v>
      </c>
      <c r="I234" s="59">
        <v>0.13</v>
      </c>
      <c r="J234" s="448">
        <f t="shared" si="6"/>
        <v>6.09</v>
      </c>
    </row>
    <row r="235" spans="1:10" ht="15.75">
      <c r="A235" s="55">
        <f t="shared" si="7"/>
        <v>231</v>
      </c>
      <c r="B235" s="55" t="s">
        <v>14466</v>
      </c>
      <c r="C235" s="419" t="s">
        <v>12894</v>
      </c>
      <c r="D235" s="419" t="s">
        <v>13811</v>
      </c>
      <c r="E235" s="55" t="s">
        <v>7802</v>
      </c>
      <c r="F235" s="55"/>
      <c r="G235" s="55" t="s">
        <v>7804</v>
      </c>
      <c r="H235" s="452">
        <v>8.17</v>
      </c>
      <c r="I235" s="59">
        <v>0.13</v>
      </c>
      <c r="J235" s="448">
        <f t="shared" si="6"/>
        <v>7.1078999999999999</v>
      </c>
    </row>
    <row r="236" spans="1:10" ht="15.75">
      <c r="A236" s="55">
        <f t="shared" si="7"/>
        <v>232</v>
      </c>
      <c r="B236" s="55" t="s">
        <v>14466</v>
      </c>
      <c r="C236" s="419" t="s">
        <v>12895</v>
      </c>
      <c r="D236" s="419" t="s">
        <v>13812</v>
      </c>
      <c r="E236" s="55" t="s">
        <v>7802</v>
      </c>
      <c r="F236" s="55"/>
      <c r="G236" s="55" t="s">
        <v>7804</v>
      </c>
      <c r="H236" s="452">
        <v>35.18</v>
      </c>
      <c r="I236" s="59">
        <v>0.13</v>
      </c>
      <c r="J236" s="448">
        <f t="shared" si="6"/>
        <v>30.6066</v>
      </c>
    </row>
    <row r="237" spans="1:10" ht="15.75">
      <c r="A237" s="55">
        <f t="shared" si="7"/>
        <v>233</v>
      </c>
      <c r="B237" s="55" t="s">
        <v>14466</v>
      </c>
      <c r="C237" s="419" t="s">
        <v>12896</v>
      </c>
      <c r="D237" s="419" t="s">
        <v>13813</v>
      </c>
      <c r="E237" s="55" t="s">
        <v>7802</v>
      </c>
      <c r="F237" s="55"/>
      <c r="G237" s="55" t="s">
        <v>7804</v>
      </c>
      <c r="H237" s="452">
        <v>35.18</v>
      </c>
      <c r="I237" s="59">
        <v>0.13</v>
      </c>
      <c r="J237" s="448">
        <f t="shared" si="6"/>
        <v>30.6066</v>
      </c>
    </row>
    <row r="238" spans="1:10" ht="15.75">
      <c r="A238" s="55">
        <f t="shared" si="7"/>
        <v>234</v>
      </c>
      <c r="B238" s="55" t="s">
        <v>14466</v>
      </c>
      <c r="C238" s="419" t="s">
        <v>12897</v>
      </c>
      <c r="D238" s="419" t="s">
        <v>13814</v>
      </c>
      <c r="E238" s="55" t="s">
        <v>7802</v>
      </c>
      <c r="F238" s="55"/>
      <c r="G238" s="55" t="s">
        <v>7804</v>
      </c>
      <c r="H238" s="452">
        <v>7</v>
      </c>
      <c r="I238" s="59">
        <v>0.13</v>
      </c>
      <c r="J238" s="448">
        <f t="shared" si="6"/>
        <v>6.09</v>
      </c>
    </row>
    <row r="239" spans="1:10" ht="15.75">
      <c r="A239" s="55">
        <f t="shared" si="7"/>
        <v>235</v>
      </c>
      <c r="B239" s="55" t="s">
        <v>14466</v>
      </c>
      <c r="C239" s="419" t="s">
        <v>12898</v>
      </c>
      <c r="D239" s="419" t="s">
        <v>13815</v>
      </c>
      <c r="E239" s="55" t="s">
        <v>7802</v>
      </c>
      <c r="F239" s="55"/>
      <c r="G239" s="55" t="s">
        <v>7804</v>
      </c>
      <c r="H239" s="452">
        <v>12.83</v>
      </c>
      <c r="I239" s="59">
        <v>0.13</v>
      </c>
      <c r="J239" s="448">
        <f t="shared" si="6"/>
        <v>11.162100000000001</v>
      </c>
    </row>
    <row r="240" spans="1:10" ht="15.75">
      <c r="A240" s="55">
        <f t="shared" si="7"/>
        <v>236</v>
      </c>
      <c r="B240" s="55" t="s">
        <v>14466</v>
      </c>
      <c r="C240" s="419" t="s">
        <v>12899</v>
      </c>
      <c r="D240" s="419" t="s">
        <v>13816</v>
      </c>
      <c r="E240" s="55" t="s">
        <v>7802</v>
      </c>
      <c r="F240" s="55"/>
      <c r="G240" s="55" t="s">
        <v>7804</v>
      </c>
      <c r="H240" s="452">
        <v>23.45</v>
      </c>
      <c r="I240" s="59">
        <v>0.13</v>
      </c>
      <c r="J240" s="448">
        <f t="shared" si="6"/>
        <v>20.401499999999999</v>
      </c>
    </row>
    <row r="241" spans="1:10" ht="15.75">
      <c r="A241" s="55">
        <f t="shared" si="7"/>
        <v>237</v>
      </c>
      <c r="B241" s="55" t="s">
        <v>14466</v>
      </c>
      <c r="C241" s="419" t="s">
        <v>12900</v>
      </c>
      <c r="D241" s="419" t="s">
        <v>13817</v>
      </c>
      <c r="E241" s="55" t="s">
        <v>7802</v>
      </c>
      <c r="F241" s="55"/>
      <c r="G241" s="55" t="s">
        <v>7804</v>
      </c>
      <c r="H241" s="452">
        <v>70</v>
      </c>
      <c r="I241" s="59">
        <v>0.13</v>
      </c>
      <c r="J241" s="448">
        <f t="shared" si="6"/>
        <v>60.9</v>
      </c>
    </row>
    <row r="242" spans="1:10" ht="15.75">
      <c r="A242" s="55">
        <f t="shared" si="7"/>
        <v>238</v>
      </c>
      <c r="B242" s="55" t="s">
        <v>14466</v>
      </c>
      <c r="C242" s="419" t="s">
        <v>12901</v>
      </c>
      <c r="D242" s="419" t="s">
        <v>13818</v>
      </c>
      <c r="E242" s="55" t="s">
        <v>7802</v>
      </c>
      <c r="F242" s="55"/>
      <c r="G242" s="55" t="s">
        <v>7804</v>
      </c>
      <c r="H242" s="452">
        <v>53.9</v>
      </c>
      <c r="I242" s="59">
        <v>0.13</v>
      </c>
      <c r="J242" s="448">
        <f t="shared" si="6"/>
        <v>46.893000000000001</v>
      </c>
    </row>
    <row r="243" spans="1:10" ht="15.75">
      <c r="A243" s="55">
        <f t="shared" si="7"/>
        <v>239</v>
      </c>
      <c r="B243" s="55" t="s">
        <v>14466</v>
      </c>
      <c r="C243" s="419" t="s">
        <v>12902</v>
      </c>
      <c r="D243" s="419" t="s">
        <v>13819</v>
      </c>
      <c r="E243" s="55" t="s">
        <v>7802</v>
      </c>
      <c r="F243" s="55"/>
      <c r="G243" s="55" t="s">
        <v>7804</v>
      </c>
      <c r="H243" s="452">
        <v>55.9</v>
      </c>
      <c r="I243" s="59">
        <v>0.13</v>
      </c>
      <c r="J243" s="448">
        <f t="shared" si="6"/>
        <v>48.632999999999996</v>
      </c>
    </row>
    <row r="244" spans="1:10" ht="15.75">
      <c r="A244" s="55">
        <f t="shared" si="7"/>
        <v>240</v>
      </c>
      <c r="B244" s="55" t="s">
        <v>14466</v>
      </c>
      <c r="C244" s="419" t="s">
        <v>12903</v>
      </c>
      <c r="D244" s="419" t="s">
        <v>13820</v>
      </c>
      <c r="E244" s="55" t="s">
        <v>7802</v>
      </c>
      <c r="F244" s="55"/>
      <c r="G244" s="55" t="s">
        <v>7804</v>
      </c>
      <c r="H244" s="452">
        <v>35.5</v>
      </c>
      <c r="I244" s="59">
        <v>0.13</v>
      </c>
      <c r="J244" s="448">
        <f t="shared" si="6"/>
        <v>30.885000000000002</v>
      </c>
    </row>
    <row r="245" spans="1:10" ht="15.75">
      <c r="A245" s="55">
        <f t="shared" si="7"/>
        <v>241</v>
      </c>
      <c r="B245" s="55" t="s">
        <v>14466</v>
      </c>
      <c r="C245" s="419" t="s">
        <v>12904</v>
      </c>
      <c r="D245" s="419" t="s">
        <v>13821</v>
      </c>
      <c r="E245" s="55" t="s">
        <v>7802</v>
      </c>
      <c r="F245" s="55"/>
      <c r="G245" s="55" t="s">
        <v>7804</v>
      </c>
      <c r="H245" s="452">
        <v>65.69</v>
      </c>
      <c r="I245" s="59">
        <v>0.13</v>
      </c>
      <c r="J245" s="448">
        <f t="shared" si="6"/>
        <v>57.150299999999994</v>
      </c>
    </row>
    <row r="246" spans="1:10" ht="15.75">
      <c r="A246" s="55">
        <f t="shared" si="7"/>
        <v>242</v>
      </c>
      <c r="B246" s="55" t="s">
        <v>14466</v>
      </c>
      <c r="C246" s="419" t="s">
        <v>12905</v>
      </c>
      <c r="D246" s="419" t="s">
        <v>13822</v>
      </c>
      <c r="E246" s="55" t="s">
        <v>7802</v>
      </c>
      <c r="F246" s="55"/>
      <c r="G246" s="55" t="s">
        <v>7804</v>
      </c>
      <c r="H246" s="452">
        <v>89.71</v>
      </c>
      <c r="I246" s="59">
        <v>0.13</v>
      </c>
      <c r="J246" s="448">
        <f t="shared" si="6"/>
        <v>78.047699999999992</v>
      </c>
    </row>
    <row r="247" spans="1:10" ht="15.75">
      <c r="A247" s="55">
        <f t="shared" si="7"/>
        <v>243</v>
      </c>
      <c r="B247" s="55" t="s">
        <v>14466</v>
      </c>
      <c r="C247" s="419" t="s">
        <v>12906</v>
      </c>
      <c r="D247" s="419" t="s">
        <v>13823</v>
      </c>
      <c r="E247" s="55" t="s">
        <v>7802</v>
      </c>
      <c r="F247" s="55"/>
      <c r="G247" s="55" t="s">
        <v>7804</v>
      </c>
      <c r="H247" s="452">
        <v>145.83000000000001</v>
      </c>
      <c r="I247" s="59">
        <v>0.13</v>
      </c>
      <c r="J247" s="448">
        <f t="shared" si="6"/>
        <v>126.8721</v>
      </c>
    </row>
    <row r="248" spans="1:10" ht="15.75">
      <c r="A248" s="55">
        <f t="shared" si="7"/>
        <v>244</v>
      </c>
      <c r="B248" s="55" t="s">
        <v>14466</v>
      </c>
      <c r="C248" s="419" t="s">
        <v>12907</v>
      </c>
      <c r="D248" s="419" t="s">
        <v>13824</v>
      </c>
      <c r="E248" s="55" t="s">
        <v>7802</v>
      </c>
      <c r="F248" s="55"/>
      <c r="G248" s="55" t="s">
        <v>7804</v>
      </c>
      <c r="H248" s="452">
        <v>54.13</v>
      </c>
      <c r="I248" s="59">
        <v>0.13</v>
      </c>
      <c r="J248" s="448">
        <f t="shared" si="6"/>
        <v>47.0931</v>
      </c>
    </row>
    <row r="249" spans="1:10" ht="15.75">
      <c r="A249" s="55">
        <f t="shared" si="7"/>
        <v>245</v>
      </c>
      <c r="B249" s="55" t="s">
        <v>14466</v>
      </c>
      <c r="C249" s="419" t="s">
        <v>12908</v>
      </c>
      <c r="D249" s="419" t="s">
        <v>13825</v>
      </c>
      <c r="E249" s="55" t="s">
        <v>7802</v>
      </c>
      <c r="F249" s="55"/>
      <c r="G249" s="55" t="s">
        <v>7804</v>
      </c>
      <c r="H249" s="452">
        <v>226.6</v>
      </c>
      <c r="I249" s="59">
        <v>0.13</v>
      </c>
      <c r="J249" s="448">
        <f t="shared" si="6"/>
        <v>197.142</v>
      </c>
    </row>
    <row r="250" spans="1:10" ht="15.75">
      <c r="A250" s="55">
        <f t="shared" si="7"/>
        <v>246</v>
      </c>
      <c r="B250" s="55" t="s">
        <v>14466</v>
      </c>
      <c r="C250" s="419" t="s">
        <v>12909</v>
      </c>
      <c r="D250" s="419" t="s">
        <v>13826</v>
      </c>
      <c r="E250" s="55" t="s">
        <v>7802</v>
      </c>
      <c r="F250" s="55"/>
      <c r="G250" s="55" t="s">
        <v>7804</v>
      </c>
      <c r="H250" s="452">
        <v>453.2</v>
      </c>
      <c r="I250" s="59">
        <v>0.13</v>
      </c>
      <c r="J250" s="448">
        <f t="shared" si="6"/>
        <v>394.28399999999999</v>
      </c>
    </row>
    <row r="251" spans="1:10" ht="15.75">
      <c r="A251" s="55">
        <f t="shared" si="7"/>
        <v>247</v>
      </c>
      <c r="B251" s="55" t="s">
        <v>14466</v>
      </c>
      <c r="C251" s="419" t="s">
        <v>12910</v>
      </c>
      <c r="D251" s="419" t="s">
        <v>13827</v>
      </c>
      <c r="E251" s="55" t="s">
        <v>7802</v>
      </c>
      <c r="F251" s="55"/>
      <c r="G251" s="55" t="s">
        <v>7804</v>
      </c>
      <c r="H251" s="452">
        <v>226.6</v>
      </c>
      <c r="I251" s="59">
        <v>0.13</v>
      </c>
      <c r="J251" s="448">
        <f t="shared" si="6"/>
        <v>197.142</v>
      </c>
    </row>
    <row r="252" spans="1:10" ht="15.75">
      <c r="A252" s="55">
        <f t="shared" si="7"/>
        <v>248</v>
      </c>
      <c r="B252" s="55" t="s">
        <v>14466</v>
      </c>
      <c r="C252" s="419" t="s">
        <v>12911</v>
      </c>
      <c r="D252" s="419" t="s">
        <v>13828</v>
      </c>
      <c r="E252" s="55" t="s">
        <v>7802</v>
      </c>
      <c r="F252" s="55"/>
      <c r="G252" s="55" t="s">
        <v>7804</v>
      </c>
      <c r="H252" s="452">
        <v>226.6</v>
      </c>
      <c r="I252" s="59">
        <v>0.13</v>
      </c>
      <c r="J252" s="448">
        <f t="shared" si="6"/>
        <v>197.142</v>
      </c>
    </row>
    <row r="253" spans="1:10" ht="15.75">
      <c r="A253" s="55">
        <f t="shared" si="7"/>
        <v>249</v>
      </c>
      <c r="B253" s="55" t="s">
        <v>14466</v>
      </c>
      <c r="C253" s="419" t="s">
        <v>12912</v>
      </c>
      <c r="D253" s="419" t="s">
        <v>13829</v>
      </c>
      <c r="E253" s="55" t="s">
        <v>7802</v>
      </c>
      <c r="F253" s="55"/>
      <c r="G253" s="55" t="s">
        <v>7804</v>
      </c>
      <c r="H253" s="452">
        <v>453.2</v>
      </c>
      <c r="I253" s="59">
        <v>0.13</v>
      </c>
      <c r="J253" s="448">
        <f t="shared" si="6"/>
        <v>394.28399999999999</v>
      </c>
    </row>
    <row r="254" spans="1:10" ht="15.75">
      <c r="A254" s="55">
        <f t="shared" si="7"/>
        <v>250</v>
      </c>
      <c r="B254" s="55" t="s">
        <v>14466</v>
      </c>
      <c r="C254" s="419" t="s">
        <v>12913</v>
      </c>
      <c r="D254" s="419" t="s">
        <v>13830</v>
      </c>
      <c r="E254" s="55" t="s">
        <v>7802</v>
      </c>
      <c r="F254" s="55"/>
      <c r="G254" s="55" t="s">
        <v>7804</v>
      </c>
      <c r="H254" s="452">
        <v>226.6</v>
      </c>
      <c r="I254" s="59">
        <v>0.13</v>
      </c>
      <c r="J254" s="448">
        <f t="shared" si="6"/>
        <v>197.142</v>
      </c>
    </row>
    <row r="255" spans="1:10" ht="15.75">
      <c r="A255" s="55">
        <f t="shared" si="7"/>
        <v>251</v>
      </c>
      <c r="B255" s="55" t="s">
        <v>14466</v>
      </c>
      <c r="C255" s="419" t="s">
        <v>12914</v>
      </c>
      <c r="D255" s="419" t="s">
        <v>13831</v>
      </c>
      <c r="E255" s="55" t="s">
        <v>7802</v>
      </c>
      <c r="F255" s="55"/>
      <c r="G255" s="55" t="s">
        <v>7804</v>
      </c>
      <c r="H255" s="452">
        <v>3900.17</v>
      </c>
      <c r="I255" s="59">
        <v>0.13</v>
      </c>
      <c r="J255" s="448">
        <f t="shared" si="6"/>
        <v>3393.1478999999999</v>
      </c>
    </row>
    <row r="256" spans="1:10" ht="15.75">
      <c r="A256" s="55">
        <f t="shared" si="7"/>
        <v>252</v>
      </c>
      <c r="B256" s="55" t="s">
        <v>14466</v>
      </c>
      <c r="C256" s="419" t="s">
        <v>12915</v>
      </c>
      <c r="D256" s="419" t="s">
        <v>13832</v>
      </c>
      <c r="E256" s="55" t="s">
        <v>7802</v>
      </c>
      <c r="F256" s="55"/>
      <c r="G256" s="55" t="s">
        <v>7804</v>
      </c>
      <c r="H256" s="452">
        <v>3542.55</v>
      </c>
      <c r="I256" s="59">
        <v>0.13</v>
      </c>
      <c r="J256" s="448">
        <f t="shared" si="6"/>
        <v>3082.0185000000001</v>
      </c>
    </row>
    <row r="257" spans="1:10" ht="15.75">
      <c r="A257" s="55">
        <f t="shared" si="7"/>
        <v>253</v>
      </c>
      <c r="B257" s="55" t="s">
        <v>14466</v>
      </c>
      <c r="C257" s="419" t="s">
        <v>12916</v>
      </c>
      <c r="D257" s="419" t="s">
        <v>13833</v>
      </c>
      <c r="E257" s="55" t="s">
        <v>7802</v>
      </c>
      <c r="F257" s="55"/>
      <c r="G257" s="55" t="s">
        <v>7804</v>
      </c>
      <c r="H257" s="452">
        <v>3542.55</v>
      </c>
      <c r="I257" s="59">
        <v>0.13</v>
      </c>
      <c r="J257" s="448">
        <f t="shared" si="6"/>
        <v>3082.0185000000001</v>
      </c>
    </row>
    <row r="258" spans="1:10" ht="15.75">
      <c r="A258" s="55">
        <f t="shared" si="7"/>
        <v>254</v>
      </c>
      <c r="B258" s="55" t="s">
        <v>14466</v>
      </c>
      <c r="C258" s="419" t="s">
        <v>12917</v>
      </c>
      <c r="D258" s="419" t="s">
        <v>13834</v>
      </c>
      <c r="E258" s="55" t="s">
        <v>7802</v>
      </c>
      <c r="F258" s="55"/>
      <c r="G258" s="55" t="s">
        <v>7804</v>
      </c>
      <c r="H258" s="452">
        <v>3542.55</v>
      </c>
      <c r="I258" s="59">
        <v>0.13</v>
      </c>
      <c r="J258" s="448">
        <f t="shared" si="6"/>
        <v>3082.0185000000001</v>
      </c>
    </row>
    <row r="259" spans="1:10" ht="15.75">
      <c r="A259" s="55">
        <f t="shared" si="7"/>
        <v>255</v>
      </c>
      <c r="B259" s="55" t="s">
        <v>14466</v>
      </c>
      <c r="C259" s="419" t="s">
        <v>12918</v>
      </c>
      <c r="D259" s="419" t="s">
        <v>13835</v>
      </c>
      <c r="E259" s="55" t="s">
        <v>7802</v>
      </c>
      <c r="F259" s="55"/>
      <c r="G259" s="55" t="s">
        <v>7804</v>
      </c>
      <c r="H259" s="452">
        <v>169.74</v>
      </c>
      <c r="I259" s="59">
        <v>0.13</v>
      </c>
      <c r="J259" s="448">
        <f t="shared" si="6"/>
        <v>147.6738</v>
      </c>
    </row>
    <row r="260" spans="1:10" ht="15.75">
      <c r="A260" s="55">
        <f t="shared" si="7"/>
        <v>256</v>
      </c>
      <c r="B260" s="55" t="s">
        <v>14466</v>
      </c>
      <c r="C260" s="419" t="s">
        <v>12919</v>
      </c>
      <c r="D260" s="419" t="s">
        <v>13836</v>
      </c>
      <c r="E260" s="55" t="s">
        <v>7802</v>
      </c>
      <c r="F260" s="55"/>
      <c r="G260" s="55" t="s">
        <v>7804</v>
      </c>
      <c r="H260" s="452">
        <v>322.49</v>
      </c>
      <c r="I260" s="59">
        <v>0.13</v>
      </c>
      <c r="J260" s="448">
        <f t="shared" si="6"/>
        <v>280.56630000000001</v>
      </c>
    </row>
    <row r="261" spans="1:10" ht="15.75">
      <c r="A261" s="55">
        <f t="shared" si="7"/>
        <v>257</v>
      </c>
      <c r="B261" s="55" t="s">
        <v>14466</v>
      </c>
      <c r="C261" s="419" t="s">
        <v>12920</v>
      </c>
      <c r="D261" s="419" t="s">
        <v>13837</v>
      </c>
      <c r="E261" s="55" t="s">
        <v>7802</v>
      </c>
      <c r="F261" s="55"/>
      <c r="G261" s="55" t="s">
        <v>7804</v>
      </c>
      <c r="H261" s="452">
        <v>169.74</v>
      </c>
      <c r="I261" s="59">
        <v>0.13</v>
      </c>
      <c r="J261" s="448">
        <f t="shared" si="6"/>
        <v>147.6738</v>
      </c>
    </row>
    <row r="262" spans="1:10" ht="15.75">
      <c r="A262" s="55">
        <f t="shared" si="7"/>
        <v>258</v>
      </c>
      <c r="B262" s="55" t="s">
        <v>14466</v>
      </c>
      <c r="C262" s="419" t="s">
        <v>12921</v>
      </c>
      <c r="D262" s="419" t="s">
        <v>13838</v>
      </c>
      <c r="E262" s="55" t="s">
        <v>7802</v>
      </c>
      <c r="F262" s="55"/>
      <c r="G262" s="55" t="s">
        <v>7804</v>
      </c>
      <c r="H262" s="452">
        <v>217.43</v>
      </c>
      <c r="I262" s="59">
        <v>0.13</v>
      </c>
      <c r="J262" s="448">
        <f t="shared" ref="J262:J325" si="8">H262*(1-I262)</f>
        <v>189.16410000000002</v>
      </c>
    </row>
    <row r="263" spans="1:10" ht="15.75">
      <c r="A263" s="55">
        <f t="shared" ref="A263:A326" si="9">A262+1</f>
        <v>259</v>
      </c>
      <c r="B263" s="55" t="s">
        <v>14466</v>
      </c>
      <c r="C263" s="419" t="s">
        <v>12922</v>
      </c>
      <c r="D263" s="419" t="s">
        <v>13839</v>
      </c>
      <c r="E263" s="55" t="s">
        <v>7802</v>
      </c>
      <c r="F263" s="55"/>
      <c r="G263" s="55" t="s">
        <v>7804</v>
      </c>
      <c r="H263" s="452">
        <v>217.43</v>
      </c>
      <c r="I263" s="59">
        <v>0.13</v>
      </c>
      <c r="J263" s="448">
        <f t="shared" si="8"/>
        <v>189.16410000000002</v>
      </c>
    </row>
    <row r="264" spans="1:10" ht="15.75">
      <c r="A264" s="55">
        <f t="shared" si="9"/>
        <v>260</v>
      </c>
      <c r="B264" s="55" t="s">
        <v>14466</v>
      </c>
      <c r="C264" s="419" t="s">
        <v>12923</v>
      </c>
      <c r="D264" s="419" t="s">
        <v>13840</v>
      </c>
      <c r="E264" s="55" t="s">
        <v>7802</v>
      </c>
      <c r="F264" s="55"/>
      <c r="G264" s="55" t="s">
        <v>7804</v>
      </c>
      <c r="H264" s="452">
        <v>402.83</v>
      </c>
      <c r="I264" s="59">
        <v>0.13</v>
      </c>
      <c r="J264" s="448">
        <f t="shared" si="8"/>
        <v>350.46209999999996</v>
      </c>
    </row>
    <row r="265" spans="1:10" ht="15.75">
      <c r="A265" s="55">
        <f t="shared" si="9"/>
        <v>261</v>
      </c>
      <c r="B265" s="55" t="s">
        <v>14466</v>
      </c>
      <c r="C265" s="419" t="s">
        <v>12924</v>
      </c>
      <c r="D265" s="419" t="s">
        <v>13841</v>
      </c>
      <c r="E265" s="55" t="s">
        <v>7802</v>
      </c>
      <c r="F265" s="55"/>
      <c r="G265" s="55" t="s">
        <v>7804</v>
      </c>
      <c r="H265" s="452">
        <v>402.83</v>
      </c>
      <c r="I265" s="59">
        <v>0.13</v>
      </c>
      <c r="J265" s="448">
        <f t="shared" si="8"/>
        <v>350.46209999999996</v>
      </c>
    </row>
    <row r="266" spans="1:10" ht="15.75">
      <c r="A266" s="55">
        <f t="shared" si="9"/>
        <v>262</v>
      </c>
      <c r="B266" s="55" t="s">
        <v>14466</v>
      </c>
      <c r="C266" s="419" t="s">
        <v>12925</v>
      </c>
      <c r="D266" s="419" t="s">
        <v>13842</v>
      </c>
      <c r="E266" s="55" t="s">
        <v>7802</v>
      </c>
      <c r="F266" s="55"/>
      <c r="G266" s="55" t="s">
        <v>7804</v>
      </c>
      <c r="H266" s="452">
        <v>402.83</v>
      </c>
      <c r="I266" s="59">
        <v>0.13</v>
      </c>
      <c r="J266" s="448">
        <f t="shared" si="8"/>
        <v>350.46209999999996</v>
      </c>
    </row>
    <row r="267" spans="1:10" ht="15.75">
      <c r="A267" s="55">
        <f t="shared" si="9"/>
        <v>263</v>
      </c>
      <c r="B267" s="55" t="s">
        <v>14466</v>
      </c>
      <c r="C267" s="419" t="s">
        <v>12926</v>
      </c>
      <c r="D267" s="419" t="s">
        <v>13843</v>
      </c>
      <c r="E267" s="55" t="s">
        <v>7802</v>
      </c>
      <c r="F267" s="55"/>
      <c r="G267" s="55" t="s">
        <v>7804</v>
      </c>
      <c r="H267" s="452">
        <v>217.43</v>
      </c>
      <c r="I267" s="59">
        <v>0.13</v>
      </c>
      <c r="J267" s="448">
        <f t="shared" si="8"/>
        <v>189.16410000000002</v>
      </c>
    </row>
    <row r="268" spans="1:10" ht="15.75">
      <c r="A268" s="55">
        <f t="shared" si="9"/>
        <v>264</v>
      </c>
      <c r="B268" s="55" t="s">
        <v>14466</v>
      </c>
      <c r="C268" s="419" t="s">
        <v>12927</v>
      </c>
      <c r="D268" s="419" t="s">
        <v>13844</v>
      </c>
      <c r="E268" s="55" t="s">
        <v>7802</v>
      </c>
      <c r="F268" s="55"/>
      <c r="G268" s="55" t="s">
        <v>7804</v>
      </c>
      <c r="H268" s="452">
        <v>203.73</v>
      </c>
      <c r="I268" s="59">
        <v>0.13</v>
      </c>
      <c r="J268" s="448">
        <f t="shared" si="8"/>
        <v>177.24509999999998</v>
      </c>
    </row>
    <row r="269" spans="1:10" ht="15.75">
      <c r="A269" s="55">
        <f t="shared" si="9"/>
        <v>265</v>
      </c>
      <c r="B269" s="55" t="s">
        <v>14466</v>
      </c>
      <c r="C269" s="419" t="s">
        <v>12928</v>
      </c>
      <c r="D269" s="419" t="s">
        <v>13845</v>
      </c>
      <c r="E269" s="55" t="s">
        <v>7802</v>
      </c>
      <c r="F269" s="55"/>
      <c r="G269" s="55" t="s">
        <v>7804</v>
      </c>
      <c r="H269" s="452">
        <v>203.73</v>
      </c>
      <c r="I269" s="59">
        <v>0.13</v>
      </c>
      <c r="J269" s="448">
        <f t="shared" si="8"/>
        <v>177.24509999999998</v>
      </c>
    </row>
    <row r="270" spans="1:10" ht="15.75">
      <c r="A270" s="55">
        <f t="shared" si="9"/>
        <v>266</v>
      </c>
      <c r="B270" s="55" t="s">
        <v>14466</v>
      </c>
      <c r="C270" s="419" t="s">
        <v>12929</v>
      </c>
      <c r="D270" s="419" t="s">
        <v>13846</v>
      </c>
      <c r="E270" s="55" t="s">
        <v>7802</v>
      </c>
      <c r="F270" s="55"/>
      <c r="G270" s="55" t="s">
        <v>7804</v>
      </c>
      <c r="H270" s="452">
        <v>203.73</v>
      </c>
      <c r="I270" s="59">
        <v>0.13</v>
      </c>
      <c r="J270" s="448">
        <f t="shared" si="8"/>
        <v>177.24509999999998</v>
      </c>
    </row>
    <row r="271" spans="1:10" ht="15.75">
      <c r="A271" s="55">
        <f t="shared" si="9"/>
        <v>267</v>
      </c>
      <c r="B271" s="55" t="s">
        <v>14466</v>
      </c>
      <c r="C271" s="419" t="s">
        <v>12930</v>
      </c>
      <c r="D271" s="419" t="s">
        <v>13847</v>
      </c>
      <c r="E271" s="55" t="s">
        <v>7802</v>
      </c>
      <c r="F271" s="55"/>
      <c r="G271" s="55" t="s">
        <v>7804</v>
      </c>
      <c r="H271" s="452">
        <v>421.18</v>
      </c>
      <c r="I271" s="59">
        <v>0.13</v>
      </c>
      <c r="J271" s="448">
        <f t="shared" si="8"/>
        <v>366.42660000000001</v>
      </c>
    </row>
    <row r="272" spans="1:10" ht="15.75">
      <c r="A272" s="55">
        <f t="shared" si="9"/>
        <v>268</v>
      </c>
      <c r="B272" s="55" t="s">
        <v>14466</v>
      </c>
      <c r="C272" s="419" t="s">
        <v>12931</v>
      </c>
      <c r="D272" s="419" t="s">
        <v>13848</v>
      </c>
      <c r="E272" s="55" t="s">
        <v>7802</v>
      </c>
      <c r="F272" s="55"/>
      <c r="G272" s="55" t="s">
        <v>7804</v>
      </c>
      <c r="H272" s="452">
        <v>448.19</v>
      </c>
      <c r="I272" s="59">
        <v>0.13</v>
      </c>
      <c r="J272" s="448">
        <f t="shared" si="8"/>
        <v>389.92529999999999</v>
      </c>
    </row>
    <row r="273" spans="1:10" ht="15.75">
      <c r="A273" s="55">
        <f t="shared" si="9"/>
        <v>269</v>
      </c>
      <c r="B273" s="55" t="s">
        <v>14466</v>
      </c>
      <c r="C273" s="419" t="s">
        <v>12932</v>
      </c>
      <c r="D273" s="419" t="s">
        <v>13849</v>
      </c>
      <c r="E273" s="55" t="s">
        <v>7802</v>
      </c>
      <c r="F273" s="55"/>
      <c r="G273" s="55" t="s">
        <v>7804</v>
      </c>
      <c r="H273" s="452">
        <v>455.16</v>
      </c>
      <c r="I273" s="59">
        <v>0.13</v>
      </c>
      <c r="J273" s="448">
        <f t="shared" si="8"/>
        <v>395.98920000000004</v>
      </c>
    </row>
    <row r="274" spans="1:10" ht="15.75">
      <c r="A274" s="55">
        <f t="shared" si="9"/>
        <v>270</v>
      </c>
      <c r="B274" s="55" t="s">
        <v>14466</v>
      </c>
      <c r="C274" s="419" t="s">
        <v>12933</v>
      </c>
      <c r="D274" s="419" t="s">
        <v>13850</v>
      </c>
      <c r="E274" s="55" t="s">
        <v>7802</v>
      </c>
      <c r="F274" s="55"/>
      <c r="G274" s="55" t="s">
        <v>7804</v>
      </c>
      <c r="H274" s="452">
        <v>920.19</v>
      </c>
      <c r="I274" s="59">
        <v>0.13</v>
      </c>
      <c r="J274" s="448">
        <f t="shared" si="8"/>
        <v>800.56530000000009</v>
      </c>
    </row>
    <row r="275" spans="1:10" ht="15.75">
      <c r="A275" s="55">
        <f t="shared" si="9"/>
        <v>271</v>
      </c>
      <c r="B275" s="55" t="s">
        <v>14466</v>
      </c>
      <c r="C275" s="419" t="s">
        <v>12934</v>
      </c>
      <c r="D275" s="419" t="s">
        <v>13851</v>
      </c>
      <c r="E275" s="55" t="s">
        <v>7802</v>
      </c>
      <c r="F275" s="55"/>
      <c r="G275" s="55" t="s">
        <v>7804</v>
      </c>
      <c r="H275" s="452">
        <v>831.44</v>
      </c>
      <c r="I275" s="59">
        <v>0.13</v>
      </c>
      <c r="J275" s="448">
        <f t="shared" si="8"/>
        <v>723.3528</v>
      </c>
    </row>
    <row r="276" spans="1:10" ht="15.75">
      <c r="A276" s="55">
        <f t="shared" si="9"/>
        <v>272</v>
      </c>
      <c r="B276" s="55" t="s">
        <v>14466</v>
      </c>
      <c r="C276" s="419" t="s">
        <v>12935</v>
      </c>
      <c r="D276" s="419" t="s">
        <v>13852</v>
      </c>
      <c r="E276" s="55" t="s">
        <v>7802</v>
      </c>
      <c r="F276" s="55"/>
      <c r="G276" s="55" t="s">
        <v>7804</v>
      </c>
      <c r="H276" s="452">
        <v>818.85</v>
      </c>
      <c r="I276" s="59">
        <v>0.13</v>
      </c>
      <c r="J276" s="448">
        <f t="shared" si="8"/>
        <v>712.39949999999999</v>
      </c>
    </row>
    <row r="277" spans="1:10" ht="15.75">
      <c r="A277" s="55">
        <f t="shared" si="9"/>
        <v>273</v>
      </c>
      <c r="B277" s="55" t="s">
        <v>14466</v>
      </c>
      <c r="C277" s="419" t="s">
        <v>12936</v>
      </c>
      <c r="D277" s="419" t="s">
        <v>13853</v>
      </c>
      <c r="E277" s="55" t="s">
        <v>7802</v>
      </c>
      <c r="F277" s="55"/>
      <c r="G277" s="55" t="s">
        <v>7804</v>
      </c>
      <c r="H277" s="452">
        <v>830.78</v>
      </c>
      <c r="I277" s="59">
        <v>0.13</v>
      </c>
      <c r="J277" s="448">
        <f t="shared" si="8"/>
        <v>722.77859999999998</v>
      </c>
    </row>
    <row r="278" spans="1:10" ht="15.75">
      <c r="A278" s="55">
        <f t="shared" si="9"/>
        <v>274</v>
      </c>
      <c r="B278" s="55" t="s">
        <v>14466</v>
      </c>
      <c r="C278" s="419" t="s">
        <v>12937</v>
      </c>
      <c r="D278" s="419" t="s">
        <v>13854</v>
      </c>
      <c r="E278" s="55" t="s">
        <v>7802</v>
      </c>
      <c r="F278" s="55"/>
      <c r="G278" s="55" t="s">
        <v>7804</v>
      </c>
      <c r="H278" s="452">
        <v>830.78</v>
      </c>
      <c r="I278" s="59">
        <v>0.13</v>
      </c>
      <c r="J278" s="448">
        <f t="shared" si="8"/>
        <v>722.77859999999998</v>
      </c>
    </row>
    <row r="279" spans="1:10" ht="15.75">
      <c r="A279" s="55">
        <f t="shared" si="9"/>
        <v>275</v>
      </c>
      <c r="B279" s="55" t="s">
        <v>14466</v>
      </c>
      <c r="C279" s="419" t="s">
        <v>12938</v>
      </c>
      <c r="D279" s="419" t="s">
        <v>13855</v>
      </c>
      <c r="E279" s="55" t="s">
        <v>7802</v>
      </c>
      <c r="F279" s="55"/>
      <c r="G279" s="55" t="s">
        <v>7804</v>
      </c>
      <c r="H279" s="452">
        <v>740.79</v>
      </c>
      <c r="I279" s="59">
        <v>0.13</v>
      </c>
      <c r="J279" s="448">
        <f t="shared" si="8"/>
        <v>644.4873</v>
      </c>
    </row>
    <row r="280" spans="1:10" ht="15.75">
      <c r="A280" s="55">
        <f t="shared" si="9"/>
        <v>276</v>
      </c>
      <c r="B280" s="55" t="s">
        <v>14466</v>
      </c>
      <c r="C280" s="419" t="s">
        <v>12939</v>
      </c>
      <c r="D280" s="419" t="s">
        <v>13856</v>
      </c>
      <c r="E280" s="55" t="s">
        <v>7802</v>
      </c>
      <c r="F280" s="55"/>
      <c r="G280" s="55" t="s">
        <v>7804</v>
      </c>
      <c r="H280" s="452">
        <v>557.32000000000005</v>
      </c>
      <c r="I280" s="59">
        <v>0.13</v>
      </c>
      <c r="J280" s="448">
        <f t="shared" si="8"/>
        <v>484.86840000000007</v>
      </c>
    </row>
    <row r="281" spans="1:10" ht="15.75">
      <c r="A281" s="55">
        <f t="shared" si="9"/>
        <v>277</v>
      </c>
      <c r="B281" s="55" t="s">
        <v>14466</v>
      </c>
      <c r="C281" s="419" t="s">
        <v>12940</v>
      </c>
      <c r="D281" s="419" t="s">
        <v>13857</v>
      </c>
      <c r="E281" s="55" t="s">
        <v>7802</v>
      </c>
      <c r="F281" s="55"/>
      <c r="G281" s="55" t="s">
        <v>7804</v>
      </c>
      <c r="H281" s="452">
        <v>2263.58</v>
      </c>
      <c r="I281" s="59">
        <v>0.13</v>
      </c>
      <c r="J281" s="448">
        <f t="shared" si="8"/>
        <v>1969.3145999999999</v>
      </c>
    </row>
    <row r="282" spans="1:10" ht="15.75">
      <c r="A282" s="55">
        <f t="shared" si="9"/>
        <v>278</v>
      </c>
      <c r="B282" s="55" t="s">
        <v>14466</v>
      </c>
      <c r="C282" s="419" t="s">
        <v>12941</v>
      </c>
      <c r="D282" s="419" t="s">
        <v>13858</v>
      </c>
      <c r="E282" s="55" t="s">
        <v>7802</v>
      </c>
      <c r="F282" s="55"/>
      <c r="G282" s="55" t="s">
        <v>7804</v>
      </c>
      <c r="H282" s="452">
        <v>1950.08</v>
      </c>
      <c r="I282" s="59">
        <v>0.13</v>
      </c>
      <c r="J282" s="448">
        <f t="shared" si="8"/>
        <v>1696.5696</v>
      </c>
    </row>
    <row r="283" spans="1:10" ht="15.75">
      <c r="A283" s="55">
        <f t="shared" si="9"/>
        <v>279</v>
      </c>
      <c r="B283" s="55" t="s">
        <v>14466</v>
      </c>
      <c r="C283" s="419" t="s">
        <v>12942</v>
      </c>
      <c r="D283" s="419" t="s">
        <v>13859</v>
      </c>
      <c r="E283" s="55" t="s">
        <v>7802</v>
      </c>
      <c r="F283" s="55"/>
      <c r="G283" s="55" t="s">
        <v>7804</v>
      </c>
      <c r="H283" s="452">
        <v>2084.7800000000002</v>
      </c>
      <c r="I283" s="59">
        <v>0.13</v>
      </c>
      <c r="J283" s="448">
        <f t="shared" si="8"/>
        <v>1813.7586000000001</v>
      </c>
    </row>
    <row r="284" spans="1:10" ht="15.75">
      <c r="A284" s="55">
        <f t="shared" si="9"/>
        <v>280</v>
      </c>
      <c r="B284" s="55" t="s">
        <v>14466</v>
      </c>
      <c r="C284" s="419" t="s">
        <v>12943</v>
      </c>
      <c r="D284" s="419" t="s">
        <v>13860</v>
      </c>
      <c r="E284" s="55" t="s">
        <v>7802</v>
      </c>
      <c r="F284" s="55"/>
      <c r="G284" s="55" t="s">
        <v>7804</v>
      </c>
      <c r="H284" s="452">
        <v>1771.28</v>
      </c>
      <c r="I284" s="59">
        <v>0.13</v>
      </c>
      <c r="J284" s="448">
        <f t="shared" si="8"/>
        <v>1541.0136</v>
      </c>
    </row>
    <row r="285" spans="1:10" ht="15.75">
      <c r="A285" s="55">
        <f t="shared" si="9"/>
        <v>281</v>
      </c>
      <c r="B285" s="55" t="s">
        <v>14466</v>
      </c>
      <c r="C285" s="419" t="s">
        <v>12944</v>
      </c>
      <c r="D285" s="419" t="s">
        <v>13861</v>
      </c>
      <c r="E285" s="55" t="s">
        <v>7802</v>
      </c>
      <c r="F285" s="55"/>
      <c r="G285" s="55" t="s">
        <v>7804</v>
      </c>
      <c r="H285" s="452">
        <v>1771.28</v>
      </c>
      <c r="I285" s="59">
        <v>0.13</v>
      </c>
      <c r="J285" s="448">
        <f t="shared" si="8"/>
        <v>1541.0136</v>
      </c>
    </row>
    <row r="286" spans="1:10" ht="15.75">
      <c r="A286" s="55">
        <f t="shared" si="9"/>
        <v>282</v>
      </c>
      <c r="B286" s="55" t="s">
        <v>14466</v>
      </c>
      <c r="C286" s="419" t="s">
        <v>12945</v>
      </c>
      <c r="D286" s="419" t="s">
        <v>13862</v>
      </c>
      <c r="E286" s="55" t="s">
        <v>7802</v>
      </c>
      <c r="F286" s="55"/>
      <c r="G286" s="55" t="s">
        <v>7804</v>
      </c>
      <c r="H286" s="452">
        <v>391.9</v>
      </c>
      <c r="I286" s="59">
        <v>0.13</v>
      </c>
      <c r="J286" s="448">
        <f t="shared" si="8"/>
        <v>340.95299999999997</v>
      </c>
    </row>
    <row r="287" spans="1:10" ht="15.75">
      <c r="A287" s="55">
        <f t="shared" si="9"/>
        <v>283</v>
      </c>
      <c r="B287" s="55" t="s">
        <v>14466</v>
      </c>
      <c r="C287" s="419" t="s">
        <v>12946</v>
      </c>
      <c r="D287" s="419" t="s">
        <v>13863</v>
      </c>
      <c r="E287" s="55" t="s">
        <v>7802</v>
      </c>
      <c r="F287" s="55"/>
      <c r="G287" s="55" t="s">
        <v>7804</v>
      </c>
      <c r="H287" s="452">
        <v>448.12</v>
      </c>
      <c r="I287" s="59">
        <v>0.13</v>
      </c>
      <c r="J287" s="448">
        <f t="shared" si="8"/>
        <v>389.86439999999999</v>
      </c>
    </row>
    <row r="288" spans="1:10" ht="15.75">
      <c r="A288" s="55">
        <f t="shared" si="9"/>
        <v>284</v>
      </c>
      <c r="B288" s="55" t="s">
        <v>14466</v>
      </c>
      <c r="C288" s="419" t="s">
        <v>12947</v>
      </c>
      <c r="D288" s="419" t="s">
        <v>13864</v>
      </c>
      <c r="E288" s="55" t="s">
        <v>7802</v>
      </c>
      <c r="F288" s="55"/>
      <c r="G288" s="55" t="s">
        <v>7804</v>
      </c>
      <c r="H288" s="452">
        <v>448.12</v>
      </c>
      <c r="I288" s="59">
        <v>0.13</v>
      </c>
      <c r="J288" s="448">
        <f t="shared" si="8"/>
        <v>389.86439999999999</v>
      </c>
    </row>
    <row r="289" spans="1:10" ht="15.75">
      <c r="A289" s="55">
        <f t="shared" si="9"/>
        <v>285</v>
      </c>
      <c r="B289" s="55" t="s">
        <v>14466</v>
      </c>
      <c r="C289" s="419" t="s">
        <v>12948</v>
      </c>
      <c r="D289" s="419" t="s">
        <v>13865</v>
      </c>
      <c r="E289" s="55" t="s">
        <v>7802</v>
      </c>
      <c r="F289" s="55"/>
      <c r="G289" s="55" t="s">
        <v>7804</v>
      </c>
      <c r="H289" s="452">
        <v>420.49</v>
      </c>
      <c r="I289" s="59">
        <v>0.13</v>
      </c>
      <c r="J289" s="448">
        <f t="shared" si="8"/>
        <v>365.8263</v>
      </c>
    </row>
    <row r="290" spans="1:10" ht="15.75">
      <c r="A290" s="55">
        <f t="shared" si="9"/>
        <v>286</v>
      </c>
      <c r="B290" s="55" t="s">
        <v>14466</v>
      </c>
      <c r="C290" s="419" t="s">
        <v>12949</v>
      </c>
      <c r="D290" s="419" t="s">
        <v>13866</v>
      </c>
      <c r="E290" s="55" t="s">
        <v>7802</v>
      </c>
      <c r="F290" s="55"/>
      <c r="G290" s="55" t="s">
        <v>7804</v>
      </c>
      <c r="H290" s="452">
        <v>420.49</v>
      </c>
      <c r="I290" s="59">
        <v>0.13</v>
      </c>
      <c r="J290" s="448">
        <f t="shared" si="8"/>
        <v>365.8263</v>
      </c>
    </row>
    <row r="291" spans="1:10" ht="15.75">
      <c r="A291" s="55">
        <f t="shared" si="9"/>
        <v>287</v>
      </c>
      <c r="B291" s="55" t="s">
        <v>14466</v>
      </c>
      <c r="C291" s="419" t="s">
        <v>12950</v>
      </c>
      <c r="D291" s="419" t="s">
        <v>13867</v>
      </c>
      <c r="E291" s="55" t="s">
        <v>7802</v>
      </c>
      <c r="F291" s="55"/>
      <c r="G291" s="55" t="s">
        <v>7804</v>
      </c>
      <c r="H291" s="452">
        <v>487.14</v>
      </c>
      <c r="I291" s="59">
        <v>0.13</v>
      </c>
      <c r="J291" s="448">
        <f t="shared" si="8"/>
        <v>423.81180000000001</v>
      </c>
    </row>
    <row r="292" spans="1:10" ht="15.75">
      <c r="A292" s="55">
        <f t="shared" si="9"/>
        <v>288</v>
      </c>
      <c r="B292" s="55" t="s">
        <v>14466</v>
      </c>
      <c r="C292" s="419" t="s">
        <v>12951</v>
      </c>
      <c r="D292" s="419" t="s">
        <v>13868</v>
      </c>
      <c r="E292" s="55" t="s">
        <v>7802</v>
      </c>
      <c r="F292" s="55"/>
      <c r="G292" s="55" t="s">
        <v>7804</v>
      </c>
      <c r="H292" s="452">
        <v>487.14</v>
      </c>
      <c r="I292" s="59">
        <v>0.13</v>
      </c>
      <c r="J292" s="448">
        <f t="shared" si="8"/>
        <v>423.81180000000001</v>
      </c>
    </row>
    <row r="293" spans="1:10" ht="15.75">
      <c r="A293" s="55">
        <f t="shared" si="9"/>
        <v>289</v>
      </c>
      <c r="B293" s="55" t="s">
        <v>14466</v>
      </c>
      <c r="C293" s="419" t="s">
        <v>12952</v>
      </c>
      <c r="D293" s="419" t="s">
        <v>13869</v>
      </c>
      <c r="E293" s="55" t="s">
        <v>7802</v>
      </c>
      <c r="F293" s="55"/>
      <c r="G293" s="55" t="s">
        <v>7804</v>
      </c>
      <c r="H293" s="452">
        <v>300.73</v>
      </c>
      <c r="I293" s="59">
        <v>0.13</v>
      </c>
      <c r="J293" s="448">
        <f t="shared" si="8"/>
        <v>261.63510000000002</v>
      </c>
    </row>
    <row r="294" spans="1:10" ht="15.75">
      <c r="A294" s="55">
        <f t="shared" si="9"/>
        <v>290</v>
      </c>
      <c r="B294" s="55" t="s">
        <v>14466</v>
      </c>
      <c r="C294" s="419" t="s">
        <v>12953</v>
      </c>
      <c r="D294" s="419" t="s">
        <v>13870</v>
      </c>
      <c r="E294" s="55" t="s">
        <v>7802</v>
      </c>
      <c r="F294" s="55"/>
      <c r="G294" s="55" t="s">
        <v>7804</v>
      </c>
      <c r="H294" s="452">
        <v>401.65</v>
      </c>
      <c r="I294" s="59">
        <v>0.13</v>
      </c>
      <c r="J294" s="448">
        <f t="shared" si="8"/>
        <v>349.43549999999999</v>
      </c>
    </row>
    <row r="295" spans="1:10" ht="15.75">
      <c r="A295" s="55">
        <f t="shared" si="9"/>
        <v>291</v>
      </c>
      <c r="B295" s="55" t="s">
        <v>14466</v>
      </c>
      <c r="C295" s="419" t="s">
        <v>12954</v>
      </c>
      <c r="D295" s="419" t="s">
        <v>13871</v>
      </c>
      <c r="E295" s="55" t="s">
        <v>7802</v>
      </c>
      <c r="F295" s="55"/>
      <c r="G295" s="55" t="s">
        <v>7804</v>
      </c>
      <c r="H295" s="452">
        <v>459.61</v>
      </c>
      <c r="I295" s="59">
        <v>0.13</v>
      </c>
      <c r="J295" s="448">
        <f t="shared" si="8"/>
        <v>399.86070000000001</v>
      </c>
    </row>
    <row r="296" spans="1:10" ht="15.75">
      <c r="A296" s="55">
        <f t="shared" si="9"/>
        <v>292</v>
      </c>
      <c r="B296" s="55" t="s">
        <v>14466</v>
      </c>
      <c r="C296" s="419" t="s">
        <v>12955</v>
      </c>
      <c r="D296" s="419" t="s">
        <v>13871</v>
      </c>
      <c r="E296" s="55" t="s">
        <v>7802</v>
      </c>
      <c r="F296" s="55"/>
      <c r="G296" s="55" t="s">
        <v>7804</v>
      </c>
      <c r="H296" s="452">
        <v>459.61</v>
      </c>
      <c r="I296" s="59">
        <v>0.13</v>
      </c>
      <c r="J296" s="448">
        <f t="shared" si="8"/>
        <v>399.86070000000001</v>
      </c>
    </row>
    <row r="297" spans="1:10" ht="15.75">
      <c r="A297" s="55">
        <f t="shared" si="9"/>
        <v>293</v>
      </c>
      <c r="B297" s="55" t="s">
        <v>14466</v>
      </c>
      <c r="C297" s="419" t="s">
        <v>12956</v>
      </c>
      <c r="D297" s="419" t="s">
        <v>13872</v>
      </c>
      <c r="E297" s="55" t="s">
        <v>7802</v>
      </c>
      <c r="F297" s="55"/>
      <c r="G297" s="55" t="s">
        <v>7804</v>
      </c>
      <c r="H297" s="452">
        <v>430.24</v>
      </c>
      <c r="I297" s="59">
        <v>0.13</v>
      </c>
      <c r="J297" s="448">
        <f t="shared" si="8"/>
        <v>374.30880000000002</v>
      </c>
    </row>
    <row r="298" spans="1:10" ht="15.75">
      <c r="A298" s="55">
        <f t="shared" si="9"/>
        <v>294</v>
      </c>
      <c r="B298" s="55" t="s">
        <v>14466</v>
      </c>
      <c r="C298" s="419" t="s">
        <v>12957</v>
      </c>
      <c r="D298" s="419" t="s">
        <v>13873</v>
      </c>
      <c r="E298" s="55" t="s">
        <v>7802</v>
      </c>
      <c r="F298" s="55"/>
      <c r="G298" s="55" t="s">
        <v>7804</v>
      </c>
      <c r="H298" s="452">
        <v>430.24</v>
      </c>
      <c r="I298" s="59">
        <v>0.13</v>
      </c>
      <c r="J298" s="448">
        <f t="shared" si="8"/>
        <v>374.30880000000002</v>
      </c>
    </row>
    <row r="299" spans="1:10" ht="15.75">
      <c r="A299" s="55">
        <f t="shared" si="9"/>
        <v>295</v>
      </c>
      <c r="B299" s="55" t="s">
        <v>14466</v>
      </c>
      <c r="C299" s="419" t="s">
        <v>12958</v>
      </c>
      <c r="D299" s="419" t="s">
        <v>13874</v>
      </c>
      <c r="E299" s="55" t="s">
        <v>7802</v>
      </c>
      <c r="F299" s="55"/>
      <c r="G299" s="55" t="s">
        <v>7804</v>
      </c>
      <c r="H299" s="452">
        <v>436.34</v>
      </c>
      <c r="I299" s="59">
        <v>0.13</v>
      </c>
      <c r="J299" s="448">
        <f t="shared" si="8"/>
        <v>379.61579999999998</v>
      </c>
    </row>
    <row r="300" spans="1:10" ht="15.75">
      <c r="A300" s="55">
        <f t="shared" si="9"/>
        <v>296</v>
      </c>
      <c r="B300" s="55" t="s">
        <v>14466</v>
      </c>
      <c r="C300" s="419" t="s">
        <v>12959</v>
      </c>
      <c r="D300" s="419" t="s">
        <v>13875</v>
      </c>
      <c r="E300" s="55" t="s">
        <v>7802</v>
      </c>
      <c r="F300" s="55"/>
      <c r="G300" s="55" t="s">
        <v>7804</v>
      </c>
      <c r="H300" s="452">
        <v>492.76</v>
      </c>
      <c r="I300" s="59">
        <v>0.13</v>
      </c>
      <c r="J300" s="448">
        <f t="shared" si="8"/>
        <v>428.70119999999997</v>
      </c>
    </row>
    <row r="301" spans="1:10" ht="15.75">
      <c r="A301" s="55">
        <f t="shared" si="9"/>
        <v>297</v>
      </c>
      <c r="B301" s="55" t="s">
        <v>14466</v>
      </c>
      <c r="C301" s="419" t="s">
        <v>12960</v>
      </c>
      <c r="D301" s="419" t="s">
        <v>13876</v>
      </c>
      <c r="E301" s="55" t="s">
        <v>7802</v>
      </c>
      <c r="F301" s="55"/>
      <c r="G301" s="55" t="s">
        <v>7804</v>
      </c>
      <c r="H301" s="452">
        <v>492.76</v>
      </c>
      <c r="I301" s="59">
        <v>0.13</v>
      </c>
      <c r="J301" s="448">
        <f t="shared" si="8"/>
        <v>428.70119999999997</v>
      </c>
    </row>
    <row r="302" spans="1:10" ht="15.75">
      <c r="A302" s="55">
        <f t="shared" si="9"/>
        <v>298</v>
      </c>
      <c r="B302" s="55" t="s">
        <v>14466</v>
      </c>
      <c r="C302" s="419" t="s">
        <v>12961</v>
      </c>
      <c r="D302" s="419" t="s">
        <v>13877</v>
      </c>
      <c r="E302" s="55" t="s">
        <v>7802</v>
      </c>
      <c r="F302" s="55"/>
      <c r="G302" s="55" t="s">
        <v>7804</v>
      </c>
      <c r="H302" s="452">
        <v>464.94</v>
      </c>
      <c r="I302" s="59">
        <v>0.13</v>
      </c>
      <c r="J302" s="448">
        <f t="shared" si="8"/>
        <v>404.49779999999998</v>
      </c>
    </row>
    <row r="303" spans="1:10" ht="15.75">
      <c r="A303" s="55">
        <f t="shared" si="9"/>
        <v>299</v>
      </c>
      <c r="B303" s="55" t="s">
        <v>14466</v>
      </c>
      <c r="C303" s="419" t="s">
        <v>12962</v>
      </c>
      <c r="D303" s="419" t="s">
        <v>13878</v>
      </c>
      <c r="E303" s="55" t="s">
        <v>7802</v>
      </c>
      <c r="F303" s="55"/>
      <c r="G303" s="55" t="s">
        <v>7804</v>
      </c>
      <c r="H303" s="452">
        <v>464.94</v>
      </c>
      <c r="I303" s="59">
        <v>0.13</v>
      </c>
      <c r="J303" s="448">
        <f t="shared" si="8"/>
        <v>404.49779999999998</v>
      </c>
    </row>
    <row r="304" spans="1:10" ht="15.75">
      <c r="A304" s="55">
        <f t="shared" si="9"/>
        <v>300</v>
      </c>
      <c r="B304" s="55" t="s">
        <v>14466</v>
      </c>
      <c r="C304" s="419" t="s">
        <v>12963</v>
      </c>
      <c r="D304" s="419" t="s">
        <v>13879</v>
      </c>
      <c r="E304" s="55" t="s">
        <v>7802</v>
      </c>
      <c r="F304" s="55"/>
      <c r="G304" s="55" t="s">
        <v>7804</v>
      </c>
      <c r="H304" s="452">
        <v>531.59</v>
      </c>
      <c r="I304" s="59">
        <v>0.13</v>
      </c>
      <c r="J304" s="448">
        <f t="shared" si="8"/>
        <v>462.48330000000004</v>
      </c>
    </row>
    <row r="305" spans="1:10" ht="15.75">
      <c r="A305" s="55">
        <f t="shared" si="9"/>
        <v>301</v>
      </c>
      <c r="B305" s="55" t="s">
        <v>14466</v>
      </c>
      <c r="C305" s="419" t="s">
        <v>12964</v>
      </c>
      <c r="D305" s="419" t="s">
        <v>13880</v>
      </c>
      <c r="E305" s="55" t="s">
        <v>7802</v>
      </c>
      <c r="F305" s="55"/>
      <c r="G305" s="55" t="s">
        <v>7804</v>
      </c>
      <c r="H305" s="452">
        <v>531.59</v>
      </c>
      <c r="I305" s="59">
        <v>0.13</v>
      </c>
      <c r="J305" s="448">
        <f t="shared" si="8"/>
        <v>462.48330000000004</v>
      </c>
    </row>
    <row r="306" spans="1:10" ht="15.75">
      <c r="A306" s="55">
        <f t="shared" si="9"/>
        <v>302</v>
      </c>
      <c r="B306" s="55" t="s">
        <v>14466</v>
      </c>
      <c r="C306" s="419" t="s">
        <v>12965</v>
      </c>
      <c r="D306" s="419" t="s">
        <v>13881</v>
      </c>
      <c r="E306" s="55" t="s">
        <v>7802</v>
      </c>
      <c r="F306" s="55"/>
      <c r="G306" s="55" t="s">
        <v>7804</v>
      </c>
      <c r="H306" s="452">
        <v>347.17</v>
      </c>
      <c r="I306" s="59">
        <v>0.13</v>
      </c>
      <c r="J306" s="448">
        <f t="shared" si="8"/>
        <v>302.03790000000004</v>
      </c>
    </row>
    <row r="307" spans="1:10" ht="15.75">
      <c r="A307" s="55">
        <f t="shared" si="9"/>
        <v>303</v>
      </c>
      <c r="B307" s="55" t="s">
        <v>14466</v>
      </c>
      <c r="C307" s="419" t="s">
        <v>12966</v>
      </c>
      <c r="D307" s="419" t="s">
        <v>13882</v>
      </c>
      <c r="E307" s="55" t="s">
        <v>7802</v>
      </c>
      <c r="F307" s="55"/>
      <c r="G307" s="55" t="s">
        <v>7804</v>
      </c>
      <c r="H307" s="452">
        <v>446.1</v>
      </c>
      <c r="I307" s="59">
        <v>0.13</v>
      </c>
      <c r="J307" s="448">
        <f t="shared" si="8"/>
        <v>388.10700000000003</v>
      </c>
    </row>
    <row r="308" spans="1:10" ht="15.75">
      <c r="A308" s="55">
        <f t="shared" si="9"/>
        <v>304</v>
      </c>
      <c r="B308" s="55" t="s">
        <v>14466</v>
      </c>
      <c r="C308" s="419" t="s">
        <v>12967</v>
      </c>
      <c r="D308" s="419" t="s">
        <v>13883</v>
      </c>
      <c r="E308" s="55" t="s">
        <v>7802</v>
      </c>
      <c r="F308" s="55"/>
      <c r="G308" s="55" t="s">
        <v>7804</v>
      </c>
      <c r="H308" s="452">
        <v>504.05</v>
      </c>
      <c r="I308" s="59">
        <v>0.13</v>
      </c>
      <c r="J308" s="448">
        <f t="shared" si="8"/>
        <v>438.52350000000001</v>
      </c>
    </row>
    <row r="309" spans="1:10" ht="15.75">
      <c r="A309" s="55">
        <f t="shared" si="9"/>
        <v>305</v>
      </c>
      <c r="B309" s="55" t="s">
        <v>14466</v>
      </c>
      <c r="C309" s="419" t="s">
        <v>12968</v>
      </c>
      <c r="D309" s="419" t="s">
        <v>13883</v>
      </c>
      <c r="E309" s="55" t="s">
        <v>7802</v>
      </c>
      <c r="F309" s="55"/>
      <c r="G309" s="55" t="s">
        <v>7804</v>
      </c>
      <c r="H309" s="452">
        <v>504.05</v>
      </c>
      <c r="I309" s="59">
        <v>0.13</v>
      </c>
      <c r="J309" s="448">
        <f t="shared" si="8"/>
        <v>438.52350000000001</v>
      </c>
    </row>
    <row r="310" spans="1:10" ht="15.75">
      <c r="A310" s="55">
        <f t="shared" si="9"/>
        <v>306</v>
      </c>
      <c r="B310" s="55" t="s">
        <v>14466</v>
      </c>
      <c r="C310" s="419" t="s">
        <v>12969</v>
      </c>
      <c r="D310" s="419" t="s">
        <v>13884</v>
      </c>
      <c r="E310" s="55" t="s">
        <v>7802</v>
      </c>
      <c r="F310" s="55"/>
      <c r="G310" s="55" t="s">
        <v>7804</v>
      </c>
      <c r="H310" s="452">
        <v>474.68</v>
      </c>
      <c r="I310" s="59">
        <v>0.13</v>
      </c>
      <c r="J310" s="448">
        <f t="shared" si="8"/>
        <v>412.97160000000002</v>
      </c>
    </row>
    <row r="311" spans="1:10" ht="15.75">
      <c r="A311" s="55">
        <f t="shared" si="9"/>
        <v>307</v>
      </c>
      <c r="B311" s="55" t="s">
        <v>14466</v>
      </c>
      <c r="C311" s="419" t="s">
        <v>12970</v>
      </c>
      <c r="D311" s="419" t="s">
        <v>13885</v>
      </c>
      <c r="E311" s="55" t="s">
        <v>7802</v>
      </c>
      <c r="F311" s="55"/>
      <c r="G311" s="55" t="s">
        <v>7804</v>
      </c>
      <c r="H311" s="452">
        <v>474.68</v>
      </c>
      <c r="I311" s="59">
        <v>0.13</v>
      </c>
      <c r="J311" s="448">
        <f t="shared" si="8"/>
        <v>412.97160000000002</v>
      </c>
    </row>
    <row r="312" spans="1:10" ht="15.75">
      <c r="A312" s="55">
        <f t="shared" si="9"/>
        <v>308</v>
      </c>
      <c r="B312" s="55" t="s">
        <v>14466</v>
      </c>
      <c r="C312" s="419" t="s">
        <v>12971</v>
      </c>
      <c r="D312" s="419" t="s">
        <v>13886</v>
      </c>
      <c r="E312" s="55" t="s">
        <v>7802</v>
      </c>
      <c r="F312" s="55"/>
      <c r="G312" s="55" t="s">
        <v>7804</v>
      </c>
      <c r="H312" s="452">
        <v>290.79000000000002</v>
      </c>
      <c r="I312" s="59">
        <v>0.13</v>
      </c>
      <c r="J312" s="448">
        <f t="shared" si="8"/>
        <v>252.9873</v>
      </c>
    </row>
    <row r="313" spans="1:10" ht="15.75">
      <c r="A313" s="55">
        <f t="shared" si="9"/>
        <v>309</v>
      </c>
      <c r="B313" s="55" t="s">
        <v>14466</v>
      </c>
      <c r="C313" s="419" t="s">
        <v>12972</v>
      </c>
      <c r="D313" s="419" t="s">
        <v>13887</v>
      </c>
      <c r="E313" s="55" t="s">
        <v>7802</v>
      </c>
      <c r="F313" s="55"/>
      <c r="G313" s="55" t="s">
        <v>7804</v>
      </c>
      <c r="H313" s="452">
        <v>314.94</v>
      </c>
      <c r="I313" s="59">
        <v>0.13</v>
      </c>
      <c r="J313" s="448">
        <f t="shared" si="8"/>
        <v>273.99779999999998</v>
      </c>
    </row>
    <row r="314" spans="1:10" ht="15.75">
      <c r="A314" s="55">
        <f t="shared" si="9"/>
        <v>310</v>
      </c>
      <c r="B314" s="55" t="s">
        <v>14466</v>
      </c>
      <c r="C314" s="419" t="s">
        <v>12973</v>
      </c>
      <c r="D314" s="419" t="s">
        <v>13888</v>
      </c>
      <c r="E314" s="55" t="s">
        <v>7802</v>
      </c>
      <c r="F314" s="55"/>
      <c r="G314" s="55" t="s">
        <v>7804</v>
      </c>
      <c r="H314" s="452">
        <v>314.94</v>
      </c>
      <c r="I314" s="59">
        <v>0.13</v>
      </c>
      <c r="J314" s="448">
        <f t="shared" si="8"/>
        <v>273.99779999999998</v>
      </c>
    </row>
    <row r="315" spans="1:10" ht="15.75">
      <c r="A315" s="55">
        <f t="shared" si="9"/>
        <v>311</v>
      </c>
      <c r="B315" s="55" t="s">
        <v>14466</v>
      </c>
      <c r="C315" s="419" t="s">
        <v>12974</v>
      </c>
      <c r="D315" s="419" t="s">
        <v>13889</v>
      </c>
      <c r="E315" s="55" t="s">
        <v>7802</v>
      </c>
      <c r="F315" s="55"/>
      <c r="G315" s="55" t="s">
        <v>7804</v>
      </c>
      <c r="H315" s="452">
        <v>219.45</v>
      </c>
      <c r="I315" s="59">
        <v>0.13</v>
      </c>
      <c r="J315" s="448">
        <f t="shared" si="8"/>
        <v>190.92149999999998</v>
      </c>
    </row>
    <row r="316" spans="1:10" ht="15.75">
      <c r="A316" s="55">
        <f t="shared" si="9"/>
        <v>312</v>
      </c>
      <c r="B316" s="55" t="s">
        <v>14466</v>
      </c>
      <c r="C316" s="419" t="s">
        <v>12975</v>
      </c>
      <c r="D316" s="419" t="s">
        <v>13890</v>
      </c>
      <c r="E316" s="55" t="s">
        <v>7802</v>
      </c>
      <c r="F316" s="55"/>
      <c r="G316" s="55" t="s">
        <v>7804</v>
      </c>
      <c r="H316" s="452">
        <v>300.54000000000002</v>
      </c>
      <c r="I316" s="59">
        <v>0.13</v>
      </c>
      <c r="J316" s="448">
        <f t="shared" si="8"/>
        <v>261.46980000000002</v>
      </c>
    </row>
    <row r="317" spans="1:10" ht="15.75">
      <c r="A317" s="55">
        <f t="shared" si="9"/>
        <v>313</v>
      </c>
      <c r="B317" s="55" t="s">
        <v>14466</v>
      </c>
      <c r="C317" s="419" t="s">
        <v>12976</v>
      </c>
      <c r="D317" s="419" t="s">
        <v>13891</v>
      </c>
      <c r="E317" s="55" t="s">
        <v>7802</v>
      </c>
      <c r="F317" s="55"/>
      <c r="G317" s="55" t="s">
        <v>7804</v>
      </c>
      <c r="H317" s="452">
        <v>324.68</v>
      </c>
      <c r="I317" s="59">
        <v>0.13</v>
      </c>
      <c r="J317" s="448">
        <f t="shared" si="8"/>
        <v>282.47160000000002</v>
      </c>
    </row>
    <row r="318" spans="1:10" ht="15.75">
      <c r="A318" s="55">
        <f t="shared" si="9"/>
        <v>314</v>
      </c>
      <c r="B318" s="55" t="s">
        <v>14466</v>
      </c>
      <c r="C318" s="419" t="s">
        <v>12977</v>
      </c>
      <c r="D318" s="419" t="s">
        <v>13891</v>
      </c>
      <c r="E318" s="55" t="s">
        <v>7802</v>
      </c>
      <c r="F318" s="55"/>
      <c r="G318" s="55" t="s">
        <v>7804</v>
      </c>
      <c r="H318" s="452">
        <v>324.68</v>
      </c>
      <c r="I318" s="59">
        <v>0.13</v>
      </c>
      <c r="J318" s="448">
        <f t="shared" si="8"/>
        <v>282.47160000000002</v>
      </c>
    </row>
    <row r="319" spans="1:10" ht="15.75">
      <c r="A319" s="55">
        <f t="shared" si="9"/>
        <v>315</v>
      </c>
      <c r="B319" s="55" t="s">
        <v>14466</v>
      </c>
      <c r="C319" s="419" t="s">
        <v>12978</v>
      </c>
      <c r="D319" s="419" t="s">
        <v>13892</v>
      </c>
      <c r="E319" s="55" t="s">
        <v>7802</v>
      </c>
      <c r="F319" s="55"/>
      <c r="G319" s="55" t="s">
        <v>7804</v>
      </c>
      <c r="H319" s="452">
        <v>304.12</v>
      </c>
      <c r="I319" s="59">
        <v>0.13</v>
      </c>
      <c r="J319" s="448">
        <f t="shared" si="8"/>
        <v>264.58440000000002</v>
      </c>
    </row>
    <row r="320" spans="1:10" ht="15.75">
      <c r="A320" s="55">
        <f t="shared" si="9"/>
        <v>316</v>
      </c>
      <c r="B320" s="55" t="s">
        <v>14466</v>
      </c>
      <c r="C320" s="419" t="s">
        <v>12979</v>
      </c>
      <c r="D320" s="419" t="s">
        <v>13893</v>
      </c>
      <c r="E320" s="55" t="s">
        <v>7802</v>
      </c>
      <c r="F320" s="55"/>
      <c r="G320" s="55" t="s">
        <v>7804</v>
      </c>
      <c r="H320" s="452">
        <v>332.72</v>
      </c>
      <c r="I320" s="59">
        <v>0.13</v>
      </c>
      <c r="J320" s="448">
        <f t="shared" si="8"/>
        <v>289.46640000000002</v>
      </c>
    </row>
    <row r="321" spans="1:10" ht="15.75">
      <c r="A321" s="55">
        <f t="shared" si="9"/>
        <v>317</v>
      </c>
      <c r="B321" s="55" t="s">
        <v>14466</v>
      </c>
      <c r="C321" s="419" t="s">
        <v>12980</v>
      </c>
      <c r="D321" s="419" t="s">
        <v>13894</v>
      </c>
      <c r="E321" s="55" t="s">
        <v>7802</v>
      </c>
      <c r="F321" s="55"/>
      <c r="G321" s="55" t="s">
        <v>7804</v>
      </c>
      <c r="H321" s="452">
        <v>332.72</v>
      </c>
      <c r="I321" s="59">
        <v>0.13</v>
      </c>
      <c r="J321" s="448">
        <f t="shared" si="8"/>
        <v>289.46640000000002</v>
      </c>
    </row>
    <row r="322" spans="1:10" ht="15.75">
      <c r="A322" s="55">
        <f t="shared" si="9"/>
        <v>318</v>
      </c>
      <c r="B322" s="55" t="s">
        <v>14466</v>
      </c>
      <c r="C322" s="419" t="s">
        <v>12981</v>
      </c>
      <c r="D322" s="419" t="s">
        <v>13895</v>
      </c>
      <c r="E322" s="55" t="s">
        <v>7802</v>
      </c>
      <c r="F322" s="55"/>
      <c r="G322" s="55" t="s">
        <v>7804</v>
      </c>
      <c r="H322" s="452">
        <v>399.36</v>
      </c>
      <c r="I322" s="59">
        <v>0.13</v>
      </c>
      <c r="J322" s="448">
        <f t="shared" si="8"/>
        <v>347.44319999999999</v>
      </c>
    </row>
    <row r="323" spans="1:10" ht="15.75">
      <c r="A323" s="55">
        <f t="shared" si="9"/>
        <v>319</v>
      </c>
      <c r="B323" s="55" t="s">
        <v>14466</v>
      </c>
      <c r="C323" s="419" t="s">
        <v>12982</v>
      </c>
      <c r="D323" s="419" t="s">
        <v>13896</v>
      </c>
      <c r="E323" s="55" t="s">
        <v>7802</v>
      </c>
      <c r="F323" s="55"/>
      <c r="G323" s="55" t="s">
        <v>7804</v>
      </c>
      <c r="H323" s="452">
        <v>399.36</v>
      </c>
      <c r="I323" s="59">
        <v>0.13</v>
      </c>
      <c r="J323" s="448">
        <f t="shared" si="8"/>
        <v>347.44319999999999</v>
      </c>
    </row>
    <row r="324" spans="1:10" ht="15.75">
      <c r="A324" s="55">
        <f t="shared" si="9"/>
        <v>320</v>
      </c>
      <c r="B324" s="55" t="s">
        <v>14466</v>
      </c>
      <c r="C324" s="419" t="s">
        <v>12983</v>
      </c>
      <c r="D324" s="419" t="s">
        <v>13897</v>
      </c>
      <c r="E324" s="55" t="s">
        <v>7802</v>
      </c>
      <c r="F324" s="55"/>
      <c r="G324" s="55" t="s">
        <v>7804</v>
      </c>
      <c r="H324" s="452">
        <v>253.71</v>
      </c>
      <c r="I324" s="59">
        <v>0.13</v>
      </c>
      <c r="J324" s="448">
        <f t="shared" si="8"/>
        <v>220.7277</v>
      </c>
    </row>
    <row r="325" spans="1:10" ht="15.75">
      <c r="A325" s="55">
        <f t="shared" si="9"/>
        <v>321</v>
      </c>
      <c r="B325" s="55" t="s">
        <v>14466</v>
      </c>
      <c r="C325" s="419" t="s">
        <v>12984</v>
      </c>
      <c r="D325" s="419" t="s">
        <v>13898</v>
      </c>
      <c r="E325" s="55" t="s">
        <v>7802</v>
      </c>
      <c r="F325" s="55"/>
      <c r="G325" s="55" t="s">
        <v>7804</v>
      </c>
      <c r="H325" s="452">
        <v>313.88</v>
      </c>
      <c r="I325" s="59">
        <v>0.13</v>
      </c>
      <c r="J325" s="448">
        <f t="shared" si="8"/>
        <v>273.07560000000001</v>
      </c>
    </row>
    <row r="326" spans="1:10" ht="15.75">
      <c r="A326" s="55">
        <f t="shared" si="9"/>
        <v>322</v>
      </c>
      <c r="B326" s="55" t="s">
        <v>14466</v>
      </c>
      <c r="C326" s="419" t="s">
        <v>12985</v>
      </c>
      <c r="D326" s="419" t="s">
        <v>13899</v>
      </c>
      <c r="E326" s="55" t="s">
        <v>7802</v>
      </c>
      <c r="F326" s="55"/>
      <c r="G326" s="55" t="s">
        <v>7804</v>
      </c>
      <c r="H326" s="452">
        <v>342.46</v>
      </c>
      <c r="I326" s="59">
        <v>0.13</v>
      </c>
      <c r="J326" s="448">
        <f t="shared" ref="J326:J389" si="10">H326*(1-I326)</f>
        <v>297.9402</v>
      </c>
    </row>
    <row r="327" spans="1:10" ht="15.75">
      <c r="A327" s="55">
        <f t="shared" ref="A327:A390" si="11">A326+1</f>
        <v>323</v>
      </c>
      <c r="B327" s="55" t="s">
        <v>14466</v>
      </c>
      <c r="C327" s="419" t="s">
        <v>12986</v>
      </c>
      <c r="D327" s="419" t="s">
        <v>13900</v>
      </c>
      <c r="E327" s="55" t="s">
        <v>7802</v>
      </c>
      <c r="F327" s="55"/>
      <c r="G327" s="55" t="s">
        <v>7804</v>
      </c>
      <c r="H327" s="452">
        <v>342.46</v>
      </c>
      <c r="I327" s="59">
        <v>0.13</v>
      </c>
      <c r="J327" s="448">
        <f t="shared" si="10"/>
        <v>297.9402</v>
      </c>
    </row>
    <row r="328" spans="1:10" ht="15.75">
      <c r="A328" s="55">
        <f t="shared" si="11"/>
        <v>324</v>
      </c>
      <c r="B328" s="55" t="s">
        <v>14466</v>
      </c>
      <c r="C328" s="419" t="s">
        <v>12987</v>
      </c>
      <c r="D328" s="419" t="s">
        <v>13901</v>
      </c>
      <c r="E328" s="55" t="s">
        <v>7802</v>
      </c>
      <c r="F328" s="55"/>
      <c r="G328" s="55" t="s">
        <v>7804</v>
      </c>
      <c r="H328" s="452">
        <v>391.9</v>
      </c>
      <c r="I328" s="59">
        <v>0.13</v>
      </c>
      <c r="J328" s="448">
        <f t="shared" si="10"/>
        <v>340.95299999999997</v>
      </c>
    </row>
    <row r="329" spans="1:10" ht="15.75">
      <c r="A329" s="55">
        <f t="shared" si="11"/>
        <v>325</v>
      </c>
      <c r="B329" s="55" t="s">
        <v>14466</v>
      </c>
      <c r="C329" s="419" t="s">
        <v>12988</v>
      </c>
      <c r="D329" s="419" t="s">
        <v>13902</v>
      </c>
      <c r="E329" s="55" t="s">
        <v>7802</v>
      </c>
      <c r="F329" s="55"/>
      <c r="G329" s="55" t="s">
        <v>7804</v>
      </c>
      <c r="H329" s="452">
        <v>448.12</v>
      </c>
      <c r="I329" s="59">
        <v>0.13</v>
      </c>
      <c r="J329" s="448">
        <f t="shared" si="10"/>
        <v>389.86439999999999</v>
      </c>
    </row>
    <row r="330" spans="1:10" ht="15.75">
      <c r="A330" s="55">
        <f t="shared" si="11"/>
        <v>326</v>
      </c>
      <c r="B330" s="55" t="s">
        <v>14466</v>
      </c>
      <c r="C330" s="419" t="s">
        <v>12989</v>
      </c>
      <c r="D330" s="419" t="s">
        <v>13903</v>
      </c>
      <c r="E330" s="55" t="s">
        <v>7802</v>
      </c>
      <c r="F330" s="55"/>
      <c r="G330" s="55" t="s">
        <v>7804</v>
      </c>
      <c r="H330" s="452">
        <v>448.12</v>
      </c>
      <c r="I330" s="59">
        <v>0.13</v>
      </c>
      <c r="J330" s="448">
        <f t="shared" si="10"/>
        <v>389.86439999999999</v>
      </c>
    </row>
    <row r="331" spans="1:10" ht="15.75">
      <c r="A331" s="55">
        <f t="shared" si="11"/>
        <v>327</v>
      </c>
      <c r="B331" s="55" t="s">
        <v>14466</v>
      </c>
      <c r="C331" s="419" t="s">
        <v>12990</v>
      </c>
      <c r="D331" s="419" t="s">
        <v>13904</v>
      </c>
      <c r="E331" s="55" t="s">
        <v>7802</v>
      </c>
      <c r="F331" s="55"/>
      <c r="G331" s="55" t="s">
        <v>7804</v>
      </c>
      <c r="H331" s="452">
        <v>420.49</v>
      </c>
      <c r="I331" s="59">
        <v>0.13</v>
      </c>
      <c r="J331" s="448">
        <f t="shared" si="10"/>
        <v>365.8263</v>
      </c>
    </row>
    <row r="332" spans="1:10" ht="15.75">
      <c r="A332" s="55">
        <f t="shared" si="11"/>
        <v>328</v>
      </c>
      <c r="B332" s="55" t="s">
        <v>14466</v>
      </c>
      <c r="C332" s="419" t="s">
        <v>12991</v>
      </c>
      <c r="D332" s="419" t="s">
        <v>13905</v>
      </c>
      <c r="E332" s="55" t="s">
        <v>7802</v>
      </c>
      <c r="F332" s="55"/>
      <c r="G332" s="55" t="s">
        <v>7804</v>
      </c>
      <c r="H332" s="452">
        <v>420.49</v>
      </c>
      <c r="I332" s="59">
        <v>0.13</v>
      </c>
      <c r="J332" s="448">
        <f t="shared" si="10"/>
        <v>365.8263</v>
      </c>
    </row>
    <row r="333" spans="1:10" ht="15.75">
      <c r="A333" s="55">
        <f t="shared" si="11"/>
        <v>329</v>
      </c>
      <c r="B333" s="55" t="s">
        <v>14466</v>
      </c>
      <c r="C333" s="419" t="s">
        <v>12992</v>
      </c>
      <c r="D333" s="419" t="s">
        <v>13906</v>
      </c>
      <c r="E333" s="55" t="s">
        <v>7802</v>
      </c>
      <c r="F333" s="55"/>
      <c r="G333" s="55" t="s">
        <v>7804</v>
      </c>
      <c r="H333" s="452">
        <v>487.14</v>
      </c>
      <c r="I333" s="59">
        <v>0.13</v>
      </c>
      <c r="J333" s="448">
        <f t="shared" si="10"/>
        <v>423.81180000000001</v>
      </c>
    </row>
    <row r="334" spans="1:10" ht="15.75">
      <c r="A334" s="55">
        <f t="shared" si="11"/>
        <v>330</v>
      </c>
      <c r="B334" s="55" t="s">
        <v>14466</v>
      </c>
      <c r="C334" s="419" t="s">
        <v>12993</v>
      </c>
      <c r="D334" s="419" t="s">
        <v>13907</v>
      </c>
      <c r="E334" s="55" t="s">
        <v>7802</v>
      </c>
      <c r="F334" s="55"/>
      <c r="G334" s="55" t="s">
        <v>7804</v>
      </c>
      <c r="H334" s="452">
        <v>487.14</v>
      </c>
      <c r="I334" s="59">
        <v>0.13</v>
      </c>
      <c r="J334" s="448">
        <f t="shared" si="10"/>
        <v>423.81180000000001</v>
      </c>
    </row>
    <row r="335" spans="1:10" ht="15.75">
      <c r="A335" s="55">
        <f t="shared" si="11"/>
        <v>331</v>
      </c>
      <c r="B335" s="55" t="s">
        <v>14466</v>
      </c>
      <c r="C335" s="419" t="s">
        <v>12994</v>
      </c>
      <c r="D335" s="419" t="s">
        <v>13908</v>
      </c>
      <c r="E335" s="55" t="s">
        <v>7802</v>
      </c>
      <c r="F335" s="55"/>
      <c r="G335" s="55" t="s">
        <v>7804</v>
      </c>
      <c r="H335" s="452">
        <v>484.82</v>
      </c>
      <c r="I335" s="59">
        <v>0.13</v>
      </c>
      <c r="J335" s="448">
        <f t="shared" si="10"/>
        <v>421.79340000000002</v>
      </c>
    </row>
    <row r="336" spans="1:10" ht="15.75">
      <c r="A336" s="55">
        <f t="shared" si="11"/>
        <v>332</v>
      </c>
      <c r="B336" s="55" t="s">
        <v>14466</v>
      </c>
      <c r="C336" s="419" t="s">
        <v>12995</v>
      </c>
      <c r="D336" s="419" t="s">
        <v>13909</v>
      </c>
      <c r="E336" s="55" t="s">
        <v>7802</v>
      </c>
      <c r="F336" s="55"/>
      <c r="G336" s="55" t="s">
        <v>7804</v>
      </c>
      <c r="H336" s="452">
        <v>300.73</v>
      </c>
      <c r="I336" s="59">
        <v>0.13</v>
      </c>
      <c r="J336" s="448">
        <f t="shared" si="10"/>
        <v>261.63510000000002</v>
      </c>
    </row>
    <row r="337" spans="1:10" ht="15.75">
      <c r="A337" s="55">
        <f t="shared" si="11"/>
        <v>333</v>
      </c>
      <c r="B337" s="55" t="s">
        <v>14466</v>
      </c>
      <c r="C337" s="419" t="s">
        <v>12996</v>
      </c>
      <c r="D337" s="419" t="s">
        <v>13910</v>
      </c>
      <c r="E337" s="55" t="s">
        <v>7802</v>
      </c>
      <c r="F337" s="55"/>
      <c r="G337" s="55" t="s">
        <v>7804</v>
      </c>
      <c r="H337" s="452">
        <v>401.65</v>
      </c>
      <c r="I337" s="59">
        <v>0.13</v>
      </c>
      <c r="J337" s="448">
        <f t="shared" si="10"/>
        <v>349.43549999999999</v>
      </c>
    </row>
    <row r="338" spans="1:10" ht="15.75">
      <c r="A338" s="55">
        <f t="shared" si="11"/>
        <v>334</v>
      </c>
      <c r="B338" s="55" t="s">
        <v>14466</v>
      </c>
      <c r="C338" s="419" t="s">
        <v>12997</v>
      </c>
      <c r="D338" s="419" t="s">
        <v>13911</v>
      </c>
      <c r="E338" s="55" t="s">
        <v>7802</v>
      </c>
      <c r="F338" s="55"/>
      <c r="G338" s="55" t="s">
        <v>7804</v>
      </c>
      <c r="H338" s="452">
        <v>459.61</v>
      </c>
      <c r="I338" s="59">
        <v>0.13</v>
      </c>
      <c r="J338" s="448">
        <f t="shared" si="10"/>
        <v>399.86070000000001</v>
      </c>
    </row>
    <row r="339" spans="1:10" ht="15.75">
      <c r="A339" s="55">
        <f t="shared" si="11"/>
        <v>335</v>
      </c>
      <c r="B339" s="55" t="s">
        <v>14466</v>
      </c>
      <c r="C339" s="419" t="s">
        <v>12998</v>
      </c>
      <c r="D339" s="419" t="s">
        <v>13912</v>
      </c>
      <c r="E339" s="55" t="s">
        <v>7802</v>
      </c>
      <c r="F339" s="55"/>
      <c r="G339" s="55" t="s">
        <v>7804</v>
      </c>
      <c r="H339" s="452">
        <v>459.61</v>
      </c>
      <c r="I339" s="59">
        <v>0.13</v>
      </c>
      <c r="J339" s="448">
        <f t="shared" si="10"/>
        <v>399.86070000000001</v>
      </c>
    </row>
    <row r="340" spans="1:10" ht="15.75">
      <c r="A340" s="55">
        <f t="shared" si="11"/>
        <v>336</v>
      </c>
      <c r="B340" s="55" t="s">
        <v>14466</v>
      </c>
      <c r="C340" s="419" t="s">
        <v>12999</v>
      </c>
      <c r="D340" s="419" t="s">
        <v>13913</v>
      </c>
      <c r="E340" s="55" t="s">
        <v>7802</v>
      </c>
      <c r="F340" s="55"/>
      <c r="G340" s="55" t="s">
        <v>7804</v>
      </c>
      <c r="H340" s="452">
        <v>430.24</v>
      </c>
      <c r="I340" s="59">
        <v>0.13</v>
      </c>
      <c r="J340" s="448">
        <f t="shared" si="10"/>
        <v>374.30880000000002</v>
      </c>
    </row>
    <row r="341" spans="1:10" ht="15.75">
      <c r="A341" s="55">
        <f t="shared" si="11"/>
        <v>337</v>
      </c>
      <c r="B341" s="55" t="s">
        <v>14466</v>
      </c>
      <c r="C341" s="419" t="s">
        <v>13000</v>
      </c>
      <c r="D341" s="419" t="s">
        <v>13913</v>
      </c>
      <c r="E341" s="55" t="s">
        <v>7802</v>
      </c>
      <c r="F341" s="55"/>
      <c r="G341" s="55" t="s">
        <v>7804</v>
      </c>
      <c r="H341" s="452">
        <v>430.24</v>
      </c>
      <c r="I341" s="59">
        <v>0.13</v>
      </c>
      <c r="J341" s="448">
        <f t="shared" si="10"/>
        <v>374.30880000000002</v>
      </c>
    </row>
    <row r="342" spans="1:10" ht="15.75">
      <c r="A342" s="55">
        <f t="shared" si="11"/>
        <v>338</v>
      </c>
      <c r="B342" s="55" t="s">
        <v>14466</v>
      </c>
      <c r="C342" s="419" t="s">
        <v>13001</v>
      </c>
      <c r="D342" s="419" t="s">
        <v>13914</v>
      </c>
      <c r="E342" s="55" t="s">
        <v>7802</v>
      </c>
      <c r="F342" s="55"/>
      <c r="G342" s="55" t="s">
        <v>7804</v>
      </c>
      <c r="H342" s="452">
        <v>340.39</v>
      </c>
      <c r="I342" s="59">
        <v>0.13</v>
      </c>
      <c r="J342" s="448">
        <f t="shared" si="10"/>
        <v>296.13929999999999</v>
      </c>
    </row>
    <row r="343" spans="1:10" ht="15.75">
      <c r="A343" s="55">
        <f t="shared" si="11"/>
        <v>339</v>
      </c>
      <c r="B343" s="55" t="s">
        <v>14466</v>
      </c>
      <c r="C343" s="419" t="s">
        <v>13002</v>
      </c>
      <c r="D343" s="419" t="s">
        <v>13915</v>
      </c>
      <c r="E343" s="55" t="s">
        <v>7802</v>
      </c>
      <c r="F343" s="55"/>
      <c r="G343" s="55" t="s">
        <v>7804</v>
      </c>
      <c r="H343" s="452">
        <v>685.82</v>
      </c>
      <c r="I343" s="59">
        <v>0.13</v>
      </c>
      <c r="J343" s="448">
        <f t="shared" si="10"/>
        <v>596.66340000000002</v>
      </c>
    </row>
    <row r="344" spans="1:10" ht="15.75">
      <c r="A344" s="55">
        <f t="shared" si="11"/>
        <v>340</v>
      </c>
      <c r="B344" s="55" t="s">
        <v>14466</v>
      </c>
      <c r="C344" s="419" t="s">
        <v>13003</v>
      </c>
      <c r="D344" s="419" t="s">
        <v>13916</v>
      </c>
      <c r="E344" s="55" t="s">
        <v>7802</v>
      </c>
      <c r="F344" s="55"/>
      <c r="G344" s="55" t="s">
        <v>7804</v>
      </c>
      <c r="H344" s="452">
        <v>58.34</v>
      </c>
      <c r="I344" s="59">
        <v>0.13</v>
      </c>
      <c r="J344" s="448">
        <f t="shared" si="10"/>
        <v>50.755800000000001</v>
      </c>
    </row>
    <row r="345" spans="1:10" ht="15.75">
      <c r="A345" s="55">
        <f t="shared" si="11"/>
        <v>341</v>
      </c>
      <c r="B345" s="55" t="s">
        <v>14466</v>
      </c>
      <c r="C345" s="419" t="s">
        <v>13004</v>
      </c>
      <c r="D345" s="419" t="s">
        <v>13917</v>
      </c>
      <c r="E345" s="55" t="s">
        <v>7802</v>
      </c>
      <c r="F345" s="55"/>
      <c r="G345" s="55" t="s">
        <v>7804</v>
      </c>
      <c r="H345" s="452">
        <v>69.45</v>
      </c>
      <c r="I345" s="59">
        <v>0.13</v>
      </c>
      <c r="J345" s="448">
        <f t="shared" si="10"/>
        <v>60.421500000000002</v>
      </c>
    </row>
    <row r="346" spans="1:10" ht="15.75">
      <c r="A346" s="55">
        <f t="shared" si="11"/>
        <v>342</v>
      </c>
      <c r="B346" s="55" t="s">
        <v>14466</v>
      </c>
      <c r="C346" s="419" t="s">
        <v>13005</v>
      </c>
      <c r="D346" s="419" t="s">
        <v>13918</v>
      </c>
      <c r="E346" s="55" t="s">
        <v>7802</v>
      </c>
      <c r="F346" s="55"/>
      <c r="G346" s="55" t="s">
        <v>7804</v>
      </c>
      <c r="H346" s="452">
        <v>69.45</v>
      </c>
      <c r="I346" s="59">
        <v>0.13</v>
      </c>
      <c r="J346" s="448">
        <f t="shared" si="10"/>
        <v>60.421500000000002</v>
      </c>
    </row>
    <row r="347" spans="1:10" ht="15.75">
      <c r="A347" s="55">
        <f t="shared" si="11"/>
        <v>343</v>
      </c>
      <c r="B347" s="55" t="s">
        <v>14466</v>
      </c>
      <c r="C347" s="419" t="s">
        <v>13006</v>
      </c>
      <c r="D347" s="419" t="s">
        <v>13919</v>
      </c>
      <c r="E347" s="55" t="s">
        <v>7802</v>
      </c>
      <c r="F347" s="55"/>
      <c r="G347" s="55" t="s">
        <v>7804</v>
      </c>
      <c r="H347" s="452">
        <v>66.67</v>
      </c>
      <c r="I347" s="59">
        <v>0.13</v>
      </c>
      <c r="J347" s="448">
        <f t="shared" si="10"/>
        <v>58.002900000000004</v>
      </c>
    </row>
    <row r="348" spans="1:10" ht="15.75">
      <c r="A348" s="55">
        <f t="shared" si="11"/>
        <v>344</v>
      </c>
      <c r="B348" s="55" t="s">
        <v>14466</v>
      </c>
      <c r="C348" s="419" t="s">
        <v>13007</v>
      </c>
      <c r="D348" s="419" t="s">
        <v>13920</v>
      </c>
      <c r="E348" s="55" t="s">
        <v>7802</v>
      </c>
      <c r="F348" s="55"/>
      <c r="G348" s="55" t="s">
        <v>7804</v>
      </c>
      <c r="H348" s="452">
        <v>83.34</v>
      </c>
      <c r="I348" s="59">
        <v>0.13</v>
      </c>
      <c r="J348" s="448">
        <f t="shared" si="10"/>
        <v>72.505800000000008</v>
      </c>
    </row>
    <row r="349" spans="1:10" ht="15.75">
      <c r="A349" s="55">
        <f t="shared" si="11"/>
        <v>345</v>
      </c>
      <c r="B349" s="55" t="s">
        <v>14466</v>
      </c>
      <c r="C349" s="419" t="s">
        <v>13008</v>
      </c>
      <c r="D349" s="419" t="s">
        <v>13921</v>
      </c>
      <c r="E349" s="55" t="s">
        <v>7802</v>
      </c>
      <c r="F349" s="55"/>
      <c r="G349" s="55" t="s">
        <v>7804</v>
      </c>
      <c r="H349" s="452">
        <v>1.17</v>
      </c>
      <c r="I349" s="59">
        <v>0.13</v>
      </c>
      <c r="J349" s="448">
        <f t="shared" si="10"/>
        <v>1.0179</v>
      </c>
    </row>
    <row r="350" spans="1:10" ht="15.75">
      <c r="A350" s="55">
        <f t="shared" si="11"/>
        <v>346</v>
      </c>
      <c r="B350" s="55" t="s">
        <v>14466</v>
      </c>
      <c r="C350" s="419" t="s">
        <v>13009</v>
      </c>
      <c r="D350" s="419" t="s">
        <v>13922</v>
      </c>
      <c r="E350" s="55" t="s">
        <v>7802</v>
      </c>
      <c r="F350" s="55"/>
      <c r="G350" s="55" t="s">
        <v>7804</v>
      </c>
      <c r="H350" s="452">
        <v>419.76</v>
      </c>
      <c r="I350" s="59">
        <v>0.13</v>
      </c>
      <c r="J350" s="448">
        <f t="shared" si="10"/>
        <v>365.19119999999998</v>
      </c>
    </row>
    <row r="351" spans="1:10" ht="15.75">
      <c r="A351" s="55">
        <f t="shared" si="11"/>
        <v>347</v>
      </c>
      <c r="B351" s="55" t="s">
        <v>14466</v>
      </c>
      <c r="C351" s="419" t="s">
        <v>13010</v>
      </c>
      <c r="D351" s="419" t="s">
        <v>13923</v>
      </c>
      <c r="E351" s="55" t="s">
        <v>7802</v>
      </c>
      <c r="F351" s="55"/>
      <c r="G351" s="55" t="s">
        <v>7804</v>
      </c>
      <c r="H351" s="452">
        <v>427.54</v>
      </c>
      <c r="I351" s="59">
        <v>0.13</v>
      </c>
      <c r="J351" s="448">
        <f t="shared" si="10"/>
        <v>371.95980000000003</v>
      </c>
    </row>
    <row r="352" spans="1:10" ht="15.75">
      <c r="A352" s="55">
        <f t="shared" si="11"/>
        <v>348</v>
      </c>
      <c r="B352" s="55" t="s">
        <v>14466</v>
      </c>
      <c r="C352" s="419" t="s">
        <v>13011</v>
      </c>
      <c r="D352" s="419" t="s">
        <v>13924</v>
      </c>
      <c r="E352" s="55" t="s">
        <v>7802</v>
      </c>
      <c r="F352" s="55"/>
      <c r="G352" s="55" t="s">
        <v>7804</v>
      </c>
      <c r="H352" s="452">
        <v>465.31</v>
      </c>
      <c r="I352" s="59">
        <v>0.13</v>
      </c>
      <c r="J352" s="448">
        <f t="shared" si="10"/>
        <v>404.81970000000001</v>
      </c>
    </row>
    <row r="353" spans="1:10" ht="15.75">
      <c r="A353" s="55">
        <f t="shared" si="11"/>
        <v>349</v>
      </c>
      <c r="B353" s="55" t="s">
        <v>14466</v>
      </c>
      <c r="C353" s="419" t="s">
        <v>13012</v>
      </c>
      <c r="D353" s="419" t="s">
        <v>13925</v>
      </c>
      <c r="E353" s="55" t="s">
        <v>7802</v>
      </c>
      <c r="F353" s="55"/>
      <c r="G353" s="55" t="s">
        <v>7804</v>
      </c>
      <c r="H353" s="452">
        <v>473.09</v>
      </c>
      <c r="I353" s="59">
        <v>0.13</v>
      </c>
      <c r="J353" s="448">
        <f t="shared" si="10"/>
        <v>411.5883</v>
      </c>
    </row>
    <row r="354" spans="1:10" ht="15.75">
      <c r="A354" s="55">
        <f t="shared" si="11"/>
        <v>350</v>
      </c>
      <c r="B354" s="55" t="s">
        <v>14466</v>
      </c>
      <c r="C354" s="419" t="s">
        <v>13013</v>
      </c>
      <c r="D354" s="419" t="s">
        <v>13926</v>
      </c>
      <c r="E354" s="55" t="s">
        <v>7802</v>
      </c>
      <c r="F354" s="55"/>
      <c r="G354" s="55" t="s">
        <v>7804</v>
      </c>
      <c r="H354" s="452">
        <v>314.27</v>
      </c>
      <c r="I354" s="59">
        <v>0.13</v>
      </c>
      <c r="J354" s="448">
        <f t="shared" si="10"/>
        <v>273.41489999999999</v>
      </c>
    </row>
    <row r="355" spans="1:10" ht="15.75">
      <c r="A355" s="55">
        <f t="shared" si="11"/>
        <v>351</v>
      </c>
      <c r="B355" s="55" t="s">
        <v>14466</v>
      </c>
      <c r="C355" s="419" t="s">
        <v>13014</v>
      </c>
      <c r="D355" s="419" t="s">
        <v>13927</v>
      </c>
      <c r="E355" s="55" t="s">
        <v>7802</v>
      </c>
      <c r="F355" s="55"/>
      <c r="G355" s="55" t="s">
        <v>7804</v>
      </c>
      <c r="H355" s="452">
        <v>322.05</v>
      </c>
      <c r="I355" s="59">
        <v>0.13</v>
      </c>
      <c r="J355" s="448">
        <f t="shared" si="10"/>
        <v>280.18349999999998</v>
      </c>
    </row>
    <row r="356" spans="1:10" ht="15.75">
      <c r="A356" s="55">
        <f t="shared" si="11"/>
        <v>352</v>
      </c>
      <c r="B356" s="55" t="s">
        <v>14466</v>
      </c>
      <c r="C356" s="419" t="s">
        <v>13015</v>
      </c>
      <c r="D356" s="419" t="s">
        <v>13928</v>
      </c>
      <c r="E356" s="55" t="s">
        <v>7802</v>
      </c>
      <c r="F356" s="55"/>
      <c r="G356" s="55" t="s">
        <v>7804</v>
      </c>
      <c r="H356" s="452">
        <v>797.77</v>
      </c>
      <c r="I356" s="59">
        <v>0.13</v>
      </c>
      <c r="J356" s="448">
        <f t="shared" si="10"/>
        <v>694.05989999999997</v>
      </c>
    </row>
    <row r="357" spans="1:10" ht="15.75">
      <c r="A357" s="55">
        <f t="shared" si="11"/>
        <v>353</v>
      </c>
      <c r="B357" s="55" t="s">
        <v>14466</v>
      </c>
      <c r="C357" s="419" t="s">
        <v>13016</v>
      </c>
      <c r="D357" s="419" t="s">
        <v>13929</v>
      </c>
      <c r="E357" s="55" t="s">
        <v>7802</v>
      </c>
      <c r="F357" s="55"/>
      <c r="G357" s="55" t="s">
        <v>7804</v>
      </c>
      <c r="H357" s="452">
        <v>813.33</v>
      </c>
      <c r="I357" s="59">
        <v>0.13</v>
      </c>
      <c r="J357" s="448">
        <f t="shared" si="10"/>
        <v>707.59710000000007</v>
      </c>
    </row>
    <row r="358" spans="1:10" ht="15.75">
      <c r="A358" s="55">
        <f t="shared" si="11"/>
        <v>354</v>
      </c>
      <c r="B358" s="55" t="s">
        <v>14466</v>
      </c>
      <c r="C358" s="419" t="s">
        <v>13017</v>
      </c>
      <c r="D358" s="419" t="s">
        <v>13930</v>
      </c>
      <c r="E358" s="55" t="s">
        <v>7802</v>
      </c>
      <c r="F358" s="55"/>
      <c r="G358" s="55" t="s">
        <v>7804</v>
      </c>
      <c r="H358" s="452">
        <v>888.88</v>
      </c>
      <c r="I358" s="59">
        <v>0.13</v>
      </c>
      <c r="J358" s="448">
        <f t="shared" si="10"/>
        <v>773.32560000000001</v>
      </c>
    </row>
    <row r="359" spans="1:10" ht="15.75">
      <c r="A359" s="55">
        <f t="shared" si="11"/>
        <v>355</v>
      </c>
      <c r="B359" s="55" t="s">
        <v>14466</v>
      </c>
      <c r="C359" s="419" t="s">
        <v>13018</v>
      </c>
      <c r="D359" s="419" t="s">
        <v>13931</v>
      </c>
      <c r="E359" s="55" t="s">
        <v>7802</v>
      </c>
      <c r="F359" s="55"/>
      <c r="G359" s="55" t="s">
        <v>7804</v>
      </c>
      <c r="H359" s="452">
        <v>904.44</v>
      </c>
      <c r="I359" s="59">
        <v>0.13</v>
      </c>
      <c r="J359" s="448">
        <f t="shared" si="10"/>
        <v>786.86279999999999</v>
      </c>
    </row>
    <row r="360" spans="1:10" ht="15.75">
      <c r="A360" s="55">
        <f t="shared" si="11"/>
        <v>356</v>
      </c>
      <c r="B360" s="55" t="s">
        <v>14466</v>
      </c>
      <c r="C360" s="419" t="s">
        <v>13019</v>
      </c>
      <c r="D360" s="419" t="s">
        <v>13932</v>
      </c>
      <c r="E360" s="55" t="s">
        <v>7802</v>
      </c>
      <c r="F360" s="55"/>
      <c r="G360" s="55" t="s">
        <v>7804</v>
      </c>
      <c r="H360" s="452">
        <v>586.79999999999995</v>
      </c>
      <c r="I360" s="59">
        <v>0.13</v>
      </c>
      <c r="J360" s="448">
        <f t="shared" si="10"/>
        <v>510.51599999999996</v>
      </c>
    </row>
    <row r="361" spans="1:10" ht="15.75">
      <c r="A361" s="55">
        <f t="shared" si="11"/>
        <v>357</v>
      </c>
      <c r="B361" s="55" t="s">
        <v>14466</v>
      </c>
      <c r="C361" s="419" t="s">
        <v>13020</v>
      </c>
      <c r="D361" s="419" t="s">
        <v>13933</v>
      </c>
      <c r="E361" s="55" t="s">
        <v>7802</v>
      </c>
      <c r="F361" s="55"/>
      <c r="G361" s="55" t="s">
        <v>7804</v>
      </c>
      <c r="H361" s="452">
        <v>602.35</v>
      </c>
      <c r="I361" s="59">
        <v>0.13</v>
      </c>
      <c r="J361" s="448">
        <f t="shared" si="10"/>
        <v>524.04449999999997</v>
      </c>
    </row>
    <row r="362" spans="1:10" ht="15.75">
      <c r="A362" s="55">
        <f t="shared" si="11"/>
        <v>358</v>
      </c>
      <c r="B362" s="55" t="s">
        <v>14466</v>
      </c>
      <c r="C362" s="419" t="s">
        <v>13021</v>
      </c>
      <c r="D362" s="419" t="s">
        <v>13934</v>
      </c>
      <c r="E362" s="55" t="s">
        <v>7802</v>
      </c>
      <c r="F362" s="55"/>
      <c r="G362" s="55" t="s">
        <v>7804</v>
      </c>
      <c r="H362" s="452">
        <v>1700.97</v>
      </c>
      <c r="I362" s="59">
        <v>0.13</v>
      </c>
      <c r="J362" s="448">
        <f t="shared" si="10"/>
        <v>1479.8439000000001</v>
      </c>
    </row>
    <row r="363" spans="1:10" ht="15.75">
      <c r="A363" s="55">
        <f t="shared" si="11"/>
        <v>359</v>
      </c>
      <c r="B363" s="55" t="s">
        <v>14466</v>
      </c>
      <c r="C363" s="419" t="s">
        <v>13022</v>
      </c>
      <c r="D363" s="419" t="s">
        <v>13935</v>
      </c>
      <c r="E363" s="55" t="s">
        <v>7802</v>
      </c>
      <c r="F363" s="55"/>
      <c r="G363" s="55" t="s">
        <v>7804</v>
      </c>
      <c r="H363" s="452">
        <v>1700.97</v>
      </c>
      <c r="I363" s="59">
        <v>0.13</v>
      </c>
      <c r="J363" s="448">
        <f t="shared" si="10"/>
        <v>1479.8439000000001</v>
      </c>
    </row>
    <row r="364" spans="1:10" ht="15.75">
      <c r="A364" s="55">
        <f t="shared" si="11"/>
        <v>360</v>
      </c>
      <c r="B364" s="55" t="s">
        <v>14466</v>
      </c>
      <c r="C364" s="419" t="s">
        <v>13023</v>
      </c>
      <c r="D364" s="419" t="s">
        <v>13936</v>
      </c>
      <c r="E364" s="55" t="s">
        <v>7802</v>
      </c>
      <c r="F364" s="55"/>
      <c r="G364" s="55" t="s">
        <v>7804</v>
      </c>
      <c r="H364" s="452">
        <v>1981</v>
      </c>
      <c r="I364" s="59">
        <v>0.13</v>
      </c>
      <c r="J364" s="448">
        <f t="shared" si="10"/>
        <v>1723.47</v>
      </c>
    </row>
    <row r="365" spans="1:10" ht="15.75">
      <c r="A365" s="55">
        <f t="shared" si="11"/>
        <v>361</v>
      </c>
      <c r="B365" s="55" t="s">
        <v>14466</v>
      </c>
      <c r="C365" s="419" t="s">
        <v>13024</v>
      </c>
      <c r="D365" s="419" t="s">
        <v>13937</v>
      </c>
      <c r="E365" s="55" t="s">
        <v>7802</v>
      </c>
      <c r="F365" s="55"/>
      <c r="G365" s="55" t="s">
        <v>7804</v>
      </c>
      <c r="H365" s="452">
        <v>1885.34</v>
      </c>
      <c r="I365" s="59">
        <v>0.13</v>
      </c>
      <c r="J365" s="448">
        <f t="shared" si="10"/>
        <v>1640.2457999999999</v>
      </c>
    </row>
    <row r="366" spans="1:10" ht="15.75">
      <c r="A366" s="55">
        <f t="shared" si="11"/>
        <v>362</v>
      </c>
      <c r="B366" s="55" t="s">
        <v>14466</v>
      </c>
      <c r="C366" s="419" t="s">
        <v>13025</v>
      </c>
      <c r="D366" s="419" t="s">
        <v>13938</v>
      </c>
      <c r="E366" s="55" t="s">
        <v>7802</v>
      </c>
      <c r="F366" s="55"/>
      <c r="G366" s="55" t="s">
        <v>7804</v>
      </c>
      <c r="H366" s="452">
        <v>1885.34</v>
      </c>
      <c r="I366" s="59">
        <v>0.13</v>
      </c>
      <c r="J366" s="448">
        <f t="shared" si="10"/>
        <v>1640.2457999999999</v>
      </c>
    </row>
    <row r="367" spans="1:10" ht="15.75">
      <c r="A367" s="55">
        <f t="shared" si="11"/>
        <v>363</v>
      </c>
      <c r="B367" s="55" t="s">
        <v>14466</v>
      </c>
      <c r="C367" s="419" t="s">
        <v>13026</v>
      </c>
      <c r="D367" s="419" t="s">
        <v>13939</v>
      </c>
      <c r="E367" s="55" t="s">
        <v>7802</v>
      </c>
      <c r="F367" s="55"/>
      <c r="G367" s="55" t="s">
        <v>7804</v>
      </c>
      <c r="H367" s="452">
        <v>2165.33</v>
      </c>
      <c r="I367" s="59">
        <v>0.13</v>
      </c>
      <c r="J367" s="448">
        <f t="shared" si="10"/>
        <v>1883.8371</v>
      </c>
    </row>
    <row r="368" spans="1:10" ht="15.75">
      <c r="A368" s="55">
        <f t="shared" si="11"/>
        <v>364</v>
      </c>
      <c r="B368" s="55" t="s">
        <v>14466</v>
      </c>
      <c r="C368" s="419" t="s">
        <v>13027</v>
      </c>
      <c r="D368" s="419" t="s">
        <v>13940</v>
      </c>
      <c r="E368" s="55" t="s">
        <v>7802</v>
      </c>
      <c r="F368" s="55"/>
      <c r="G368" s="55" t="s">
        <v>7804</v>
      </c>
      <c r="H368" s="452">
        <v>1283.33</v>
      </c>
      <c r="I368" s="59">
        <v>0.13</v>
      </c>
      <c r="J368" s="448">
        <f t="shared" si="10"/>
        <v>1116.4970999999998</v>
      </c>
    </row>
    <row r="369" spans="1:10" ht="15.75">
      <c r="A369" s="55">
        <f t="shared" si="11"/>
        <v>365</v>
      </c>
      <c r="B369" s="55" t="s">
        <v>14466</v>
      </c>
      <c r="C369" s="419" t="s">
        <v>13028</v>
      </c>
      <c r="D369" s="419" t="s">
        <v>13940</v>
      </c>
      <c r="E369" s="55" t="s">
        <v>7802</v>
      </c>
      <c r="F369" s="55"/>
      <c r="G369" s="55" t="s">
        <v>7804</v>
      </c>
      <c r="H369" s="452">
        <v>1283.33</v>
      </c>
      <c r="I369" s="59">
        <v>0.13</v>
      </c>
      <c r="J369" s="448">
        <f t="shared" si="10"/>
        <v>1116.4970999999998</v>
      </c>
    </row>
    <row r="370" spans="1:10" ht="15.75">
      <c r="A370" s="55">
        <f t="shared" si="11"/>
        <v>366</v>
      </c>
      <c r="B370" s="55" t="s">
        <v>14466</v>
      </c>
      <c r="C370" s="419" t="s">
        <v>13029</v>
      </c>
      <c r="D370" s="419" t="s">
        <v>13941</v>
      </c>
      <c r="E370" s="55" t="s">
        <v>7802</v>
      </c>
      <c r="F370" s="55"/>
      <c r="G370" s="55" t="s">
        <v>7804</v>
      </c>
      <c r="H370" s="452">
        <v>1563.33</v>
      </c>
      <c r="I370" s="59">
        <v>0.13</v>
      </c>
      <c r="J370" s="448">
        <f t="shared" si="10"/>
        <v>1360.0971</v>
      </c>
    </row>
    <row r="371" spans="1:10" ht="15.75">
      <c r="A371" s="55">
        <f t="shared" si="11"/>
        <v>367</v>
      </c>
      <c r="B371" s="55" t="s">
        <v>14466</v>
      </c>
      <c r="C371" s="419" t="s">
        <v>13030</v>
      </c>
      <c r="D371" s="419" t="s">
        <v>13942</v>
      </c>
      <c r="E371" s="55" t="s">
        <v>7802</v>
      </c>
      <c r="F371" s="55"/>
      <c r="G371" s="55" t="s">
        <v>7804</v>
      </c>
      <c r="H371" s="452">
        <v>847</v>
      </c>
      <c r="I371" s="59">
        <v>0.13</v>
      </c>
      <c r="J371" s="448">
        <f t="shared" si="10"/>
        <v>736.89</v>
      </c>
    </row>
    <row r="372" spans="1:10" ht="15.75">
      <c r="A372" s="55">
        <f t="shared" si="11"/>
        <v>368</v>
      </c>
      <c r="B372" s="55" t="s">
        <v>14466</v>
      </c>
      <c r="C372" s="419" t="s">
        <v>13031</v>
      </c>
      <c r="D372" s="419" t="s">
        <v>13943</v>
      </c>
      <c r="E372" s="55" t="s">
        <v>7802</v>
      </c>
      <c r="F372" s="55"/>
      <c r="G372" s="55" t="s">
        <v>7804</v>
      </c>
      <c r="H372" s="452">
        <v>847</v>
      </c>
      <c r="I372" s="59">
        <v>0.13</v>
      </c>
      <c r="J372" s="448">
        <f t="shared" si="10"/>
        <v>736.89</v>
      </c>
    </row>
    <row r="373" spans="1:10" ht="15.75">
      <c r="A373" s="55">
        <f t="shared" si="11"/>
        <v>369</v>
      </c>
      <c r="B373" s="55" t="s">
        <v>14466</v>
      </c>
      <c r="C373" s="419" t="s">
        <v>13032</v>
      </c>
      <c r="D373" s="419" t="s">
        <v>13944</v>
      </c>
      <c r="E373" s="55" t="s">
        <v>7802</v>
      </c>
      <c r="F373" s="55"/>
      <c r="G373" s="55" t="s">
        <v>7804</v>
      </c>
      <c r="H373" s="452">
        <v>847</v>
      </c>
      <c r="I373" s="59">
        <v>0.13</v>
      </c>
      <c r="J373" s="448">
        <f t="shared" si="10"/>
        <v>736.89</v>
      </c>
    </row>
    <row r="374" spans="1:10" ht="15.75">
      <c r="A374" s="55">
        <f t="shared" si="11"/>
        <v>370</v>
      </c>
      <c r="B374" s="55" t="s">
        <v>14466</v>
      </c>
      <c r="C374" s="419" t="s">
        <v>13033</v>
      </c>
      <c r="D374" s="419" t="s">
        <v>13945</v>
      </c>
      <c r="E374" s="55" t="s">
        <v>7802</v>
      </c>
      <c r="F374" s="55"/>
      <c r="G374" s="55" t="s">
        <v>7804</v>
      </c>
      <c r="H374" s="452">
        <v>987</v>
      </c>
      <c r="I374" s="59">
        <v>0.13</v>
      </c>
      <c r="J374" s="448">
        <f t="shared" si="10"/>
        <v>858.68999999999994</v>
      </c>
    </row>
    <row r="375" spans="1:10" ht="15.75">
      <c r="A375" s="55">
        <f t="shared" si="11"/>
        <v>371</v>
      </c>
      <c r="B375" s="55" t="s">
        <v>14466</v>
      </c>
      <c r="C375" s="419" t="s">
        <v>13034</v>
      </c>
      <c r="D375" s="419" t="s">
        <v>13946</v>
      </c>
      <c r="E375" s="55" t="s">
        <v>7802</v>
      </c>
      <c r="F375" s="55"/>
      <c r="G375" s="55" t="s">
        <v>7804</v>
      </c>
      <c r="H375" s="452">
        <v>847</v>
      </c>
      <c r="I375" s="59">
        <v>0.13</v>
      </c>
      <c r="J375" s="448">
        <f t="shared" si="10"/>
        <v>736.89</v>
      </c>
    </row>
    <row r="376" spans="1:10" ht="15.75">
      <c r="A376" s="55">
        <f t="shared" si="11"/>
        <v>372</v>
      </c>
      <c r="B376" s="55" t="s">
        <v>14466</v>
      </c>
      <c r="C376" s="419" t="s">
        <v>13035</v>
      </c>
      <c r="D376" s="419" t="s">
        <v>13947</v>
      </c>
      <c r="E376" s="55" t="s">
        <v>7802</v>
      </c>
      <c r="F376" s="55"/>
      <c r="G376" s="55" t="s">
        <v>7804</v>
      </c>
      <c r="H376" s="452">
        <v>942.67</v>
      </c>
      <c r="I376" s="59">
        <v>0.13</v>
      </c>
      <c r="J376" s="448">
        <f t="shared" si="10"/>
        <v>820.12289999999996</v>
      </c>
    </row>
    <row r="377" spans="1:10" ht="15.75">
      <c r="A377" s="55">
        <f t="shared" si="11"/>
        <v>373</v>
      </c>
      <c r="B377" s="55" t="s">
        <v>14466</v>
      </c>
      <c r="C377" s="419" t="s">
        <v>13036</v>
      </c>
      <c r="D377" s="419" t="s">
        <v>13948</v>
      </c>
      <c r="E377" s="55" t="s">
        <v>7802</v>
      </c>
      <c r="F377" s="55"/>
      <c r="G377" s="55" t="s">
        <v>7804</v>
      </c>
      <c r="H377" s="452">
        <v>942.67</v>
      </c>
      <c r="I377" s="59">
        <v>0.13</v>
      </c>
      <c r="J377" s="448">
        <f t="shared" si="10"/>
        <v>820.12289999999996</v>
      </c>
    </row>
    <row r="378" spans="1:10" ht="15.75">
      <c r="A378" s="55">
        <f t="shared" si="11"/>
        <v>374</v>
      </c>
      <c r="B378" s="55" t="s">
        <v>14466</v>
      </c>
      <c r="C378" s="419" t="s">
        <v>13037</v>
      </c>
      <c r="D378" s="419" t="s">
        <v>13949</v>
      </c>
      <c r="E378" s="55" t="s">
        <v>7802</v>
      </c>
      <c r="F378" s="55"/>
      <c r="G378" s="55" t="s">
        <v>7804</v>
      </c>
      <c r="H378" s="452">
        <v>942.67</v>
      </c>
      <c r="I378" s="59">
        <v>0.13</v>
      </c>
      <c r="J378" s="448">
        <f t="shared" si="10"/>
        <v>820.12289999999996</v>
      </c>
    </row>
    <row r="379" spans="1:10" ht="15.75">
      <c r="A379" s="55">
        <f t="shared" si="11"/>
        <v>375</v>
      </c>
      <c r="B379" s="55" t="s">
        <v>14466</v>
      </c>
      <c r="C379" s="419" t="s">
        <v>13038</v>
      </c>
      <c r="D379" s="419" t="s">
        <v>13950</v>
      </c>
      <c r="E379" s="55" t="s">
        <v>7802</v>
      </c>
      <c r="F379" s="55"/>
      <c r="G379" s="55" t="s">
        <v>7804</v>
      </c>
      <c r="H379" s="452">
        <v>1082.67</v>
      </c>
      <c r="I379" s="59">
        <v>0.13</v>
      </c>
      <c r="J379" s="448">
        <f t="shared" si="10"/>
        <v>941.92290000000003</v>
      </c>
    </row>
    <row r="380" spans="1:10" ht="15.75">
      <c r="A380" s="55">
        <f t="shared" si="11"/>
        <v>376</v>
      </c>
      <c r="B380" s="55" t="s">
        <v>14466</v>
      </c>
      <c r="C380" s="419" t="s">
        <v>13039</v>
      </c>
      <c r="D380" s="419" t="s">
        <v>13951</v>
      </c>
      <c r="E380" s="55" t="s">
        <v>7802</v>
      </c>
      <c r="F380" s="55"/>
      <c r="G380" s="55" t="s">
        <v>7804</v>
      </c>
      <c r="H380" s="452">
        <v>942.67</v>
      </c>
      <c r="I380" s="59">
        <v>0.13</v>
      </c>
      <c r="J380" s="448">
        <f t="shared" si="10"/>
        <v>820.12289999999996</v>
      </c>
    </row>
    <row r="381" spans="1:10" ht="15.75">
      <c r="A381" s="55">
        <f t="shared" si="11"/>
        <v>377</v>
      </c>
      <c r="B381" s="55" t="s">
        <v>14466</v>
      </c>
      <c r="C381" s="419" t="s">
        <v>13040</v>
      </c>
      <c r="D381" s="419" t="s">
        <v>13952</v>
      </c>
      <c r="E381" s="55" t="s">
        <v>7802</v>
      </c>
      <c r="F381" s="55"/>
      <c r="G381" s="55" t="s">
        <v>7804</v>
      </c>
      <c r="H381" s="452">
        <v>641.66999999999996</v>
      </c>
      <c r="I381" s="59">
        <v>0.13</v>
      </c>
      <c r="J381" s="448">
        <f t="shared" si="10"/>
        <v>558.25289999999995</v>
      </c>
    </row>
    <row r="382" spans="1:10" ht="15.75">
      <c r="A382" s="55">
        <f t="shared" si="11"/>
        <v>378</v>
      </c>
      <c r="B382" s="55" t="s">
        <v>14466</v>
      </c>
      <c r="C382" s="419" t="s">
        <v>13041</v>
      </c>
      <c r="D382" s="419" t="s">
        <v>13953</v>
      </c>
      <c r="E382" s="55" t="s">
        <v>7802</v>
      </c>
      <c r="F382" s="55"/>
      <c r="G382" s="55" t="s">
        <v>7804</v>
      </c>
      <c r="H382" s="452">
        <v>641.66999999999996</v>
      </c>
      <c r="I382" s="59">
        <v>0.13</v>
      </c>
      <c r="J382" s="448">
        <f t="shared" si="10"/>
        <v>558.25289999999995</v>
      </c>
    </row>
    <row r="383" spans="1:10" ht="15.75">
      <c r="A383" s="55">
        <f t="shared" si="11"/>
        <v>379</v>
      </c>
      <c r="B383" s="55" t="s">
        <v>14466</v>
      </c>
      <c r="C383" s="419" t="s">
        <v>13042</v>
      </c>
      <c r="D383" s="419" t="s">
        <v>13952</v>
      </c>
      <c r="E383" s="55" t="s">
        <v>7802</v>
      </c>
      <c r="F383" s="55"/>
      <c r="G383" s="55" t="s">
        <v>7804</v>
      </c>
      <c r="H383" s="452">
        <v>641.66999999999996</v>
      </c>
      <c r="I383" s="59">
        <v>0.13</v>
      </c>
      <c r="J383" s="448">
        <f t="shared" si="10"/>
        <v>558.25289999999995</v>
      </c>
    </row>
    <row r="384" spans="1:10" ht="15.75">
      <c r="A384" s="55">
        <f t="shared" si="11"/>
        <v>380</v>
      </c>
      <c r="B384" s="55" t="s">
        <v>14466</v>
      </c>
      <c r="C384" s="419" t="s">
        <v>13043</v>
      </c>
      <c r="D384" s="419" t="s">
        <v>13954</v>
      </c>
      <c r="E384" s="55" t="s">
        <v>7802</v>
      </c>
      <c r="F384" s="55"/>
      <c r="G384" s="55" t="s">
        <v>7804</v>
      </c>
      <c r="H384" s="452">
        <v>781.64</v>
      </c>
      <c r="I384" s="59">
        <v>0.13</v>
      </c>
      <c r="J384" s="448">
        <f t="shared" si="10"/>
        <v>680.02679999999998</v>
      </c>
    </row>
    <row r="385" spans="1:10" ht="15.75">
      <c r="A385" s="55">
        <f t="shared" si="11"/>
        <v>381</v>
      </c>
      <c r="B385" s="55" t="s">
        <v>14466</v>
      </c>
      <c r="C385" s="419" t="s">
        <v>13044</v>
      </c>
      <c r="D385" s="419" t="s">
        <v>13953</v>
      </c>
      <c r="E385" s="55" t="s">
        <v>7802</v>
      </c>
      <c r="F385" s="55"/>
      <c r="G385" s="55" t="s">
        <v>7804</v>
      </c>
      <c r="H385" s="452">
        <v>641.66999999999996</v>
      </c>
      <c r="I385" s="59">
        <v>0.13</v>
      </c>
      <c r="J385" s="448">
        <f t="shared" si="10"/>
        <v>558.25289999999995</v>
      </c>
    </row>
    <row r="386" spans="1:10" ht="15.75">
      <c r="A386" s="55">
        <f t="shared" si="11"/>
        <v>382</v>
      </c>
      <c r="B386" s="55" t="s">
        <v>14466</v>
      </c>
      <c r="C386" s="419" t="s">
        <v>13045</v>
      </c>
      <c r="D386" s="419" t="s">
        <v>13955</v>
      </c>
      <c r="E386" s="55" t="s">
        <v>7802</v>
      </c>
      <c r="F386" s="55"/>
      <c r="G386" s="55" t="s">
        <v>7804</v>
      </c>
      <c r="H386" s="452">
        <v>30.82</v>
      </c>
      <c r="I386" s="59">
        <v>0.13</v>
      </c>
      <c r="J386" s="448">
        <f t="shared" si="10"/>
        <v>26.813400000000001</v>
      </c>
    </row>
    <row r="387" spans="1:10" ht="15.75">
      <c r="A387" s="55">
        <f t="shared" si="11"/>
        <v>383</v>
      </c>
      <c r="B387" s="55" t="s">
        <v>14466</v>
      </c>
      <c r="C387" s="419" t="s">
        <v>13046</v>
      </c>
      <c r="D387" s="419" t="s">
        <v>13956</v>
      </c>
      <c r="E387" s="55" t="s">
        <v>7802</v>
      </c>
      <c r="F387" s="55"/>
      <c r="G387" s="55" t="s">
        <v>7804</v>
      </c>
      <c r="H387" s="452">
        <v>30.82</v>
      </c>
      <c r="I387" s="59">
        <v>0.13</v>
      </c>
      <c r="J387" s="448">
        <f t="shared" si="10"/>
        <v>26.813400000000001</v>
      </c>
    </row>
    <row r="388" spans="1:10" ht="15.75">
      <c r="A388" s="55">
        <f t="shared" si="11"/>
        <v>384</v>
      </c>
      <c r="B388" s="55" t="s">
        <v>14466</v>
      </c>
      <c r="C388" s="419" t="s">
        <v>13047</v>
      </c>
      <c r="D388" s="419" t="s">
        <v>13957</v>
      </c>
      <c r="E388" s="55" t="s">
        <v>7802</v>
      </c>
      <c r="F388" s="55"/>
      <c r="G388" s="55" t="s">
        <v>7804</v>
      </c>
      <c r="H388" s="452">
        <v>213.22</v>
      </c>
      <c r="I388" s="59">
        <v>0.13</v>
      </c>
      <c r="J388" s="448">
        <f t="shared" si="10"/>
        <v>185.50139999999999</v>
      </c>
    </row>
    <row r="389" spans="1:10" ht="15.75">
      <c r="A389" s="55">
        <f t="shared" si="11"/>
        <v>385</v>
      </c>
      <c r="B389" s="55" t="s">
        <v>14466</v>
      </c>
      <c r="C389" s="419" t="s">
        <v>13048</v>
      </c>
      <c r="D389" s="419" t="s">
        <v>13958</v>
      </c>
      <c r="E389" s="55" t="s">
        <v>7802</v>
      </c>
      <c r="F389" s="55"/>
      <c r="G389" s="55" t="s">
        <v>7804</v>
      </c>
      <c r="H389" s="452">
        <v>30.82</v>
      </c>
      <c r="I389" s="59">
        <v>0.13</v>
      </c>
      <c r="J389" s="448">
        <f t="shared" si="10"/>
        <v>26.813400000000001</v>
      </c>
    </row>
    <row r="390" spans="1:10" ht="15.75">
      <c r="A390" s="55">
        <f t="shared" si="11"/>
        <v>386</v>
      </c>
      <c r="B390" s="55" t="s">
        <v>14466</v>
      </c>
      <c r="C390" s="419" t="s">
        <v>13049</v>
      </c>
      <c r="D390" s="419" t="s">
        <v>13959</v>
      </c>
      <c r="E390" s="55" t="s">
        <v>7802</v>
      </c>
      <c r="F390" s="55"/>
      <c r="G390" s="55" t="s">
        <v>7804</v>
      </c>
      <c r="H390" s="452">
        <v>213.22</v>
      </c>
      <c r="I390" s="59">
        <v>0.13</v>
      </c>
      <c r="J390" s="448">
        <f t="shared" ref="J390:J453" si="12">H390*(1-I390)</f>
        <v>185.50139999999999</v>
      </c>
    </row>
    <row r="391" spans="1:10" ht="15.75">
      <c r="A391" s="55">
        <f t="shared" ref="A391:A454" si="13">A390+1</f>
        <v>387</v>
      </c>
      <c r="B391" s="55" t="s">
        <v>14466</v>
      </c>
      <c r="C391" s="419" t="s">
        <v>13050</v>
      </c>
      <c r="D391" s="419" t="s">
        <v>13960</v>
      </c>
      <c r="E391" s="55" t="s">
        <v>7802</v>
      </c>
      <c r="F391" s="55"/>
      <c r="G391" s="55" t="s">
        <v>7804</v>
      </c>
      <c r="H391" s="452">
        <v>213.22</v>
      </c>
      <c r="I391" s="59">
        <v>0.13</v>
      </c>
      <c r="J391" s="448">
        <f t="shared" si="12"/>
        <v>185.50139999999999</v>
      </c>
    </row>
    <row r="392" spans="1:10" ht="15.75">
      <c r="A392" s="55">
        <f t="shared" si="13"/>
        <v>388</v>
      </c>
      <c r="B392" s="55" t="s">
        <v>14466</v>
      </c>
      <c r="C392" s="419" t="s">
        <v>13051</v>
      </c>
      <c r="D392" s="419" t="s">
        <v>13961</v>
      </c>
      <c r="E392" s="55" t="s">
        <v>7802</v>
      </c>
      <c r="F392" s="55"/>
      <c r="G392" s="55" t="s">
        <v>7804</v>
      </c>
      <c r="H392" s="452">
        <v>44.15</v>
      </c>
      <c r="I392" s="59">
        <v>0.13</v>
      </c>
      <c r="J392" s="448">
        <f t="shared" si="12"/>
        <v>38.410499999999999</v>
      </c>
    </row>
    <row r="393" spans="1:10" ht="15.75">
      <c r="A393" s="55">
        <f t="shared" si="13"/>
        <v>389</v>
      </c>
      <c r="B393" s="55" t="s">
        <v>14466</v>
      </c>
      <c r="C393" s="419" t="s">
        <v>13052</v>
      </c>
      <c r="D393" s="419" t="s">
        <v>13962</v>
      </c>
      <c r="E393" s="55" t="s">
        <v>7802</v>
      </c>
      <c r="F393" s="55"/>
      <c r="G393" s="55" t="s">
        <v>7804</v>
      </c>
      <c r="H393" s="452">
        <v>54.83</v>
      </c>
      <c r="I393" s="59">
        <v>0.13</v>
      </c>
      <c r="J393" s="448">
        <f t="shared" si="12"/>
        <v>47.702100000000002</v>
      </c>
    </row>
    <row r="394" spans="1:10" ht="15.75">
      <c r="A394" s="55">
        <f t="shared" si="13"/>
        <v>390</v>
      </c>
      <c r="B394" s="55" t="s">
        <v>14466</v>
      </c>
      <c r="C394" s="419" t="s">
        <v>13053</v>
      </c>
      <c r="D394" s="419" t="s">
        <v>13963</v>
      </c>
      <c r="E394" s="55" t="s">
        <v>7802</v>
      </c>
      <c r="F394" s="55"/>
      <c r="G394" s="55" t="s">
        <v>7804</v>
      </c>
      <c r="H394" s="452">
        <v>372.16</v>
      </c>
      <c r="I394" s="59">
        <v>0.13</v>
      </c>
      <c r="J394" s="448">
        <f t="shared" si="12"/>
        <v>323.7792</v>
      </c>
    </row>
    <row r="395" spans="1:10" ht="15.75">
      <c r="A395" s="55">
        <f t="shared" si="13"/>
        <v>391</v>
      </c>
      <c r="B395" s="55" t="s">
        <v>14466</v>
      </c>
      <c r="C395" s="419" t="s">
        <v>13054</v>
      </c>
      <c r="D395" s="419" t="s">
        <v>13964</v>
      </c>
      <c r="E395" s="55" t="s">
        <v>7802</v>
      </c>
      <c r="F395" s="55"/>
      <c r="G395" s="55" t="s">
        <v>7804</v>
      </c>
      <c r="H395" s="452">
        <v>302.11</v>
      </c>
      <c r="I395" s="59">
        <v>0.13</v>
      </c>
      <c r="J395" s="448">
        <f t="shared" si="12"/>
        <v>262.83570000000003</v>
      </c>
    </row>
    <row r="396" spans="1:10" ht="15.75">
      <c r="A396" s="55">
        <f t="shared" si="13"/>
        <v>392</v>
      </c>
      <c r="B396" s="55" t="s">
        <v>14466</v>
      </c>
      <c r="C396" s="419" t="s">
        <v>13055</v>
      </c>
      <c r="D396" s="419" t="s">
        <v>13965</v>
      </c>
      <c r="E396" s="55" t="s">
        <v>7802</v>
      </c>
      <c r="F396" s="55"/>
      <c r="G396" s="55" t="s">
        <v>7804</v>
      </c>
      <c r="H396" s="452">
        <v>183.34</v>
      </c>
      <c r="I396" s="59">
        <v>0.13</v>
      </c>
      <c r="J396" s="448">
        <f t="shared" si="12"/>
        <v>159.50579999999999</v>
      </c>
    </row>
    <row r="397" spans="1:10" ht="15.75">
      <c r="A397" s="55">
        <f t="shared" si="13"/>
        <v>393</v>
      </c>
      <c r="B397" s="55" t="s">
        <v>14466</v>
      </c>
      <c r="C397" s="419" t="s">
        <v>13056</v>
      </c>
      <c r="D397" s="419" t="s">
        <v>13966</v>
      </c>
      <c r="E397" s="55" t="s">
        <v>7802</v>
      </c>
      <c r="F397" s="55"/>
      <c r="G397" s="55" t="s">
        <v>7804</v>
      </c>
      <c r="H397" s="452">
        <v>2363.5100000000002</v>
      </c>
      <c r="I397" s="59">
        <v>0.13</v>
      </c>
      <c r="J397" s="448">
        <f t="shared" si="12"/>
        <v>2056.2537000000002</v>
      </c>
    </row>
    <row r="398" spans="1:10" ht="15.75">
      <c r="A398" s="55">
        <f t="shared" si="13"/>
        <v>394</v>
      </c>
      <c r="B398" s="55" t="s">
        <v>14466</v>
      </c>
      <c r="C398" s="419" t="s">
        <v>13057</v>
      </c>
      <c r="D398" s="419" t="s">
        <v>13967</v>
      </c>
      <c r="E398" s="55" t="s">
        <v>7802</v>
      </c>
      <c r="F398" s="55"/>
      <c r="G398" s="55" t="s">
        <v>7804</v>
      </c>
      <c r="H398" s="452">
        <v>2363.5100000000002</v>
      </c>
      <c r="I398" s="59">
        <v>0.13</v>
      </c>
      <c r="J398" s="448">
        <f t="shared" si="12"/>
        <v>2056.2537000000002</v>
      </c>
    </row>
    <row r="399" spans="1:10" ht="15.75">
      <c r="A399" s="55">
        <f t="shared" si="13"/>
        <v>395</v>
      </c>
      <c r="B399" s="55" t="s">
        <v>14466</v>
      </c>
      <c r="C399" s="419" t="s">
        <v>13058</v>
      </c>
      <c r="D399" s="419" t="s">
        <v>13968</v>
      </c>
      <c r="E399" s="55" t="s">
        <v>7802</v>
      </c>
      <c r="F399" s="55"/>
      <c r="G399" s="55" t="s">
        <v>7804</v>
      </c>
      <c r="H399" s="452">
        <v>2857.5</v>
      </c>
      <c r="I399" s="59">
        <v>0.13</v>
      </c>
      <c r="J399" s="448">
        <f t="shared" si="12"/>
        <v>2486.0250000000001</v>
      </c>
    </row>
    <row r="400" spans="1:10" ht="15.75">
      <c r="A400" s="55">
        <f t="shared" si="13"/>
        <v>396</v>
      </c>
      <c r="B400" s="55" t="s">
        <v>14466</v>
      </c>
      <c r="C400" s="419" t="s">
        <v>13059</v>
      </c>
      <c r="D400" s="419" t="s">
        <v>13969</v>
      </c>
      <c r="E400" s="55" t="s">
        <v>7802</v>
      </c>
      <c r="F400" s="55"/>
      <c r="G400" s="55" t="s">
        <v>7804</v>
      </c>
      <c r="H400" s="452">
        <v>4636.66</v>
      </c>
      <c r="I400" s="59">
        <v>0.13</v>
      </c>
      <c r="J400" s="448">
        <f t="shared" si="12"/>
        <v>4033.8941999999997</v>
      </c>
    </row>
    <row r="401" spans="1:10" ht="15.75">
      <c r="A401" s="55">
        <f t="shared" si="13"/>
        <v>397</v>
      </c>
      <c r="B401" s="55" t="s">
        <v>14466</v>
      </c>
      <c r="C401" s="419" t="s">
        <v>13060</v>
      </c>
      <c r="D401" s="419" t="s">
        <v>13970</v>
      </c>
      <c r="E401" s="55" t="s">
        <v>7802</v>
      </c>
      <c r="F401" s="55"/>
      <c r="G401" s="55" t="s">
        <v>7804</v>
      </c>
      <c r="H401" s="452">
        <v>847.78</v>
      </c>
      <c r="I401" s="59">
        <v>0.13</v>
      </c>
      <c r="J401" s="448">
        <f t="shared" si="12"/>
        <v>737.56859999999995</v>
      </c>
    </row>
    <row r="402" spans="1:10" ht="15.75">
      <c r="A402" s="55">
        <f t="shared" si="13"/>
        <v>398</v>
      </c>
      <c r="B402" s="55" t="s">
        <v>14466</v>
      </c>
      <c r="C402" s="419" t="s">
        <v>13061</v>
      </c>
      <c r="D402" s="419" t="s">
        <v>13971</v>
      </c>
      <c r="E402" s="55" t="s">
        <v>7802</v>
      </c>
      <c r="F402" s="55"/>
      <c r="G402" s="55" t="s">
        <v>7804</v>
      </c>
      <c r="H402" s="452">
        <v>2561.41</v>
      </c>
      <c r="I402" s="59">
        <v>0.13</v>
      </c>
      <c r="J402" s="448">
        <f t="shared" si="12"/>
        <v>2228.4267</v>
      </c>
    </row>
    <row r="403" spans="1:10" ht="15.75">
      <c r="A403" s="55">
        <f t="shared" si="13"/>
        <v>399</v>
      </c>
      <c r="B403" s="55" t="s">
        <v>14466</v>
      </c>
      <c r="C403" s="419" t="s">
        <v>13062</v>
      </c>
      <c r="D403" s="419" t="s">
        <v>13972</v>
      </c>
      <c r="E403" s="55" t="s">
        <v>7802</v>
      </c>
      <c r="F403" s="55"/>
      <c r="G403" s="55" t="s">
        <v>7804</v>
      </c>
      <c r="H403" s="452">
        <v>2561.41</v>
      </c>
      <c r="I403" s="59">
        <v>0.13</v>
      </c>
      <c r="J403" s="448">
        <f t="shared" si="12"/>
        <v>2228.4267</v>
      </c>
    </row>
    <row r="404" spans="1:10" ht="15.75">
      <c r="A404" s="55">
        <f t="shared" si="13"/>
        <v>400</v>
      </c>
      <c r="B404" s="55" t="s">
        <v>14466</v>
      </c>
      <c r="C404" s="419" t="s">
        <v>13063</v>
      </c>
      <c r="D404" s="419" t="s">
        <v>13973</v>
      </c>
      <c r="E404" s="55" t="s">
        <v>7802</v>
      </c>
      <c r="F404" s="55"/>
      <c r="G404" s="55" t="s">
        <v>7804</v>
      </c>
      <c r="H404" s="452">
        <v>2841.42</v>
      </c>
      <c r="I404" s="59">
        <v>0.13</v>
      </c>
      <c r="J404" s="448">
        <f t="shared" si="12"/>
        <v>2472.0354000000002</v>
      </c>
    </row>
    <row r="405" spans="1:10" ht="15.75">
      <c r="A405" s="55">
        <f t="shared" si="13"/>
        <v>401</v>
      </c>
      <c r="B405" s="55" t="s">
        <v>14466</v>
      </c>
      <c r="C405" s="419" t="s">
        <v>13064</v>
      </c>
      <c r="D405" s="419" t="s">
        <v>13974</v>
      </c>
      <c r="E405" s="55" t="s">
        <v>7802</v>
      </c>
      <c r="F405" s="55"/>
      <c r="G405" s="55" t="s">
        <v>7804</v>
      </c>
      <c r="H405" s="452">
        <v>2752.75</v>
      </c>
      <c r="I405" s="59">
        <v>0.13</v>
      </c>
      <c r="J405" s="448">
        <f t="shared" si="12"/>
        <v>2394.8924999999999</v>
      </c>
    </row>
    <row r="406" spans="1:10" ht="15.75">
      <c r="A406" s="55">
        <f t="shared" si="13"/>
        <v>402</v>
      </c>
      <c r="B406" s="55" t="s">
        <v>14466</v>
      </c>
      <c r="C406" s="419" t="s">
        <v>13065</v>
      </c>
      <c r="D406" s="419" t="s">
        <v>13975</v>
      </c>
      <c r="E406" s="55" t="s">
        <v>7802</v>
      </c>
      <c r="F406" s="55"/>
      <c r="G406" s="55" t="s">
        <v>7804</v>
      </c>
      <c r="H406" s="452">
        <v>2752.75</v>
      </c>
      <c r="I406" s="59">
        <v>0.13</v>
      </c>
      <c r="J406" s="448">
        <f t="shared" si="12"/>
        <v>2394.8924999999999</v>
      </c>
    </row>
    <row r="407" spans="1:10" ht="15.75">
      <c r="A407" s="55">
        <f t="shared" si="13"/>
        <v>403</v>
      </c>
      <c r="B407" s="55" t="s">
        <v>14466</v>
      </c>
      <c r="C407" s="419" t="s">
        <v>13066</v>
      </c>
      <c r="D407" s="419" t="s">
        <v>13976</v>
      </c>
      <c r="E407" s="55" t="s">
        <v>7802</v>
      </c>
      <c r="F407" s="55"/>
      <c r="G407" s="55" t="s">
        <v>7804</v>
      </c>
      <c r="H407" s="452">
        <v>3032.75</v>
      </c>
      <c r="I407" s="59">
        <v>0.13</v>
      </c>
      <c r="J407" s="448">
        <f t="shared" si="12"/>
        <v>2638.4924999999998</v>
      </c>
    </row>
    <row r="408" spans="1:10" ht="15.75">
      <c r="A408" s="55">
        <f t="shared" si="13"/>
        <v>404</v>
      </c>
      <c r="B408" s="55" t="s">
        <v>14466</v>
      </c>
      <c r="C408" s="419" t="s">
        <v>13067</v>
      </c>
      <c r="D408" s="419" t="s">
        <v>13977</v>
      </c>
      <c r="E408" s="55" t="s">
        <v>7802</v>
      </c>
      <c r="F408" s="55"/>
      <c r="G408" s="55" t="s">
        <v>7804</v>
      </c>
      <c r="H408" s="452">
        <v>2150.75</v>
      </c>
      <c r="I408" s="59">
        <v>0.13</v>
      </c>
      <c r="J408" s="448">
        <f t="shared" si="12"/>
        <v>1871.1524999999999</v>
      </c>
    </row>
    <row r="409" spans="1:10" ht="15.75">
      <c r="A409" s="55">
        <f t="shared" si="13"/>
        <v>405</v>
      </c>
      <c r="B409" s="55" t="s">
        <v>14466</v>
      </c>
      <c r="C409" s="419" t="s">
        <v>13068</v>
      </c>
      <c r="D409" s="419" t="s">
        <v>13977</v>
      </c>
      <c r="E409" s="55" t="s">
        <v>7802</v>
      </c>
      <c r="F409" s="55"/>
      <c r="G409" s="55" t="s">
        <v>7804</v>
      </c>
      <c r="H409" s="452">
        <v>2150.75</v>
      </c>
      <c r="I409" s="59">
        <v>0.13</v>
      </c>
      <c r="J409" s="448">
        <f t="shared" si="12"/>
        <v>1871.1524999999999</v>
      </c>
    </row>
    <row r="410" spans="1:10" ht="15.75">
      <c r="A410" s="55">
        <f t="shared" si="13"/>
        <v>406</v>
      </c>
      <c r="B410" s="55" t="s">
        <v>14466</v>
      </c>
      <c r="C410" s="419" t="s">
        <v>13069</v>
      </c>
      <c r="D410" s="419" t="s">
        <v>13978</v>
      </c>
      <c r="E410" s="55" t="s">
        <v>7802</v>
      </c>
      <c r="F410" s="55"/>
      <c r="G410" s="55" t="s">
        <v>7804</v>
      </c>
      <c r="H410" s="452">
        <v>2430.75</v>
      </c>
      <c r="I410" s="59">
        <v>0.13</v>
      </c>
      <c r="J410" s="448">
        <f t="shared" si="12"/>
        <v>2114.7525000000001</v>
      </c>
    </row>
    <row r="411" spans="1:10" ht="15.75">
      <c r="A411" s="55">
        <f t="shared" si="13"/>
        <v>407</v>
      </c>
      <c r="B411" s="55" t="s">
        <v>14466</v>
      </c>
      <c r="C411" s="419" t="s">
        <v>13070</v>
      </c>
      <c r="D411" s="419" t="s">
        <v>13979</v>
      </c>
      <c r="E411" s="55" t="s">
        <v>7802</v>
      </c>
      <c r="F411" s="55"/>
      <c r="G411" s="55" t="s">
        <v>7804</v>
      </c>
      <c r="H411" s="452">
        <v>1422.75</v>
      </c>
      <c r="I411" s="59">
        <v>0.13</v>
      </c>
      <c r="J411" s="448">
        <f t="shared" si="12"/>
        <v>1237.7925</v>
      </c>
    </row>
    <row r="412" spans="1:10" ht="15.75">
      <c r="A412" s="55">
        <f t="shared" si="13"/>
        <v>408</v>
      </c>
      <c r="B412" s="55" t="s">
        <v>14466</v>
      </c>
      <c r="C412" s="419" t="s">
        <v>13071</v>
      </c>
      <c r="D412" s="419" t="s">
        <v>13980</v>
      </c>
      <c r="E412" s="55" t="s">
        <v>7802</v>
      </c>
      <c r="F412" s="55"/>
      <c r="G412" s="55" t="s">
        <v>7804</v>
      </c>
      <c r="H412" s="452">
        <v>1422.75</v>
      </c>
      <c r="I412" s="59">
        <v>0.13</v>
      </c>
      <c r="J412" s="448">
        <f t="shared" si="12"/>
        <v>1237.7925</v>
      </c>
    </row>
    <row r="413" spans="1:10" ht="15.75">
      <c r="A413" s="55">
        <f t="shared" si="13"/>
        <v>409</v>
      </c>
      <c r="B413" s="55" t="s">
        <v>14466</v>
      </c>
      <c r="C413" s="419" t="s">
        <v>13072</v>
      </c>
      <c r="D413" s="419" t="s">
        <v>13981</v>
      </c>
      <c r="E413" s="55" t="s">
        <v>7802</v>
      </c>
      <c r="F413" s="55"/>
      <c r="G413" s="55" t="s">
        <v>7804</v>
      </c>
      <c r="H413" s="452">
        <v>1422.75</v>
      </c>
      <c r="I413" s="59">
        <v>0.13</v>
      </c>
      <c r="J413" s="448">
        <f t="shared" si="12"/>
        <v>1237.7925</v>
      </c>
    </row>
    <row r="414" spans="1:10" ht="15.75">
      <c r="A414" s="55">
        <f t="shared" si="13"/>
        <v>410</v>
      </c>
      <c r="B414" s="55" t="s">
        <v>14466</v>
      </c>
      <c r="C414" s="419" t="s">
        <v>13073</v>
      </c>
      <c r="D414" s="419" t="s">
        <v>13982</v>
      </c>
      <c r="E414" s="55" t="s">
        <v>7802</v>
      </c>
      <c r="F414" s="55"/>
      <c r="G414" s="55" t="s">
        <v>7804</v>
      </c>
      <c r="H414" s="452">
        <v>1562.75</v>
      </c>
      <c r="I414" s="59">
        <v>0.13</v>
      </c>
      <c r="J414" s="448">
        <f t="shared" si="12"/>
        <v>1359.5925</v>
      </c>
    </row>
    <row r="415" spans="1:10" ht="15.75">
      <c r="A415" s="55">
        <f t="shared" si="13"/>
        <v>411</v>
      </c>
      <c r="B415" s="55" t="s">
        <v>14466</v>
      </c>
      <c r="C415" s="419" t="s">
        <v>13074</v>
      </c>
      <c r="D415" s="419" t="s">
        <v>13983</v>
      </c>
      <c r="E415" s="55" t="s">
        <v>7802</v>
      </c>
      <c r="F415" s="55"/>
      <c r="G415" s="55" t="s">
        <v>7804</v>
      </c>
      <c r="H415" s="452">
        <v>1422.75</v>
      </c>
      <c r="I415" s="59">
        <v>0.13</v>
      </c>
      <c r="J415" s="448">
        <f t="shared" si="12"/>
        <v>1237.7925</v>
      </c>
    </row>
    <row r="416" spans="1:10" ht="15.75">
      <c r="A416" s="55">
        <f t="shared" si="13"/>
        <v>412</v>
      </c>
      <c r="B416" s="55" t="s">
        <v>14466</v>
      </c>
      <c r="C416" s="419" t="s">
        <v>13075</v>
      </c>
      <c r="D416" s="419" t="s">
        <v>13984</v>
      </c>
      <c r="E416" s="55" t="s">
        <v>7802</v>
      </c>
      <c r="F416" s="55"/>
      <c r="G416" s="55" t="s">
        <v>7804</v>
      </c>
      <c r="H416" s="452">
        <v>1518.42</v>
      </c>
      <c r="I416" s="59">
        <v>0.13</v>
      </c>
      <c r="J416" s="448">
        <f t="shared" si="12"/>
        <v>1321.0254</v>
      </c>
    </row>
    <row r="417" spans="1:10" ht="15.75">
      <c r="A417" s="55">
        <f t="shared" si="13"/>
        <v>413</v>
      </c>
      <c r="B417" s="55" t="s">
        <v>14466</v>
      </c>
      <c r="C417" s="419" t="s">
        <v>13076</v>
      </c>
      <c r="D417" s="419" t="s">
        <v>13985</v>
      </c>
      <c r="E417" s="55" t="s">
        <v>7802</v>
      </c>
      <c r="F417" s="55"/>
      <c r="G417" s="55" t="s">
        <v>7804</v>
      </c>
      <c r="H417" s="452">
        <v>1518.42</v>
      </c>
      <c r="I417" s="59">
        <v>0.13</v>
      </c>
      <c r="J417" s="448">
        <f t="shared" si="12"/>
        <v>1321.0254</v>
      </c>
    </row>
    <row r="418" spans="1:10" ht="15.75">
      <c r="A418" s="55">
        <f t="shared" si="13"/>
        <v>414</v>
      </c>
      <c r="B418" s="55" t="s">
        <v>14466</v>
      </c>
      <c r="C418" s="419" t="s">
        <v>13077</v>
      </c>
      <c r="D418" s="419" t="s">
        <v>13986</v>
      </c>
      <c r="E418" s="55" t="s">
        <v>7802</v>
      </c>
      <c r="F418" s="55"/>
      <c r="G418" s="55" t="s">
        <v>7804</v>
      </c>
      <c r="H418" s="452">
        <v>1518.42</v>
      </c>
      <c r="I418" s="59">
        <v>0.13</v>
      </c>
      <c r="J418" s="448">
        <f t="shared" si="12"/>
        <v>1321.0254</v>
      </c>
    </row>
    <row r="419" spans="1:10" ht="15.75">
      <c r="A419" s="55">
        <f t="shared" si="13"/>
        <v>415</v>
      </c>
      <c r="B419" s="55" t="s">
        <v>14466</v>
      </c>
      <c r="C419" s="419" t="s">
        <v>13078</v>
      </c>
      <c r="D419" s="419" t="s">
        <v>13987</v>
      </c>
      <c r="E419" s="55" t="s">
        <v>7802</v>
      </c>
      <c r="F419" s="55"/>
      <c r="G419" s="55" t="s">
        <v>7804</v>
      </c>
      <c r="H419" s="452">
        <v>1658.41</v>
      </c>
      <c r="I419" s="59">
        <v>0.13</v>
      </c>
      <c r="J419" s="448">
        <f t="shared" si="12"/>
        <v>1442.8167000000001</v>
      </c>
    </row>
    <row r="420" spans="1:10" ht="15.75">
      <c r="A420" s="55">
        <f t="shared" si="13"/>
        <v>416</v>
      </c>
      <c r="B420" s="55" t="s">
        <v>14466</v>
      </c>
      <c r="C420" s="419" t="s">
        <v>13079</v>
      </c>
      <c r="D420" s="419" t="s">
        <v>13988</v>
      </c>
      <c r="E420" s="55" t="s">
        <v>7802</v>
      </c>
      <c r="F420" s="55"/>
      <c r="G420" s="55" t="s">
        <v>7804</v>
      </c>
      <c r="H420" s="452">
        <v>1518.42</v>
      </c>
      <c r="I420" s="59">
        <v>0.13</v>
      </c>
      <c r="J420" s="448">
        <f t="shared" si="12"/>
        <v>1321.0254</v>
      </c>
    </row>
    <row r="421" spans="1:10" ht="15.75">
      <c r="A421" s="55">
        <f t="shared" si="13"/>
        <v>417</v>
      </c>
      <c r="B421" s="55" t="s">
        <v>14466</v>
      </c>
      <c r="C421" s="419" t="s">
        <v>13080</v>
      </c>
      <c r="D421" s="419" t="s">
        <v>13989</v>
      </c>
      <c r="E421" s="55" t="s">
        <v>7802</v>
      </c>
      <c r="F421" s="55"/>
      <c r="G421" s="55" t="s">
        <v>7804</v>
      </c>
      <c r="H421" s="452">
        <v>1217.4100000000001</v>
      </c>
      <c r="I421" s="59">
        <v>0.13</v>
      </c>
      <c r="J421" s="448">
        <f t="shared" si="12"/>
        <v>1059.1467</v>
      </c>
    </row>
    <row r="422" spans="1:10" ht="15.75">
      <c r="A422" s="55">
        <f t="shared" si="13"/>
        <v>418</v>
      </c>
      <c r="B422" s="55" t="s">
        <v>14466</v>
      </c>
      <c r="C422" s="419" t="s">
        <v>13081</v>
      </c>
      <c r="D422" s="419" t="s">
        <v>13990</v>
      </c>
      <c r="E422" s="55" t="s">
        <v>7802</v>
      </c>
      <c r="F422" s="55"/>
      <c r="G422" s="55" t="s">
        <v>7804</v>
      </c>
      <c r="H422" s="452">
        <v>1217.4100000000001</v>
      </c>
      <c r="I422" s="59">
        <v>0.13</v>
      </c>
      <c r="J422" s="448">
        <f t="shared" si="12"/>
        <v>1059.1467</v>
      </c>
    </row>
    <row r="423" spans="1:10" ht="15.75">
      <c r="A423" s="55">
        <f t="shared" si="13"/>
        <v>419</v>
      </c>
      <c r="B423" s="55" t="s">
        <v>14466</v>
      </c>
      <c r="C423" s="419" t="s">
        <v>13082</v>
      </c>
      <c r="D423" s="419" t="s">
        <v>13989</v>
      </c>
      <c r="E423" s="55" t="s">
        <v>7802</v>
      </c>
      <c r="F423" s="55"/>
      <c r="G423" s="55" t="s">
        <v>7804</v>
      </c>
      <c r="H423" s="452">
        <v>1217.4100000000001</v>
      </c>
      <c r="I423" s="59">
        <v>0.13</v>
      </c>
      <c r="J423" s="448">
        <f t="shared" si="12"/>
        <v>1059.1467</v>
      </c>
    </row>
    <row r="424" spans="1:10" ht="15.75">
      <c r="A424" s="55">
        <f t="shared" si="13"/>
        <v>420</v>
      </c>
      <c r="B424" s="55" t="s">
        <v>14466</v>
      </c>
      <c r="C424" s="419" t="s">
        <v>13083</v>
      </c>
      <c r="D424" s="419" t="s">
        <v>13991</v>
      </c>
      <c r="E424" s="55" t="s">
        <v>7802</v>
      </c>
      <c r="F424" s="55"/>
      <c r="G424" s="55" t="s">
        <v>7804</v>
      </c>
      <c r="H424" s="452">
        <v>1357.42</v>
      </c>
      <c r="I424" s="59">
        <v>0.13</v>
      </c>
      <c r="J424" s="448">
        <f t="shared" si="12"/>
        <v>1180.9554000000001</v>
      </c>
    </row>
    <row r="425" spans="1:10" ht="15.75">
      <c r="A425" s="55">
        <f t="shared" si="13"/>
        <v>421</v>
      </c>
      <c r="B425" s="55" t="s">
        <v>14466</v>
      </c>
      <c r="C425" s="419" t="s">
        <v>13084</v>
      </c>
      <c r="D425" s="419" t="s">
        <v>13990</v>
      </c>
      <c r="E425" s="55" t="s">
        <v>7802</v>
      </c>
      <c r="F425" s="55"/>
      <c r="G425" s="55" t="s">
        <v>7804</v>
      </c>
      <c r="H425" s="452">
        <v>1217.4100000000001</v>
      </c>
      <c r="I425" s="59">
        <v>0.13</v>
      </c>
      <c r="J425" s="448">
        <f t="shared" si="12"/>
        <v>1059.1467</v>
      </c>
    </row>
    <row r="426" spans="1:10" ht="15.75">
      <c r="A426" s="55">
        <f t="shared" si="13"/>
        <v>422</v>
      </c>
      <c r="B426" s="55" t="s">
        <v>14466</v>
      </c>
      <c r="C426" s="419" t="s">
        <v>13085</v>
      </c>
      <c r="D426" s="419" t="s">
        <v>13992</v>
      </c>
      <c r="E426" s="55" t="s">
        <v>7802</v>
      </c>
      <c r="F426" s="55"/>
      <c r="G426" s="55" t="s">
        <v>7804</v>
      </c>
      <c r="H426" s="452">
        <v>1946</v>
      </c>
      <c r="I426" s="59">
        <v>0.13</v>
      </c>
      <c r="J426" s="448">
        <f t="shared" si="12"/>
        <v>1693.02</v>
      </c>
    </row>
    <row r="427" spans="1:10" ht="15.75">
      <c r="A427" s="55">
        <f t="shared" si="13"/>
        <v>423</v>
      </c>
      <c r="B427" s="55" t="s">
        <v>14466</v>
      </c>
      <c r="C427" s="419" t="s">
        <v>13086</v>
      </c>
      <c r="D427" s="419" t="s">
        <v>13993</v>
      </c>
      <c r="E427" s="55" t="s">
        <v>7802</v>
      </c>
      <c r="F427" s="55"/>
      <c r="G427" s="55" t="s">
        <v>7804</v>
      </c>
      <c r="H427" s="452">
        <v>1012.64</v>
      </c>
      <c r="I427" s="59">
        <v>0.13</v>
      </c>
      <c r="J427" s="448">
        <f t="shared" si="12"/>
        <v>880.99680000000001</v>
      </c>
    </row>
    <row r="428" spans="1:10" ht="15.75">
      <c r="A428" s="55">
        <f t="shared" si="13"/>
        <v>424</v>
      </c>
      <c r="B428" s="55" t="s">
        <v>14466</v>
      </c>
      <c r="C428" s="419" t="s">
        <v>13087</v>
      </c>
      <c r="D428" s="419" t="s">
        <v>13994</v>
      </c>
      <c r="E428" s="55" t="s">
        <v>7802</v>
      </c>
      <c r="F428" s="55"/>
      <c r="G428" s="55" t="s">
        <v>7804</v>
      </c>
      <c r="H428" s="452">
        <v>4.66</v>
      </c>
      <c r="I428" s="59">
        <v>0.13</v>
      </c>
      <c r="J428" s="448">
        <f t="shared" si="12"/>
        <v>4.0541999999999998</v>
      </c>
    </row>
    <row r="429" spans="1:10" ht="15.75">
      <c r="A429" s="55">
        <f t="shared" si="13"/>
        <v>425</v>
      </c>
      <c r="B429" s="55" t="s">
        <v>14466</v>
      </c>
      <c r="C429" s="419" t="s">
        <v>13088</v>
      </c>
      <c r="D429" s="419" t="s">
        <v>13995</v>
      </c>
      <c r="E429" s="55" t="s">
        <v>7802</v>
      </c>
      <c r="F429" s="55"/>
      <c r="G429" s="55" t="s">
        <v>7804</v>
      </c>
      <c r="H429" s="452">
        <v>2.8</v>
      </c>
      <c r="I429" s="59">
        <v>0.13</v>
      </c>
      <c r="J429" s="448">
        <f t="shared" si="12"/>
        <v>2.4359999999999999</v>
      </c>
    </row>
    <row r="430" spans="1:10" ht="15.75">
      <c r="A430" s="55">
        <f t="shared" si="13"/>
        <v>426</v>
      </c>
      <c r="B430" s="55" t="s">
        <v>14466</v>
      </c>
      <c r="C430" s="419" t="s">
        <v>13089</v>
      </c>
      <c r="D430" s="419" t="s">
        <v>13996</v>
      </c>
      <c r="E430" s="55" t="s">
        <v>7802</v>
      </c>
      <c r="F430" s="55"/>
      <c r="G430" s="55" t="s">
        <v>7804</v>
      </c>
      <c r="H430" s="452">
        <v>5.84</v>
      </c>
      <c r="I430" s="59">
        <v>0.13</v>
      </c>
      <c r="J430" s="448">
        <f t="shared" si="12"/>
        <v>5.0808</v>
      </c>
    </row>
    <row r="431" spans="1:10" ht="15.75">
      <c r="A431" s="55">
        <f t="shared" si="13"/>
        <v>427</v>
      </c>
      <c r="B431" s="55" t="s">
        <v>14466</v>
      </c>
      <c r="C431" s="419" t="s">
        <v>13090</v>
      </c>
      <c r="D431" s="419" t="s">
        <v>13997</v>
      </c>
      <c r="E431" s="55" t="s">
        <v>7802</v>
      </c>
      <c r="F431" s="55"/>
      <c r="G431" s="55" t="s">
        <v>7804</v>
      </c>
      <c r="H431" s="452">
        <v>8.64</v>
      </c>
      <c r="I431" s="59">
        <v>0.13</v>
      </c>
      <c r="J431" s="448">
        <f t="shared" si="12"/>
        <v>7.5168000000000008</v>
      </c>
    </row>
    <row r="432" spans="1:10" ht="15.75">
      <c r="A432" s="55">
        <f t="shared" si="13"/>
        <v>428</v>
      </c>
      <c r="B432" s="55" t="s">
        <v>14466</v>
      </c>
      <c r="C432" s="419" t="s">
        <v>13091</v>
      </c>
      <c r="D432" s="419" t="s">
        <v>13998</v>
      </c>
      <c r="E432" s="55" t="s">
        <v>7802</v>
      </c>
      <c r="F432" s="55"/>
      <c r="G432" s="55" t="s">
        <v>7804</v>
      </c>
      <c r="H432" s="452">
        <v>151.66</v>
      </c>
      <c r="I432" s="59">
        <v>0.13</v>
      </c>
      <c r="J432" s="448">
        <f t="shared" si="12"/>
        <v>131.9442</v>
      </c>
    </row>
    <row r="433" spans="1:10" ht="15.75">
      <c r="A433" s="55">
        <f t="shared" si="13"/>
        <v>429</v>
      </c>
      <c r="B433" s="55" t="s">
        <v>14466</v>
      </c>
      <c r="C433" s="419" t="s">
        <v>13092</v>
      </c>
      <c r="D433" s="419" t="s">
        <v>13999</v>
      </c>
      <c r="E433" s="55" t="s">
        <v>7802</v>
      </c>
      <c r="F433" s="55"/>
      <c r="G433" s="55" t="s">
        <v>7804</v>
      </c>
      <c r="H433" s="452">
        <v>297.64</v>
      </c>
      <c r="I433" s="59">
        <v>0.13</v>
      </c>
      <c r="J433" s="448">
        <f t="shared" si="12"/>
        <v>258.9468</v>
      </c>
    </row>
    <row r="434" spans="1:10" ht="15.75">
      <c r="A434" s="55">
        <f t="shared" si="13"/>
        <v>430</v>
      </c>
      <c r="B434" s="55" t="s">
        <v>14466</v>
      </c>
      <c r="C434" s="419" t="s">
        <v>13093</v>
      </c>
      <c r="D434" s="419" t="s">
        <v>14000</v>
      </c>
      <c r="E434" s="55" t="s">
        <v>7802</v>
      </c>
      <c r="F434" s="55"/>
      <c r="G434" s="55" t="s">
        <v>7804</v>
      </c>
      <c r="H434" s="452">
        <v>297.64</v>
      </c>
      <c r="I434" s="59">
        <v>0.13</v>
      </c>
      <c r="J434" s="448">
        <f t="shared" si="12"/>
        <v>258.9468</v>
      </c>
    </row>
    <row r="435" spans="1:10" ht="15.75">
      <c r="A435" s="55">
        <f t="shared" si="13"/>
        <v>431</v>
      </c>
      <c r="B435" s="55" t="s">
        <v>14466</v>
      </c>
      <c r="C435" s="419" t="s">
        <v>13094</v>
      </c>
      <c r="D435" s="419" t="s">
        <v>14001</v>
      </c>
      <c r="E435" s="55" t="s">
        <v>7802</v>
      </c>
      <c r="F435" s="55"/>
      <c r="G435" s="55" t="s">
        <v>7804</v>
      </c>
      <c r="H435" s="452">
        <v>4.2</v>
      </c>
      <c r="I435" s="59">
        <v>0.13</v>
      </c>
      <c r="J435" s="448">
        <f t="shared" si="12"/>
        <v>3.6539999999999999</v>
      </c>
    </row>
    <row r="436" spans="1:10" ht="15.75">
      <c r="A436" s="55">
        <f t="shared" si="13"/>
        <v>432</v>
      </c>
      <c r="B436" s="55" t="s">
        <v>14466</v>
      </c>
      <c r="C436" s="419" t="s">
        <v>13095</v>
      </c>
      <c r="D436" s="419" t="s">
        <v>14002</v>
      </c>
      <c r="E436" s="55" t="s">
        <v>7802</v>
      </c>
      <c r="F436" s="55"/>
      <c r="G436" s="55" t="s">
        <v>7804</v>
      </c>
      <c r="H436" s="452">
        <v>5.25</v>
      </c>
      <c r="I436" s="59">
        <v>0.13</v>
      </c>
      <c r="J436" s="448">
        <f t="shared" si="12"/>
        <v>4.5674999999999999</v>
      </c>
    </row>
    <row r="437" spans="1:10" ht="15.75">
      <c r="A437" s="55">
        <f t="shared" si="13"/>
        <v>433</v>
      </c>
      <c r="B437" s="55" t="s">
        <v>14466</v>
      </c>
      <c r="C437" s="419" t="s">
        <v>13096</v>
      </c>
      <c r="D437" s="419" t="s">
        <v>14003</v>
      </c>
      <c r="E437" s="55" t="s">
        <v>7802</v>
      </c>
      <c r="F437" s="55"/>
      <c r="G437" s="55" t="s">
        <v>7804</v>
      </c>
      <c r="H437" s="452">
        <v>19.71</v>
      </c>
      <c r="I437" s="59">
        <v>0.13</v>
      </c>
      <c r="J437" s="448">
        <f t="shared" si="12"/>
        <v>17.1477</v>
      </c>
    </row>
    <row r="438" spans="1:10" ht="15.75">
      <c r="A438" s="55">
        <f t="shared" si="13"/>
        <v>434</v>
      </c>
      <c r="B438" s="55" t="s">
        <v>14466</v>
      </c>
      <c r="C438" s="419" t="s">
        <v>13097</v>
      </c>
      <c r="D438" s="419" t="s">
        <v>14004</v>
      </c>
      <c r="E438" s="55" t="s">
        <v>7802</v>
      </c>
      <c r="F438" s="55"/>
      <c r="G438" s="55" t="s">
        <v>7804</v>
      </c>
      <c r="H438" s="452">
        <v>42</v>
      </c>
      <c r="I438" s="59">
        <v>0.13</v>
      </c>
      <c r="J438" s="448">
        <f t="shared" si="12"/>
        <v>36.54</v>
      </c>
    </row>
    <row r="439" spans="1:10" ht="15.75">
      <c r="A439" s="55">
        <f t="shared" si="13"/>
        <v>435</v>
      </c>
      <c r="B439" s="55" t="s">
        <v>14466</v>
      </c>
      <c r="C439" s="419" t="s">
        <v>13098</v>
      </c>
      <c r="D439" s="419" t="s">
        <v>14005</v>
      </c>
      <c r="E439" s="55" t="s">
        <v>7802</v>
      </c>
      <c r="F439" s="55"/>
      <c r="G439" s="55" t="s">
        <v>7804</v>
      </c>
      <c r="H439" s="452">
        <v>71.86</v>
      </c>
      <c r="I439" s="59">
        <v>0.13</v>
      </c>
      <c r="J439" s="448">
        <f t="shared" si="12"/>
        <v>62.5182</v>
      </c>
    </row>
    <row r="440" spans="1:10" ht="15.75">
      <c r="A440" s="55">
        <f t="shared" si="13"/>
        <v>436</v>
      </c>
      <c r="B440" s="55" t="s">
        <v>14466</v>
      </c>
      <c r="C440" s="419" t="s">
        <v>13099</v>
      </c>
      <c r="D440" s="419" t="s">
        <v>14006</v>
      </c>
      <c r="E440" s="55" t="s">
        <v>7802</v>
      </c>
      <c r="F440" s="55"/>
      <c r="G440" s="55" t="s">
        <v>7804</v>
      </c>
      <c r="H440" s="452">
        <v>97.78</v>
      </c>
      <c r="I440" s="59">
        <v>0.13</v>
      </c>
      <c r="J440" s="448">
        <f t="shared" si="12"/>
        <v>85.068600000000004</v>
      </c>
    </row>
    <row r="441" spans="1:10" ht="15.75">
      <c r="A441" s="55">
        <f t="shared" si="13"/>
        <v>437</v>
      </c>
      <c r="B441" s="55" t="s">
        <v>14466</v>
      </c>
      <c r="C441" s="419" t="s">
        <v>13100</v>
      </c>
      <c r="D441" s="419" t="s">
        <v>14007</v>
      </c>
      <c r="E441" s="55" t="s">
        <v>7802</v>
      </c>
      <c r="F441" s="55"/>
      <c r="G441" s="55" t="s">
        <v>7804</v>
      </c>
      <c r="H441" s="452">
        <v>221.76</v>
      </c>
      <c r="I441" s="59">
        <v>0.13</v>
      </c>
      <c r="J441" s="448">
        <f t="shared" si="12"/>
        <v>192.93119999999999</v>
      </c>
    </row>
    <row r="442" spans="1:10" ht="15.75">
      <c r="A442" s="55">
        <f t="shared" si="13"/>
        <v>438</v>
      </c>
      <c r="B442" s="55" t="s">
        <v>14466</v>
      </c>
      <c r="C442" s="419" t="s">
        <v>13101</v>
      </c>
      <c r="D442" s="419" t="s">
        <v>14008</v>
      </c>
      <c r="E442" s="55" t="s">
        <v>7802</v>
      </c>
      <c r="F442" s="55"/>
      <c r="G442" s="55" t="s">
        <v>7804</v>
      </c>
      <c r="H442" s="452">
        <v>243.98</v>
      </c>
      <c r="I442" s="59">
        <v>0.13</v>
      </c>
      <c r="J442" s="448">
        <f t="shared" si="12"/>
        <v>212.26259999999999</v>
      </c>
    </row>
    <row r="443" spans="1:10" ht="15.75">
      <c r="A443" s="55">
        <f t="shared" si="13"/>
        <v>439</v>
      </c>
      <c r="B443" s="55" t="s">
        <v>14466</v>
      </c>
      <c r="C443" s="419" t="s">
        <v>13102</v>
      </c>
      <c r="D443" s="419" t="s">
        <v>14009</v>
      </c>
      <c r="E443" s="55" t="s">
        <v>7802</v>
      </c>
      <c r="F443" s="55"/>
      <c r="G443" s="55" t="s">
        <v>7804</v>
      </c>
      <c r="H443" s="452">
        <v>313.83</v>
      </c>
      <c r="I443" s="59">
        <v>0.13</v>
      </c>
      <c r="J443" s="448">
        <f t="shared" si="12"/>
        <v>273.03209999999996</v>
      </c>
    </row>
    <row r="444" spans="1:10" ht="15.75">
      <c r="A444" s="55">
        <f t="shared" si="13"/>
        <v>440</v>
      </c>
      <c r="B444" s="55" t="s">
        <v>14466</v>
      </c>
      <c r="C444" s="419" t="s">
        <v>13103</v>
      </c>
      <c r="D444" s="419" t="s">
        <v>14010</v>
      </c>
      <c r="E444" s="55" t="s">
        <v>7802</v>
      </c>
      <c r="F444" s="55"/>
      <c r="G444" s="55" t="s">
        <v>7804</v>
      </c>
      <c r="H444" s="452">
        <v>313.83</v>
      </c>
      <c r="I444" s="59">
        <v>0.13</v>
      </c>
      <c r="J444" s="448">
        <f t="shared" si="12"/>
        <v>273.03209999999996</v>
      </c>
    </row>
    <row r="445" spans="1:10" ht="15.75">
      <c r="A445" s="55">
        <f t="shared" si="13"/>
        <v>441</v>
      </c>
      <c r="B445" s="55" t="s">
        <v>14466</v>
      </c>
      <c r="C445" s="419" t="s">
        <v>13104</v>
      </c>
      <c r="D445" s="419" t="s">
        <v>14011</v>
      </c>
      <c r="E445" s="55" t="s">
        <v>7802</v>
      </c>
      <c r="F445" s="55"/>
      <c r="G445" s="55" t="s">
        <v>7804</v>
      </c>
      <c r="H445" s="452">
        <v>305.22000000000003</v>
      </c>
      <c r="I445" s="59">
        <v>0.13</v>
      </c>
      <c r="J445" s="448">
        <f t="shared" si="12"/>
        <v>265.54140000000001</v>
      </c>
    </row>
    <row r="446" spans="1:10" ht="15.75">
      <c r="A446" s="55">
        <f t="shared" si="13"/>
        <v>442</v>
      </c>
      <c r="B446" s="55" t="s">
        <v>14466</v>
      </c>
      <c r="C446" s="419" t="s">
        <v>13105</v>
      </c>
      <c r="D446" s="419" t="s">
        <v>14012</v>
      </c>
      <c r="E446" s="55" t="s">
        <v>7802</v>
      </c>
      <c r="F446" s="55"/>
      <c r="G446" s="55" t="s">
        <v>7804</v>
      </c>
      <c r="H446" s="452">
        <v>305.22000000000003</v>
      </c>
      <c r="I446" s="59">
        <v>0.13</v>
      </c>
      <c r="J446" s="448">
        <f t="shared" si="12"/>
        <v>265.54140000000001</v>
      </c>
    </row>
    <row r="447" spans="1:10" ht="15.75">
      <c r="A447" s="55">
        <f t="shared" si="13"/>
        <v>443</v>
      </c>
      <c r="B447" s="55" t="s">
        <v>14466</v>
      </c>
      <c r="C447" s="419" t="s">
        <v>13106</v>
      </c>
      <c r="D447" s="419" t="s">
        <v>14013</v>
      </c>
      <c r="E447" s="55" t="s">
        <v>7802</v>
      </c>
      <c r="F447" s="55"/>
      <c r="G447" s="55" t="s">
        <v>7804</v>
      </c>
      <c r="H447" s="452">
        <v>922.25</v>
      </c>
      <c r="I447" s="59">
        <v>0.13</v>
      </c>
      <c r="J447" s="448">
        <f t="shared" si="12"/>
        <v>802.35749999999996</v>
      </c>
    </row>
    <row r="448" spans="1:10" ht="15.75">
      <c r="A448" s="55">
        <f t="shared" si="13"/>
        <v>444</v>
      </c>
      <c r="B448" s="55" t="s">
        <v>14466</v>
      </c>
      <c r="C448" s="419" t="s">
        <v>13107</v>
      </c>
      <c r="D448" s="419" t="s">
        <v>14014</v>
      </c>
      <c r="E448" s="55" t="s">
        <v>7802</v>
      </c>
      <c r="F448" s="55"/>
      <c r="G448" s="55" t="s">
        <v>7804</v>
      </c>
      <c r="H448" s="452">
        <v>922.25</v>
      </c>
      <c r="I448" s="59">
        <v>0.13</v>
      </c>
      <c r="J448" s="448">
        <f t="shared" si="12"/>
        <v>802.35749999999996</v>
      </c>
    </row>
    <row r="449" spans="1:10" ht="15.75">
      <c r="A449" s="55">
        <f t="shared" si="13"/>
        <v>445</v>
      </c>
      <c r="B449" s="55" t="s">
        <v>14466</v>
      </c>
      <c r="C449" s="419" t="s">
        <v>13108</v>
      </c>
      <c r="D449" s="419" t="s">
        <v>14015</v>
      </c>
      <c r="E449" s="55" t="s">
        <v>7802</v>
      </c>
      <c r="F449" s="55"/>
      <c r="G449" s="55" t="s">
        <v>7804</v>
      </c>
      <c r="H449" s="452">
        <v>728.31</v>
      </c>
      <c r="I449" s="59">
        <v>0.13</v>
      </c>
      <c r="J449" s="448">
        <f t="shared" si="12"/>
        <v>633.62969999999996</v>
      </c>
    </row>
    <row r="450" spans="1:10" ht="15.75">
      <c r="A450" s="55">
        <f t="shared" si="13"/>
        <v>446</v>
      </c>
      <c r="B450" s="55" t="s">
        <v>14466</v>
      </c>
      <c r="C450" s="419" t="s">
        <v>13109</v>
      </c>
      <c r="D450" s="419" t="s">
        <v>14016</v>
      </c>
      <c r="E450" s="55" t="s">
        <v>7802</v>
      </c>
      <c r="F450" s="55"/>
      <c r="G450" s="55" t="s">
        <v>7804</v>
      </c>
      <c r="H450" s="452">
        <v>1001.08</v>
      </c>
      <c r="I450" s="59">
        <v>0.13</v>
      </c>
      <c r="J450" s="448">
        <f t="shared" si="12"/>
        <v>870.93960000000004</v>
      </c>
    </row>
    <row r="451" spans="1:10" ht="15.75">
      <c r="A451" s="55">
        <f t="shared" si="13"/>
        <v>447</v>
      </c>
      <c r="B451" s="55" t="s">
        <v>14466</v>
      </c>
      <c r="C451" s="419" t="s">
        <v>13110</v>
      </c>
      <c r="D451" s="419" t="s">
        <v>14017</v>
      </c>
      <c r="E451" s="55" t="s">
        <v>7802</v>
      </c>
      <c r="F451" s="55"/>
      <c r="G451" s="55" t="s">
        <v>7804</v>
      </c>
      <c r="H451" s="452">
        <v>1001.08</v>
      </c>
      <c r="I451" s="59">
        <v>0.13</v>
      </c>
      <c r="J451" s="448">
        <f t="shared" si="12"/>
        <v>870.93960000000004</v>
      </c>
    </row>
    <row r="452" spans="1:10" ht="15.75">
      <c r="A452" s="55">
        <f t="shared" si="13"/>
        <v>448</v>
      </c>
      <c r="B452" s="55" t="s">
        <v>14466</v>
      </c>
      <c r="C452" s="419" t="s">
        <v>13111</v>
      </c>
      <c r="D452" s="419" t="s">
        <v>14018</v>
      </c>
      <c r="E452" s="55" t="s">
        <v>7802</v>
      </c>
      <c r="F452" s="55"/>
      <c r="G452" s="55" t="s">
        <v>7804</v>
      </c>
      <c r="H452" s="452">
        <v>807.38</v>
      </c>
      <c r="I452" s="59">
        <v>0.13</v>
      </c>
      <c r="J452" s="448">
        <f t="shared" si="12"/>
        <v>702.42060000000004</v>
      </c>
    </row>
    <row r="453" spans="1:10" ht="15.75">
      <c r="A453" s="55">
        <f t="shared" si="13"/>
        <v>449</v>
      </c>
      <c r="B453" s="55" t="s">
        <v>14466</v>
      </c>
      <c r="C453" s="419" t="s">
        <v>13112</v>
      </c>
      <c r="D453" s="419" t="s">
        <v>14019</v>
      </c>
      <c r="E453" s="55" t="s">
        <v>7802</v>
      </c>
      <c r="F453" s="55"/>
      <c r="G453" s="55" t="s">
        <v>7804</v>
      </c>
      <c r="H453" s="452">
        <v>742</v>
      </c>
      <c r="I453" s="59">
        <v>0.13</v>
      </c>
      <c r="J453" s="448">
        <f t="shared" si="12"/>
        <v>645.54</v>
      </c>
    </row>
    <row r="454" spans="1:10" ht="15.75">
      <c r="A454" s="55">
        <f t="shared" si="13"/>
        <v>450</v>
      </c>
      <c r="B454" s="55" t="s">
        <v>14466</v>
      </c>
      <c r="C454" s="419" t="s">
        <v>13113</v>
      </c>
      <c r="D454" s="419" t="s">
        <v>14020</v>
      </c>
      <c r="E454" s="55" t="s">
        <v>7802</v>
      </c>
      <c r="F454" s="55"/>
      <c r="G454" s="55" t="s">
        <v>7804</v>
      </c>
      <c r="H454" s="452">
        <v>815.86</v>
      </c>
      <c r="I454" s="59">
        <v>0.13</v>
      </c>
      <c r="J454" s="448">
        <f t="shared" ref="J454:J517" si="14">H454*(1-I454)</f>
        <v>709.79819999999995</v>
      </c>
    </row>
    <row r="455" spans="1:10" ht="15.75">
      <c r="A455" s="55">
        <f t="shared" ref="A455:A518" si="15">A454+1</f>
        <v>451</v>
      </c>
      <c r="B455" s="55" t="s">
        <v>14466</v>
      </c>
      <c r="C455" s="419" t="s">
        <v>13114</v>
      </c>
      <c r="D455" s="419" t="s">
        <v>14021</v>
      </c>
      <c r="E455" s="55" t="s">
        <v>7802</v>
      </c>
      <c r="F455" s="55"/>
      <c r="G455" s="55" t="s">
        <v>7804</v>
      </c>
      <c r="H455" s="452">
        <v>677.85</v>
      </c>
      <c r="I455" s="59">
        <v>0.13</v>
      </c>
      <c r="J455" s="448">
        <f t="shared" si="14"/>
        <v>589.72950000000003</v>
      </c>
    </row>
    <row r="456" spans="1:10" ht="15.75">
      <c r="A456" s="55">
        <f t="shared" si="15"/>
        <v>452</v>
      </c>
      <c r="B456" s="55" t="s">
        <v>14466</v>
      </c>
      <c r="C456" s="419" t="s">
        <v>13115</v>
      </c>
      <c r="D456" s="419" t="s">
        <v>14022</v>
      </c>
      <c r="E456" s="55" t="s">
        <v>7802</v>
      </c>
      <c r="F456" s="55"/>
      <c r="G456" s="55" t="s">
        <v>7804</v>
      </c>
      <c r="H456" s="452">
        <v>677.85</v>
      </c>
      <c r="I456" s="59">
        <v>0.13</v>
      </c>
      <c r="J456" s="448">
        <f t="shared" si="14"/>
        <v>589.72950000000003</v>
      </c>
    </row>
    <row r="457" spans="1:10" ht="15.75">
      <c r="A457" s="55">
        <f t="shared" si="15"/>
        <v>453</v>
      </c>
      <c r="B457" s="55" t="s">
        <v>14466</v>
      </c>
      <c r="C457" s="419" t="s">
        <v>13116</v>
      </c>
      <c r="D457" s="419" t="s">
        <v>14023</v>
      </c>
      <c r="E457" s="55" t="s">
        <v>7802</v>
      </c>
      <c r="F457" s="55"/>
      <c r="G457" s="55" t="s">
        <v>7804</v>
      </c>
      <c r="H457" s="452">
        <v>555.74</v>
      </c>
      <c r="I457" s="59">
        <v>0.13</v>
      </c>
      <c r="J457" s="448">
        <f t="shared" si="14"/>
        <v>483.49380000000002</v>
      </c>
    </row>
    <row r="458" spans="1:10" ht="15.75">
      <c r="A458" s="55">
        <f t="shared" si="15"/>
        <v>454</v>
      </c>
      <c r="B458" s="55" t="s">
        <v>14466</v>
      </c>
      <c r="C458" s="419" t="s">
        <v>13117</v>
      </c>
      <c r="D458" s="419" t="s">
        <v>14024</v>
      </c>
      <c r="E458" s="55" t="s">
        <v>7802</v>
      </c>
      <c r="F458" s="55"/>
      <c r="G458" s="55" t="s">
        <v>7804</v>
      </c>
      <c r="H458" s="452">
        <v>555.74</v>
      </c>
      <c r="I458" s="59">
        <v>0.13</v>
      </c>
      <c r="J458" s="448">
        <f t="shared" si="14"/>
        <v>483.49380000000002</v>
      </c>
    </row>
    <row r="459" spans="1:10" ht="15.75">
      <c r="A459" s="55">
        <f t="shared" si="15"/>
        <v>455</v>
      </c>
      <c r="B459" s="55" t="s">
        <v>14466</v>
      </c>
      <c r="C459" s="419" t="s">
        <v>13118</v>
      </c>
      <c r="D459" s="419" t="s">
        <v>14025</v>
      </c>
      <c r="E459" s="55" t="s">
        <v>7802</v>
      </c>
      <c r="F459" s="55"/>
      <c r="G459" s="55" t="s">
        <v>7804</v>
      </c>
      <c r="H459" s="452">
        <v>835.57</v>
      </c>
      <c r="I459" s="59">
        <v>0.13</v>
      </c>
      <c r="J459" s="448">
        <f t="shared" si="14"/>
        <v>726.94590000000005</v>
      </c>
    </row>
    <row r="460" spans="1:10" ht="15.75">
      <c r="A460" s="55">
        <f t="shared" si="15"/>
        <v>456</v>
      </c>
      <c r="B460" s="55" t="s">
        <v>14466</v>
      </c>
      <c r="C460" s="419" t="s">
        <v>13119</v>
      </c>
      <c r="D460" s="419" t="s">
        <v>14026</v>
      </c>
      <c r="E460" s="55" t="s">
        <v>7802</v>
      </c>
      <c r="F460" s="55"/>
      <c r="G460" s="55" t="s">
        <v>7804</v>
      </c>
      <c r="H460" s="452">
        <v>1040.94</v>
      </c>
      <c r="I460" s="59">
        <v>0.13</v>
      </c>
      <c r="J460" s="448">
        <f t="shared" si="14"/>
        <v>905.61779999999999</v>
      </c>
    </row>
    <row r="461" spans="1:10" ht="15.75">
      <c r="A461" s="55">
        <f t="shared" si="15"/>
        <v>457</v>
      </c>
      <c r="B461" s="55" t="s">
        <v>14466</v>
      </c>
      <c r="C461" s="419" t="s">
        <v>13120</v>
      </c>
      <c r="D461" s="419" t="s">
        <v>14027</v>
      </c>
      <c r="E461" s="55" t="s">
        <v>7802</v>
      </c>
      <c r="F461" s="55"/>
      <c r="G461" s="55" t="s">
        <v>7804</v>
      </c>
      <c r="H461" s="452">
        <v>1040.94</v>
      </c>
      <c r="I461" s="59">
        <v>0.13</v>
      </c>
      <c r="J461" s="448">
        <f t="shared" si="14"/>
        <v>905.61779999999999</v>
      </c>
    </row>
    <row r="462" spans="1:10" ht="15.75">
      <c r="A462" s="55">
        <f t="shared" si="15"/>
        <v>458</v>
      </c>
      <c r="B462" s="55" t="s">
        <v>14466</v>
      </c>
      <c r="C462" s="419" t="s">
        <v>13121</v>
      </c>
      <c r="D462" s="419" t="s">
        <v>14028</v>
      </c>
      <c r="E462" s="55" t="s">
        <v>7802</v>
      </c>
      <c r="F462" s="55"/>
      <c r="G462" s="55" t="s">
        <v>7804</v>
      </c>
      <c r="H462" s="452">
        <v>784.51</v>
      </c>
      <c r="I462" s="59">
        <v>0.13</v>
      </c>
      <c r="J462" s="448">
        <f t="shared" si="14"/>
        <v>682.52369999999996</v>
      </c>
    </row>
    <row r="463" spans="1:10" ht="15.75">
      <c r="A463" s="55">
        <f t="shared" si="15"/>
        <v>459</v>
      </c>
      <c r="B463" s="55" t="s">
        <v>14466</v>
      </c>
      <c r="C463" s="419" t="s">
        <v>13122</v>
      </c>
      <c r="D463" s="419" t="s">
        <v>14029</v>
      </c>
      <c r="E463" s="55" t="s">
        <v>7802</v>
      </c>
      <c r="F463" s="55"/>
      <c r="G463" s="55" t="s">
        <v>7804</v>
      </c>
      <c r="H463" s="452">
        <v>1115.53</v>
      </c>
      <c r="I463" s="59">
        <v>0.13</v>
      </c>
      <c r="J463" s="448">
        <f t="shared" si="14"/>
        <v>970.51109999999994</v>
      </c>
    </row>
    <row r="464" spans="1:10" ht="15.75">
      <c r="A464" s="55">
        <f t="shared" si="15"/>
        <v>460</v>
      </c>
      <c r="B464" s="55" t="s">
        <v>14466</v>
      </c>
      <c r="C464" s="419" t="s">
        <v>13123</v>
      </c>
      <c r="D464" s="419" t="s">
        <v>14030</v>
      </c>
      <c r="E464" s="55" t="s">
        <v>7802</v>
      </c>
      <c r="F464" s="55"/>
      <c r="G464" s="55" t="s">
        <v>7804</v>
      </c>
      <c r="H464" s="452">
        <v>1115.53</v>
      </c>
      <c r="I464" s="59">
        <v>0.13</v>
      </c>
      <c r="J464" s="448">
        <f t="shared" si="14"/>
        <v>970.51109999999994</v>
      </c>
    </row>
    <row r="465" spans="1:10" ht="15.75">
      <c r="A465" s="55">
        <f t="shared" si="15"/>
        <v>461</v>
      </c>
      <c r="B465" s="55" t="s">
        <v>14466</v>
      </c>
      <c r="C465" s="419" t="s">
        <v>13124</v>
      </c>
      <c r="D465" s="419" t="s">
        <v>14031</v>
      </c>
      <c r="E465" s="55" t="s">
        <v>7802</v>
      </c>
      <c r="F465" s="55"/>
      <c r="G465" s="55" t="s">
        <v>7804</v>
      </c>
      <c r="H465" s="452">
        <v>859.09</v>
      </c>
      <c r="I465" s="59">
        <v>0.13</v>
      </c>
      <c r="J465" s="448">
        <f t="shared" si="14"/>
        <v>747.40830000000005</v>
      </c>
    </row>
    <row r="466" spans="1:10" ht="15.75">
      <c r="A466" s="55">
        <f t="shared" si="15"/>
        <v>462</v>
      </c>
      <c r="B466" s="55" t="s">
        <v>14466</v>
      </c>
      <c r="C466" s="419" t="s">
        <v>13125</v>
      </c>
      <c r="D466" s="419" t="s">
        <v>14032</v>
      </c>
      <c r="E466" s="55" t="s">
        <v>7802</v>
      </c>
      <c r="F466" s="55"/>
      <c r="G466" s="55" t="s">
        <v>7804</v>
      </c>
      <c r="H466" s="452">
        <v>983.5</v>
      </c>
      <c r="I466" s="59">
        <v>0.13</v>
      </c>
      <c r="J466" s="448">
        <f t="shared" si="14"/>
        <v>855.64499999999998</v>
      </c>
    </row>
    <row r="467" spans="1:10" ht="15.75">
      <c r="A467" s="55">
        <f t="shared" si="15"/>
        <v>463</v>
      </c>
      <c r="B467" s="55" t="s">
        <v>14466</v>
      </c>
      <c r="C467" s="419" t="s">
        <v>13126</v>
      </c>
      <c r="D467" s="419" t="s">
        <v>14033</v>
      </c>
      <c r="E467" s="55" t="s">
        <v>7802</v>
      </c>
      <c r="F467" s="55"/>
      <c r="G467" s="55" t="s">
        <v>7804</v>
      </c>
      <c r="H467" s="452">
        <v>983.5</v>
      </c>
      <c r="I467" s="59">
        <v>0.13</v>
      </c>
      <c r="J467" s="448">
        <f t="shared" si="14"/>
        <v>855.64499999999998</v>
      </c>
    </row>
    <row r="468" spans="1:10" ht="15.75">
      <c r="A468" s="55">
        <f t="shared" si="15"/>
        <v>464</v>
      </c>
      <c r="B468" s="55" t="s">
        <v>14466</v>
      </c>
      <c r="C468" s="419" t="s">
        <v>13127</v>
      </c>
      <c r="D468" s="419" t="s">
        <v>14034</v>
      </c>
      <c r="E468" s="55" t="s">
        <v>7802</v>
      </c>
      <c r="F468" s="55"/>
      <c r="G468" s="55" t="s">
        <v>7804</v>
      </c>
      <c r="H468" s="452">
        <v>784.51</v>
      </c>
      <c r="I468" s="59">
        <v>0.13</v>
      </c>
      <c r="J468" s="448">
        <f t="shared" si="14"/>
        <v>682.52369999999996</v>
      </c>
    </row>
    <row r="469" spans="1:10" ht="15.75">
      <c r="A469" s="55">
        <f t="shared" si="15"/>
        <v>465</v>
      </c>
      <c r="B469" s="55" t="s">
        <v>14466</v>
      </c>
      <c r="C469" s="419" t="s">
        <v>13128</v>
      </c>
      <c r="D469" s="419" t="s">
        <v>14035</v>
      </c>
      <c r="E469" s="55" t="s">
        <v>7802</v>
      </c>
      <c r="F469" s="55"/>
      <c r="G469" s="55" t="s">
        <v>7804</v>
      </c>
      <c r="H469" s="452">
        <v>859.09</v>
      </c>
      <c r="I469" s="59">
        <v>0.13</v>
      </c>
      <c r="J469" s="448">
        <f t="shared" si="14"/>
        <v>747.40830000000005</v>
      </c>
    </row>
    <row r="470" spans="1:10" ht="15.75">
      <c r="A470" s="55">
        <f t="shared" si="15"/>
        <v>466</v>
      </c>
      <c r="B470" s="55" t="s">
        <v>14466</v>
      </c>
      <c r="C470" s="419" t="s">
        <v>13129</v>
      </c>
      <c r="D470" s="419" t="s">
        <v>14036</v>
      </c>
      <c r="E470" s="55" t="s">
        <v>7802</v>
      </c>
      <c r="F470" s="55"/>
      <c r="G470" s="55" t="s">
        <v>7804</v>
      </c>
      <c r="H470" s="452">
        <v>856.67</v>
      </c>
      <c r="I470" s="59">
        <v>0.13</v>
      </c>
      <c r="J470" s="448">
        <f t="shared" si="14"/>
        <v>745.30289999999991</v>
      </c>
    </row>
    <row r="471" spans="1:10" ht="15.75">
      <c r="A471" s="55">
        <f t="shared" si="15"/>
        <v>467</v>
      </c>
      <c r="B471" s="55" t="s">
        <v>14466</v>
      </c>
      <c r="C471" s="419" t="s">
        <v>13130</v>
      </c>
      <c r="D471" s="419" t="s">
        <v>14037</v>
      </c>
      <c r="E471" s="55" t="s">
        <v>7802</v>
      </c>
      <c r="F471" s="55"/>
      <c r="G471" s="55" t="s">
        <v>7804</v>
      </c>
      <c r="H471" s="452">
        <v>929.34</v>
      </c>
      <c r="I471" s="59">
        <v>0.13</v>
      </c>
      <c r="J471" s="448">
        <f t="shared" si="14"/>
        <v>808.5258</v>
      </c>
    </row>
    <row r="472" spans="1:10" ht="15.75">
      <c r="A472" s="55">
        <f t="shared" si="15"/>
        <v>468</v>
      </c>
      <c r="B472" s="55" t="s">
        <v>14466</v>
      </c>
      <c r="C472" s="419" t="s">
        <v>13131</v>
      </c>
      <c r="D472" s="419" t="s">
        <v>14038</v>
      </c>
      <c r="E472" s="55" t="s">
        <v>7802</v>
      </c>
      <c r="F472" s="55"/>
      <c r="G472" s="55" t="s">
        <v>7804</v>
      </c>
      <c r="H472" s="452">
        <v>833.75</v>
      </c>
      <c r="I472" s="59">
        <v>0.13</v>
      </c>
      <c r="J472" s="448">
        <f t="shared" si="14"/>
        <v>725.36249999999995</v>
      </c>
    </row>
    <row r="473" spans="1:10" ht="15.75">
      <c r="A473" s="55">
        <f t="shared" si="15"/>
        <v>469</v>
      </c>
      <c r="B473" s="55" t="s">
        <v>14466</v>
      </c>
      <c r="C473" s="419" t="s">
        <v>13132</v>
      </c>
      <c r="D473" s="419" t="s">
        <v>14039</v>
      </c>
      <c r="E473" s="55" t="s">
        <v>7802</v>
      </c>
      <c r="F473" s="55"/>
      <c r="G473" s="55" t="s">
        <v>7804</v>
      </c>
      <c r="H473" s="452">
        <v>866.45</v>
      </c>
      <c r="I473" s="59">
        <v>0.13</v>
      </c>
      <c r="J473" s="448">
        <f t="shared" si="14"/>
        <v>753.81150000000002</v>
      </c>
    </row>
    <row r="474" spans="1:10" ht="15.75">
      <c r="A474" s="55">
        <f t="shared" si="15"/>
        <v>470</v>
      </c>
      <c r="B474" s="55" t="s">
        <v>14466</v>
      </c>
      <c r="C474" s="419" t="s">
        <v>13133</v>
      </c>
      <c r="D474" s="419" t="s">
        <v>14040</v>
      </c>
      <c r="E474" s="55" t="s">
        <v>7802</v>
      </c>
      <c r="F474" s="55"/>
      <c r="G474" s="55" t="s">
        <v>7804</v>
      </c>
      <c r="H474" s="452">
        <v>866.45</v>
      </c>
      <c r="I474" s="59">
        <v>0.13</v>
      </c>
      <c r="J474" s="448">
        <f t="shared" si="14"/>
        <v>753.81150000000002</v>
      </c>
    </row>
    <row r="475" spans="1:10" ht="15.75">
      <c r="A475" s="55">
        <f t="shared" si="15"/>
        <v>471</v>
      </c>
      <c r="B475" s="55" t="s">
        <v>14466</v>
      </c>
      <c r="C475" s="419" t="s">
        <v>13134</v>
      </c>
      <c r="D475" s="419" t="s">
        <v>14041</v>
      </c>
      <c r="E475" s="55" t="s">
        <v>7802</v>
      </c>
      <c r="F475" s="55"/>
      <c r="G475" s="55" t="s">
        <v>7804</v>
      </c>
      <c r="H475" s="452">
        <v>697.74</v>
      </c>
      <c r="I475" s="59">
        <v>0.13</v>
      </c>
      <c r="J475" s="448">
        <f t="shared" si="14"/>
        <v>607.03380000000004</v>
      </c>
    </row>
    <row r="476" spans="1:10" ht="15.75">
      <c r="A476" s="55">
        <f t="shared" si="15"/>
        <v>472</v>
      </c>
      <c r="B476" s="55" t="s">
        <v>14466</v>
      </c>
      <c r="C476" s="419" t="s">
        <v>13135</v>
      </c>
      <c r="D476" s="419" t="s">
        <v>14042</v>
      </c>
      <c r="E476" s="55" t="s">
        <v>7802</v>
      </c>
      <c r="F476" s="55"/>
      <c r="G476" s="55" t="s">
        <v>7804</v>
      </c>
      <c r="H476" s="452">
        <v>697.74</v>
      </c>
      <c r="I476" s="59">
        <v>0.13</v>
      </c>
      <c r="J476" s="448">
        <f t="shared" si="14"/>
        <v>607.03380000000004</v>
      </c>
    </row>
    <row r="477" spans="1:10" ht="15.75">
      <c r="A477" s="55">
        <f t="shared" si="15"/>
        <v>473</v>
      </c>
      <c r="B477" s="55" t="s">
        <v>14466</v>
      </c>
      <c r="C477" s="419" t="s">
        <v>13136</v>
      </c>
      <c r="D477" s="419" t="s">
        <v>14043</v>
      </c>
      <c r="E477" s="55" t="s">
        <v>7802</v>
      </c>
      <c r="F477" s="55"/>
      <c r="G477" s="55" t="s">
        <v>7804</v>
      </c>
      <c r="H477" s="452">
        <v>600.19000000000005</v>
      </c>
      <c r="I477" s="59">
        <v>0.13</v>
      </c>
      <c r="J477" s="448">
        <f t="shared" si="14"/>
        <v>522.1653</v>
      </c>
    </row>
    <row r="478" spans="1:10" ht="15.75">
      <c r="A478" s="55">
        <f t="shared" si="15"/>
        <v>474</v>
      </c>
      <c r="B478" s="55" t="s">
        <v>14466</v>
      </c>
      <c r="C478" s="419" t="s">
        <v>13137</v>
      </c>
      <c r="D478" s="419" t="s">
        <v>14044</v>
      </c>
      <c r="E478" s="55" t="s">
        <v>7802</v>
      </c>
      <c r="F478" s="55"/>
      <c r="G478" s="55" t="s">
        <v>7804</v>
      </c>
      <c r="H478" s="452">
        <v>600.19000000000005</v>
      </c>
      <c r="I478" s="59">
        <v>0.13</v>
      </c>
      <c r="J478" s="448">
        <f t="shared" si="14"/>
        <v>522.1653</v>
      </c>
    </row>
    <row r="479" spans="1:10" ht="15.75">
      <c r="A479" s="55">
        <f t="shared" si="15"/>
        <v>475</v>
      </c>
      <c r="B479" s="55" t="s">
        <v>14466</v>
      </c>
      <c r="C479" s="419" t="s">
        <v>13138</v>
      </c>
      <c r="D479" s="419" t="s">
        <v>14045</v>
      </c>
      <c r="E479" s="55" t="s">
        <v>7802</v>
      </c>
      <c r="F479" s="55"/>
      <c r="G479" s="55" t="s">
        <v>7804</v>
      </c>
      <c r="H479" s="452">
        <v>843.8</v>
      </c>
      <c r="I479" s="59">
        <v>0.13</v>
      </c>
      <c r="J479" s="448">
        <f t="shared" si="14"/>
        <v>734.10599999999999</v>
      </c>
    </row>
    <row r="480" spans="1:10" ht="15.75">
      <c r="A480" s="55">
        <f t="shared" si="15"/>
        <v>476</v>
      </c>
      <c r="B480" s="55" t="s">
        <v>14466</v>
      </c>
      <c r="C480" s="419" t="s">
        <v>13139</v>
      </c>
      <c r="D480" s="419" t="s">
        <v>14046</v>
      </c>
      <c r="E480" s="55" t="s">
        <v>7802</v>
      </c>
      <c r="F480" s="55"/>
      <c r="G480" s="55" t="s">
        <v>7804</v>
      </c>
      <c r="H480" s="452">
        <v>1040.94</v>
      </c>
      <c r="I480" s="59">
        <v>0.13</v>
      </c>
      <c r="J480" s="448">
        <f t="shared" si="14"/>
        <v>905.61779999999999</v>
      </c>
    </row>
    <row r="481" spans="1:10" ht="15.75">
      <c r="A481" s="55">
        <f t="shared" si="15"/>
        <v>477</v>
      </c>
      <c r="B481" s="55" t="s">
        <v>14466</v>
      </c>
      <c r="C481" s="419" t="s">
        <v>13140</v>
      </c>
      <c r="D481" s="419" t="s">
        <v>14047</v>
      </c>
      <c r="E481" s="55" t="s">
        <v>7802</v>
      </c>
      <c r="F481" s="55"/>
      <c r="G481" s="55" t="s">
        <v>7804</v>
      </c>
      <c r="H481" s="452">
        <v>1040.94</v>
      </c>
      <c r="I481" s="59">
        <v>0.13</v>
      </c>
      <c r="J481" s="448">
        <f t="shared" si="14"/>
        <v>905.61779999999999</v>
      </c>
    </row>
    <row r="482" spans="1:10" ht="15.75">
      <c r="A482" s="55">
        <f t="shared" si="15"/>
        <v>478</v>
      </c>
      <c r="B482" s="55" t="s">
        <v>14466</v>
      </c>
      <c r="C482" s="419" t="s">
        <v>13141</v>
      </c>
      <c r="D482" s="419" t="s">
        <v>14048</v>
      </c>
      <c r="E482" s="55" t="s">
        <v>7802</v>
      </c>
      <c r="F482" s="55"/>
      <c r="G482" s="55" t="s">
        <v>7804</v>
      </c>
      <c r="H482" s="452">
        <v>809.7</v>
      </c>
      <c r="I482" s="59">
        <v>0.13</v>
      </c>
      <c r="J482" s="448">
        <f t="shared" si="14"/>
        <v>704.43900000000008</v>
      </c>
    </row>
    <row r="483" spans="1:10" ht="15.75">
      <c r="A483" s="55">
        <f t="shared" si="15"/>
        <v>479</v>
      </c>
      <c r="B483" s="55" t="s">
        <v>14466</v>
      </c>
      <c r="C483" s="419" t="s">
        <v>13142</v>
      </c>
      <c r="D483" s="419" t="s">
        <v>14049</v>
      </c>
      <c r="E483" s="55" t="s">
        <v>7802</v>
      </c>
      <c r="F483" s="55"/>
      <c r="G483" s="55" t="s">
        <v>7804</v>
      </c>
      <c r="H483" s="452">
        <v>1115.53</v>
      </c>
      <c r="I483" s="59">
        <v>0.13</v>
      </c>
      <c r="J483" s="448">
        <f t="shared" si="14"/>
        <v>970.51109999999994</v>
      </c>
    </row>
    <row r="484" spans="1:10" ht="15.75">
      <c r="A484" s="55">
        <f t="shared" si="15"/>
        <v>480</v>
      </c>
      <c r="B484" s="55" t="s">
        <v>14466</v>
      </c>
      <c r="C484" s="419" t="s">
        <v>13143</v>
      </c>
      <c r="D484" s="419" t="s">
        <v>14050</v>
      </c>
      <c r="E484" s="55" t="s">
        <v>7802</v>
      </c>
      <c r="F484" s="55"/>
      <c r="G484" s="55" t="s">
        <v>7804</v>
      </c>
      <c r="H484" s="452">
        <v>1115.53</v>
      </c>
      <c r="I484" s="59">
        <v>0.13</v>
      </c>
      <c r="J484" s="448">
        <f t="shared" si="14"/>
        <v>970.51109999999994</v>
      </c>
    </row>
    <row r="485" spans="1:10" ht="15.75">
      <c r="A485" s="55">
        <f t="shared" si="15"/>
        <v>481</v>
      </c>
      <c r="B485" s="55" t="s">
        <v>14466</v>
      </c>
      <c r="C485" s="419" t="s">
        <v>13144</v>
      </c>
      <c r="D485" s="419" t="s">
        <v>14051</v>
      </c>
      <c r="E485" s="55" t="s">
        <v>7802</v>
      </c>
      <c r="F485" s="55"/>
      <c r="G485" s="55" t="s">
        <v>7804</v>
      </c>
      <c r="H485" s="452">
        <v>859.09</v>
      </c>
      <c r="I485" s="59">
        <v>0.13</v>
      </c>
      <c r="J485" s="448">
        <f t="shared" si="14"/>
        <v>747.40830000000005</v>
      </c>
    </row>
    <row r="486" spans="1:10" ht="15.75">
      <c r="A486" s="55">
        <f t="shared" si="15"/>
        <v>482</v>
      </c>
      <c r="B486" s="55" t="s">
        <v>14466</v>
      </c>
      <c r="C486" s="419" t="s">
        <v>13145</v>
      </c>
      <c r="D486" s="419" t="s">
        <v>14052</v>
      </c>
      <c r="E486" s="55" t="s">
        <v>7802</v>
      </c>
      <c r="F486" s="55"/>
      <c r="G486" s="55" t="s">
        <v>7804</v>
      </c>
      <c r="H486" s="452">
        <v>843.8</v>
      </c>
      <c r="I486" s="59">
        <v>0.13</v>
      </c>
      <c r="J486" s="448">
        <f t="shared" si="14"/>
        <v>734.10599999999999</v>
      </c>
    </row>
    <row r="487" spans="1:10" ht="15.75">
      <c r="A487" s="55">
        <f t="shared" si="15"/>
        <v>483</v>
      </c>
      <c r="B487" s="55" t="s">
        <v>14466</v>
      </c>
      <c r="C487" s="419" t="s">
        <v>13146</v>
      </c>
      <c r="D487" s="419" t="s">
        <v>14053</v>
      </c>
      <c r="E487" s="55" t="s">
        <v>7802</v>
      </c>
      <c r="F487" s="55"/>
      <c r="G487" s="55" t="s">
        <v>7804</v>
      </c>
      <c r="H487" s="452">
        <v>880.25</v>
      </c>
      <c r="I487" s="59">
        <v>0.13</v>
      </c>
      <c r="J487" s="448">
        <f t="shared" si="14"/>
        <v>765.8175</v>
      </c>
    </row>
    <row r="488" spans="1:10" ht="15.75">
      <c r="A488" s="55">
        <f t="shared" si="15"/>
        <v>484</v>
      </c>
      <c r="B488" s="55" t="s">
        <v>14466</v>
      </c>
      <c r="C488" s="419" t="s">
        <v>13147</v>
      </c>
      <c r="D488" s="419" t="s">
        <v>14054</v>
      </c>
      <c r="E488" s="55" t="s">
        <v>7802</v>
      </c>
      <c r="F488" s="55"/>
      <c r="G488" s="55" t="s">
        <v>7804</v>
      </c>
      <c r="H488" s="452">
        <v>880.25</v>
      </c>
      <c r="I488" s="59">
        <v>0.13</v>
      </c>
      <c r="J488" s="448">
        <f t="shared" si="14"/>
        <v>765.8175</v>
      </c>
    </row>
    <row r="489" spans="1:10" ht="15.75">
      <c r="A489" s="55">
        <f t="shared" si="15"/>
        <v>485</v>
      </c>
      <c r="B489" s="55" t="s">
        <v>14466</v>
      </c>
      <c r="C489" s="419" t="s">
        <v>13148</v>
      </c>
      <c r="D489" s="419" t="s">
        <v>14055</v>
      </c>
      <c r="E489" s="55" t="s">
        <v>7802</v>
      </c>
      <c r="F489" s="55"/>
      <c r="G489" s="55" t="s">
        <v>7804</v>
      </c>
      <c r="H489" s="452">
        <v>882.56</v>
      </c>
      <c r="I489" s="59">
        <v>0.13</v>
      </c>
      <c r="J489" s="448">
        <f t="shared" si="14"/>
        <v>767.82719999999995</v>
      </c>
    </row>
    <row r="490" spans="1:10" ht="15.75">
      <c r="A490" s="55">
        <f t="shared" si="15"/>
        <v>486</v>
      </c>
      <c r="B490" s="55" t="s">
        <v>14466</v>
      </c>
      <c r="C490" s="419" t="s">
        <v>13149</v>
      </c>
      <c r="D490" s="419" t="s">
        <v>14056</v>
      </c>
      <c r="E490" s="55" t="s">
        <v>7802</v>
      </c>
      <c r="F490" s="55"/>
      <c r="G490" s="55" t="s">
        <v>7804</v>
      </c>
      <c r="H490" s="452">
        <v>1089.3800000000001</v>
      </c>
      <c r="I490" s="59">
        <v>0.13</v>
      </c>
      <c r="J490" s="448">
        <f t="shared" si="14"/>
        <v>947.76060000000007</v>
      </c>
    </row>
    <row r="491" spans="1:10" ht="15.75">
      <c r="A491" s="55">
        <f t="shared" si="15"/>
        <v>487</v>
      </c>
      <c r="B491" s="55" t="s">
        <v>14466</v>
      </c>
      <c r="C491" s="419" t="s">
        <v>13150</v>
      </c>
      <c r="D491" s="419" t="s">
        <v>14057</v>
      </c>
      <c r="E491" s="55" t="s">
        <v>7802</v>
      </c>
      <c r="F491" s="55"/>
      <c r="G491" s="55" t="s">
        <v>7804</v>
      </c>
      <c r="H491" s="452">
        <v>1089.3800000000001</v>
      </c>
      <c r="I491" s="59">
        <v>0.13</v>
      </c>
      <c r="J491" s="448">
        <f t="shared" si="14"/>
        <v>947.76060000000007</v>
      </c>
    </row>
    <row r="492" spans="1:10" ht="15.75">
      <c r="A492" s="55">
        <f t="shared" si="15"/>
        <v>488</v>
      </c>
      <c r="B492" s="55" t="s">
        <v>14466</v>
      </c>
      <c r="C492" s="419" t="s">
        <v>13151</v>
      </c>
      <c r="D492" s="419" t="s">
        <v>14058</v>
      </c>
      <c r="E492" s="55" t="s">
        <v>7802</v>
      </c>
      <c r="F492" s="55"/>
      <c r="G492" s="55" t="s">
        <v>7804</v>
      </c>
      <c r="H492" s="452">
        <v>834.87</v>
      </c>
      <c r="I492" s="59">
        <v>0.13</v>
      </c>
      <c r="J492" s="448">
        <f t="shared" si="14"/>
        <v>726.33690000000001</v>
      </c>
    </row>
    <row r="493" spans="1:10" ht="15.75">
      <c r="A493" s="55">
        <f t="shared" si="15"/>
        <v>489</v>
      </c>
      <c r="B493" s="55" t="s">
        <v>14466</v>
      </c>
      <c r="C493" s="419" t="s">
        <v>13152</v>
      </c>
      <c r="D493" s="419" t="s">
        <v>14059</v>
      </c>
      <c r="E493" s="55" t="s">
        <v>7802</v>
      </c>
      <c r="F493" s="55"/>
      <c r="G493" s="55" t="s">
        <v>7804</v>
      </c>
      <c r="H493" s="452">
        <v>1163.98</v>
      </c>
      <c r="I493" s="59">
        <v>0.13</v>
      </c>
      <c r="J493" s="448">
        <f t="shared" si="14"/>
        <v>1012.6626</v>
      </c>
    </row>
    <row r="494" spans="1:10" ht="15.75">
      <c r="A494" s="55">
        <f t="shared" si="15"/>
        <v>490</v>
      </c>
      <c r="B494" s="55" t="s">
        <v>14466</v>
      </c>
      <c r="C494" s="419" t="s">
        <v>13153</v>
      </c>
      <c r="D494" s="419" t="s">
        <v>14060</v>
      </c>
      <c r="E494" s="55" t="s">
        <v>7802</v>
      </c>
      <c r="F494" s="55"/>
      <c r="G494" s="55" t="s">
        <v>7804</v>
      </c>
      <c r="H494" s="452">
        <v>1163.98</v>
      </c>
      <c r="I494" s="59">
        <v>0.13</v>
      </c>
      <c r="J494" s="448">
        <f t="shared" si="14"/>
        <v>1012.6626</v>
      </c>
    </row>
    <row r="495" spans="1:10" ht="15.75">
      <c r="A495" s="55">
        <f t="shared" si="15"/>
        <v>491</v>
      </c>
      <c r="B495" s="55" t="s">
        <v>14466</v>
      </c>
      <c r="C495" s="419" t="s">
        <v>13154</v>
      </c>
      <c r="D495" s="419" t="s">
        <v>14061</v>
      </c>
      <c r="E495" s="55" t="s">
        <v>7802</v>
      </c>
      <c r="F495" s="55"/>
      <c r="G495" s="55" t="s">
        <v>7804</v>
      </c>
      <c r="H495" s="452">
        <v>907.54</v>
      </c>
      <c r="I495" s="59">
        <v>0.13</v>
      </c>
      <c r="J495" s="448">
        <f t="shared" si="14"/>
        <v>789.5598</v>
      </c>
    </row>
    <row r="496" spans="1:10" ht="15.75">
      <c r="A496" s="55">
        <f t="shared" si="15"/>
        <v>492</v>
      </c>
      <c r="B496" s="55" t="s">
        <v>14466</v>
      </c>
      <c r="C496" s="419" t="s">
        <v>13155</v>
      </c>
      <c r="D496" s="419" t="s">
        <v>14062</v>
      </c>
      <c r="E496" s="55" t="s">
        <v>7802</v>
      </c>
      <c r="F496" s="55"/>
      <c r="G496" s="55" t="s">
        <v>7804</v>
      </c>
      <c r="H496" s="452">
        <v>1137.83</v>
      </c>
      <c r="I496" s="59">
        <v>0.13</v>
      </c>
      <c r="J496" s="448">
        <f t="shared" si="14"/>
        <v>989.9120999999999</v>
      </c>
    </row>
    <row r="497" spans="1:10" ht="15.75">
      <c r="A497" s="55">
        <f t="shared" si="15"/>
        <v>493</v>
      </c>
      <c r="B497" s="55" t="s">
        <v>14466</v>
      </c>
      <c r="C497" s="419" t="s">
        <v>13156</v>
      </c>
      <c r="D497" s="419" t="s">
        <v>14063</v>
      </c>
      <c r="E497" s="55" t="s">
        <v>7802</v>
      </c>
      <c r="F497" s="55"/>
      <c r="G497" s="55" t="s">
        <v>7804</v>
      </c>
      <c r="H497" s="452">
        <v>1137.83</v>
      </c>
      <c r="I497" s="59">
        <v>0.13</v>
      </c>
      <c r="J497" s="448">
        <f t="shared" si="14"/>
        <v>989.9120999999999</v>
      </c>
    </row>
    <row r="498" spans="1:10" ht="15.75">
      <c r="A498" s="55">
        <f t="shared" si="15"/>
        <v>494</v>
      </c>
      <c r="B498" s="55" t="s">
        <v>14466</v>
      </c>
      <c r="C498" s="419" t="s">
        <v>13157</v>
      </c>
      <c r="D498" s="419" t="s">
        <v>14064</v>
      </c>
      <c r="E498" s="55" t="s">
        <v>7802</v>
      </c>
      <c r="F498" s="55"/>
      <c r="G498" s="55" t="s">
        <v>7804</v>
      </c>
      <c r="H498" s="452">
        <v>885.25</v>
      </c>
      <c r="I498" s="59">
        <v>0.13</v>
      </c>
      <c r="J498" s="448">
        <f t="shared" si="14"/>
        <v>770.16750000000002</v>
      </c>
    </row>
    <row r="499" spans="1:10" ht="15.75">
      <c r="A499" s="55">
        <f t="shared" si="15"/>
        <v>495</v>
      </c>
      <c r="B499" s="55" t="s">
        <v>14466</v>
      </c>
      <c r="C499" s="419" t="s">
        <v>13158</v>
      </c>
      <c r="D499" s="419" t="s">
        <v>14065</v>
      </c>
      <c r="E499" s="55" t="s">
        <v>7802</v>
      </c>
      <c r="F499" s="55"/>
      <c r="G499" s="55" t="s">
        <v>7804</v>
      </c>
      <c r="H499" s="452">
        <v>1210.49</v>
      </c>
      <c r="I499" s="59">
        <v>0.13</v>
      </c>
      <c r="J499" s="448">
        <f t="shared" si="14"/>
        <v>1053.1262999999999</v>
      </c>
    </row>
    <row r="500" spans="1:10" ht="15.75">
      <c r="A500" s="55">
        <f t="shared" si="15"/>
        <v>496</v>
      </c>
      <c r="B500" s="55" t="s">
        <v>14466</v>
      </c>
      <c r="C500" s="419" t="s">
        <v>13159</v>
      </c>
      <c r="D500" s="419" t="s">
        <v>14066</v>
      </c>
      <c r="E500" s="55" t="s">
        <v>7802</v>
      </c>
      <c r="F500" s="55"/>
      <c r="G500" s="55" t="s">
        <v>7804</v>
      </c>
      <c r="H500" s="452">
        <v>1212.42</v>
      </c>
      <c r="I500" s="59">
        <v>0.13</v>
      </c>
      <c r="J500" s="448">
        <f t="shared" si="14"/>
        <v>1054.8054</v>
      </c>
    </row>
    <row r="501" spans="1:10" ht="15.75">
      <c r="A501" s="55">
        <f t="shared" si="15"/>
        <v>497</v>
      </c>
      <c r="B501" s="55" t="s">
        <v>14466</v>
      </c>
      <c r="C501" s="419" t="s">
        <v>13160</v>
      </c>
      <c r="D501" s="419" t="s">
        <v>14067</v>
      </c>
      <c r="E501" s="55" t="s">
        <v>7802</v>
      </c>
      <c r="F501" s="55"/>
      <c r="G501" s="55" t="s">
        <v>7804</v>
      </c>
      <c r="H501" s="452">
        <v>955.98</v>
      </c>
      <c r="I501" s="59">
        <v>0.13</v>
      </c>
      <c r="J501" s="448">
        <f t="shared" si="14"/>
        <v>831.70259999999996</v>
      </c>
    </row>
    <row r="502" spans="1:10" ht="15.75">
      <c r="A502" s="55">
        <f t="shared" si="15"/>
        <v>498</v>
      </c>
      <c r="B502" s="55" t="s">
        <v>14466</v>
      </c>
      <c r="C502" s="419" t="s">
        <v>13161</v>
      </c>
      <c r="D502" s="419" t="s">
        <v>14068</v>
      </c>
      <c r="E502" s="55" t="s">
        <v>7802</v>
      </c>
      <c r="F502" s="55"/>
      <c r="G502" s="55" t="s">
        <v>7804</v>
      </c>
      <c r="H502" s="452">
        <v>894.8</v>
      </c>
      <c r="I502" s="59">
        <v>0.13</v>
      </c>
      <c r="J502" s="448">
        <f t="shared" si="14"/>
        <v>778.476</v>
      </c>
    </row>
    <row r="503" spans="1:10" ht="15.75">
      <c r="A503" s="55">
        <f t="shared" si="15"/>
        <v>499</v>
      </c>
      <c r="B503" s="55" t="s">
        <v>14466</v>
      </c>
      <c r="C503" s="419" t="s">
        <v>13162</v>
      </c>
      <c r="D503" s="419" t="s">
        <v>14069</v>
      </c>
      <c r="E503" s="55" t="s">
        <v>7802</v>
      </c>
      <c r="F503" s="55"/>
      <c r="G503" s="55" t="s">
        <v>7804</v>
      </c>
      <c r="H503" s="452">
        <v>919.85</v>
      </c>
      <c r="I503" s="59">
        <v>0.13</v>
      </c>
      <c r="J503" s="448">
        <f t="shared" si="14"/>
        <v>800.26949999999999</v>
      </c>
    </row>
    <row r="504" spans="1:10" ht="15.75">
      <c r="A504" s="55">
        <f t="shared" si="15"/>
        <v>500</v>
      </c>
      <c r="B504" s="55" t="s">
        <v>14466</v>
      </c>
      <c r="C504" s="419" t="s">
        <v>13163</v>
      </c>
      <c r="D504" s="419" t="s">
        <v>14070</v>
      </c>
      <c r="E504" s="55" t="s">
        <v>7802</v>
      </c>
      <c r="F504" s="55"/>
      <c r="G504" s="55" t="s">
        <v>7804</v>
      </c>
      <c r="H504" s="452">
        <v>919.85</v>
      </c>
      <c r="I504" s="59">
        <v>0.13</v>
      </c>
      <c r="J504" s="448">
        <f t="shared" si="14"/>
        <v>800.26949999999999</v>
      </c>
    </row>
    <row r="505" spans="1:10" ht="15.75">
      <c r="A505" s="55">
        <f t="shared" si="15"/>
        <v>501</v>
      </c>
      <c r="B505" s="55" t="s">
        <v>14466</v>
      </c>
      <c r="C505" s="419" t="s">
        <v>13164</v>
      </c>
      <c r="D505" s="419" t="s">
        <v>14071</v>
      </c>
      <c r="E505" s="55" t="s">
        <v>7802</v>
      </c>
      <c r="F505" s="55"/>
      <c r="G505" s="55" t="s">
        <v>7804</v>
      </c>
      <c r="H505" s="452">
        <v>49.58</v>
      </c>
      <c r="I505" s="59">
        <v>0.13</v>
      </c>
      <c r="J505" s="448">
        <f t="shared" si="14"/>
        <v>43.134599999999999</v>
      </c>
    </row>
    <row r="506" spans="1:10" ht="15.75">
      <c r="A506" s="55">
        <f t="shared" si="15"/>
        <v>502</v>
      </c>
      <c r="B506" s="55" t="s">
        <v>14466</v>
      </c>
      <c r="C506" s="419" t="s">
        <v>13165</v>
      </c>
      <c r="D506" s="419" t="s">
        <v>14072</v>
      </c>
      <c r="E506" s="55" t="s">
        <v>7802</v>
      </c>
      <c r="F506" s="55"/>
      <c r="G506" s="55" t="s">
        <v>7804</v>
      </c>
      <c r="H506" s="452">
        <v>90.32</v>
      </c>
      <c r="I506" s="59">
        <v>0.13</v>
      </c>
      <c r="J506" s="448">
        <f t="shared" si="14"/>
        <v>78.578399999999988</v>
      </c>
    </row>
    <row r="507" spans="1:10" ht="15.75">
      <c r="A507" s="55">
        <f t="shared" si="15"/>
        <v>503</v>
      </c>
      <c r="B507" s="55" t="s">
        <v>14466</v>
      </c>
      <c r="C507" s="419" t="s">
        <v>13166</v>
      </c>
      <c r="D507" s="419" t="s">
        <v>14073</v>
      </c>
      <c r="E507" s="55" t="s">
        <v>7802</v>
      </c>
      <c r="F507" s="55"/>
      <c r="G507" s="55" t="s">
        <v>7804</v>
      </c>
      <c r="H507" s="452">
        <v>74.67</v>
      </c>
      <c r="I507" s="59">
        <v>0.13</v>
      </c>
      <c r="J507" s="448">
        <f t="shared" si="14"/>
        <v>64.962900000000005</v>
      </c>
    </row>
    <row r="508" spans="1:10" ht="15.75">
      <c r="A508" s="55">
        <f t="shared" si="15"/>
        <v>504</v>
      </c>
      <c r="B508" s="55" t="s">
        <v>14466</v>
      </c>
      <c r="C508" s="419" t="s">
        <v>13167</v>
      </c>
      <c r="D508" s="419" t="s">
        <v>14074</v>
      </c>
      <c r="E508" s="55" t="s">
        <v>7802</v>
      </c>
      <c r="F508" s="55"/>
      <c r="G508" s="55" t="s">
        <v>7804</v>
      </c>
      <c r="H508" s="452">
        <v>74.67</v>
      </c>
      <c r="I508" s="59">
        <v>0.13</v>
      </c>
      <c r="J508" s="448">
        <f t="shared" si="14"/>
        <v>64.962900000000005</v>
      </c>
    </row>
    <row r="509" spans="1:10" ht="15.75">
      <c r="A509" s="55">
        <f t="shared" si="15"/>
        <v>505</v>
      </c>
      <c r="B509" s="55" t="s">
        <v>14466</v>
      </c>
      <c r="C509" s="419" t="s">
        <v>13168</v>
      </c>
      <c r="D509" s="419" t="s">
        <v>14075</v>
      </c>
      <c r="E509" s="55" t="s">
        <v>7802</v>
      </c>
      <c r="F509" s="55"/>
      <c r="G509" s="55" t="s">
        <v>7804</v>
      </c>
      <c r="H509" s="452">
        <v>77</v>
      </c>
      <c r="I509" s="59">
        <v>0.13</v>
      </c>
      <c r="J509" s="448">
        <f t="shared" si="14"/>
        <v>66.989999999999995</v>
      </c>
    </row>
    <row r="510" spans="1:10" ht="15.75">
      <c r="A510" s="55">
        <f t="shared" si="15"/>
        <v>506</v>
      </c>
      <c r="B510" s="55" t="s">
        <v>14466</v>
      </c>
      <c r="C510" s="419" t="s">
        <v>13169</v>
      </c>
      <c r="D510" s="419" t="s">
        <v>14076</v>
      </c>
      <c r="E510" s="55" t="s">
        <v>7802</v>
      </c>
      <c r="F510" s="55"/>
      <c r="G510" s="55" t="s">
        <v>7804</v>
      </c>
      <c r="H510" s="452">
        <v>967.38</v>
      </c>
      <c r="I510" s="59">
        <v>0.13</v>
      </c>
      <c r="J510" s="448">
        <f t="shared" si="14"/>
        <v>841.62059999999997</v>
      </c>
    </row>
    <row r="511" spans="1:10" ht="15.75">
      <c r="A511" s="55">
        <f t="shared" si="15"/>
        <v>507</v>
      </c>
      <c r="B511" s="55" t="s">
        <v>14466</v>
      </c>
      <c r="C511" s="419" t="s">
        <v>13170</v>
      </c>
      <c r="D511" s="419" t="s">
        <v>14077</v>
      </c>
      <c r="E511" s="55" t="s">
        <v>7802</v>
      </c>
      <c r="F511" s="55"/>
      <c r="G511" s="55" t="s">
        <v>7804</v>
      </c>
      <c r="H511" s="452">
        <v>1444.11</v>
      </c>
      <c r="I511" s="59">
        <v>0.13</v>
      </c>
      <c r="J511" s="448">
        <f t="shared" si="14"/>
        <v>1256.3756999999998</v>
      </c>
    </row>
    <row r="512" spans="1:10" ht="15.75">
      <c r="A512" s="55">
        <f t="shared" si="15"/>
        <v>508</v>
      </c>
      <c r="B512" s="55" t="s">
        <v>14466</v>
      </c>
      <c r="C512" s="419" t="s">
        <v>13171</v>
      </c>
      <c r="D512" s="419" t="s">
        <v>14078</v>
      </c>
      <c r="E512" s="55" t="s">
        <v>7802</v>
      </c>
      <c r="F512" s="55"/>
      <c r="G512" s="55" t="s">
        <v>7804</v>
      </c>
      <c r="H512" s="452">
        <v>1034.05</v>
      </c>
      <c r="I512" s="59">
        <v>0.13</v>
      </c>
      <c r="J512" s="448">
        <f t="shared" si="14"/>
        <v>899.62349999999992</v>
      </c>
    </row>
    <row r="513" spans="1:10" ht="15.75">
      <c r="A513" s="55">
        <f t="shared" si="15"/>
        <v>509</v>
      </c>
      <c r="B513" s="55" t="s">
        <v>14466</v>
      </c>
      <c r="C513" s="419" t="s">
        <v>13172</v>
      </c>
      <c r="D513" s="419" t="s">
        <v>14079</v>
      </c>
      <c r="E513" s="55" t="s">
        <v>7802</v>
      </c>
      <c r="F513" s="55"/>
      <c r="G513" s="55" t="s">
        <v>7804</v>
      </c>
      <c r="H513" s="452">
        <v>232.1</v>
      </c>
      <c r="I513" s="59">
        <v>0.13</v>
      </c>
      <c r="J513" s="448">
        <f t="shared" si="14"/>
        <v>201.92699999999999</v>
      </c>
    </row>
    <row r="514" spans="1:10" ht="15.75">
      <c r="A514" s="55">
        <f t="shared" si="15"/>
        <v>510</v>
      </c>
      <c r="B514" s="55" t="s">
        <v>14466</v>
      </c>
      <c r="C514" s="419" t="s">
        <v>13173</v>
      </c>
      <c r="D514" s="419" t="s">
        <v>14080</v>
      </c>
      <c r="E514" s="55" t="s">
        <v>7802</v>
      </c>
      <c r="F514" s="55"/>
      <c r="G514" s="55" t="s">
        <v>7804</v>
      </c>
      <c r="H514" s="452">
        <v>380.45</v>
      </c>
      <c r="I514" s="59">
        <v>0.13</v>
      </c>
      <c r="J514" s="448">
        <f t="shared" si="14"/>
        <v>330.99149999999997</v>
      </c>
    </row>
    <row r="515" spans="1:10" ht="15.75">
      <c r="A515" s="55">
        <f t="shared" si="15"/>
        <v>511</v>
      </c>
      <c r="B515" s="55" t="s">
        <v>14466</v>
      </c>
      <c r="C515" s="419" t="s">
        <v>13174</v>
      </c>
      <c r="D515" s="419" t="s">
        <v>14081</v>
      </c>
      <c r="E515" s="55" t="s">
        <v>7802</v>
      </c>
      <c r="F515" s="55"/>
      <c r="G515" s="55" t="s">
        <v>7804</v>
      </c>
      <c r="H515" s="452">
        <v>387.58</v>
      </c>
      <c r="I515" s="59">
        <v>0.13</v>
      </c>
      <c r="J515" s="448">
        <f t="shared" si="14"/>
        <v>337.19459999999998</v>
      </c>
    </row>
    <row r="516" spans="1:10" ht="15.75">
      <c r="A516" s="55">
        <f t="shared" si="15"/>
        <v>512</v>
      </c>
      <c r="B516" s="55" t="s">
        <v>14466</v>
      </c>
      <c r="C516" s="419" t="s">
        <v>13175</v>
      </c>
      <c r="D516" s="419" t="s">
        <v>14082</v>
      </c>
      <c r="E516" s="55" t="s">
        <v>7802</v>
      </c>
      <c r="F516" s="55"/>
      <c r="G516" s="55" t="s">
        <v>7804</v>
      </c>
      <c r="H516" s="452">
        <v>268.33999999999997</v>
      </c>
      <c r="I516" s="59">
        <v>0.13</v>
      </c>
      <c r="J516" s="448">
        <f t="shared" si="14"/>
        <v>233.45579999999998</v>
      </c>
    </row>
    <row r="517" spans="1:10" ht="15.75">
      <c r="A517" s="55">
        <f t="shared" si="15"/>
        <v>513</v>
      </c>
      <c r="B517" s="55" t="s">
        <v>14466</v>
      </c>
      <c r="C517" s="419" t="s">
        <v>13176</v>
      </c>
      <c r="D517" s="419" t="s">
        <v>14082</v>
      </c>
      <c r="E517" s="55" t="s">
        <v>7802</v>
      </c>
      <c r="F517" s="55"/>
      <c r="G517" s="55" t="s">
        <v>7804</v>
      </c>
      <c r="H517" s="452">
        <v>268.33999999999997</v>
      </c>
      <c r="I517" s="59">
        <v>0.13</v>
      </c>
      <c r="J517" s="448">
        <f t="shared" si="14"/>
        <v>233.45579999999998</v>
      </c>
    </row>
    <row r="518" spans="1:10" ht="15.75">
      <c r="A518" s="55">
        <f t="shared" si="15"/>
        <v>514</v>
      </c>
      <c r="B518" s="55" t="s">
        <v>14466</v>
      </c>
      <c r="C518" s="419" t="s">
        <v>13177</v>
      </c>
      <c r="D518" s="419" t="s">
        <v>14083</v>
      </c>
      <c r="E518" s="55" t="s">
        <v>7802</v>
      </c>
      <c r="F518" s="55"/>
      <c r="G518" s="55" t="s">
        <v>7804</v>
      </c>
      <c r="H518" s="452">
        <v>95.67</v>
      </c>
      <c r="I518" s="59">
        <v>0.13</v>
      </c>
      <c r="J518" s="448">
        <f t="shared" ref="J518:J581" si="16">H518*(1-I518)</f>
        <v>83.232900000000001</v>
      </c>
    </row>
    <row r="519" spans="1:10" ht="15.75">
      <c r="A519" s="55">
        <f t="shared" ref="A519:A582" si="17">A518+1</f>
        <v>515</v>
      </c>
      <c r="B519" s="55" t="s">
        <v>14466</v>
      </c>
      <c r="C519" s="419" t="s">
        <v>13178</v>
      </c>
      <c r="D519" s="419" t="s">
        <v>14084</v>
      </c>
      <c r="E519" s="55" t="s">
        <v>7802</v>
      </c>
      <c r="F519" s="55"/>
      <c r="G519" s="55" t="s">
        <v>7804</v>
      </c>
      <c r="H519" s="452">
        <v>91</v>
      </c>
      <c r="I519" s="59">
        <v>0.13</v>
      </c>
      <c r="J519" s="448">
        <f t="shared" si="16"/>
        <v>79.17</v>
      </c>
    </row>
    <row r="520" spans="1:10" ht="15.75">
      <c r="A520" s="55">
        <f t="shared" si="17"/>
        <v>516</v>
      </c>
      <c r="B520" s="55" t="s">
        <v>14466</v>
      </c>
      <c r="C520" s="419" t="s">
        <v>13179</v>
      </c>
      <c r="D520" s="419" t="s">
        <v>14085</v>
      </c>
      <c r="E520" s="55" t="s">
        <v>7802</v>
      </c>
      <c r="F520" s="55"/>
      <c r="G520" s="55" t="s">
        <v>7804</v>
      </c>
      <c r="H520" s="452">
        <v>109.66</v>
      </c>
      <c r="I520" s="59">
        <v>0.13</v>
      </c>
      <c r="J520" s="448">
        <f t="shared" si="16"/>
        <v>95.404200000000003</v>
      </c>
    </row>
    <row r="521" spans="1:10" ht="15.75">
      <c r="A521" s="55">
        <f t="shared" si="17"/>
        <v>517</v>
      </c>
      <c r="B521" s="55" t="s">
        <v>14466</v>
      </c>
      <c r="C521" s="419" t="s">
        <v>13180</v>
      </c>
      <c r="D521" s="419" t="s">
        <v>14086</v>
      </c>
      <c r="E521" s="55" t="s">
        <v>7802</v>
      </c>
      <c r="F521" s="55"/>
      <c r="G521" s="55" t="s">
        <v>7804</v>
      </c>
      <c r="H521" s="452">
        <v>100.34</v>
      </c>
      <c r="I521" s="59">
        <v>0.13</v>
      </c>
      <c r="J521" s="448">
        <f t="shared" si="16"/>
        <v>87.2958</v>
      </c>
    </row>
    <row r="522" spans="1:10" ht="15.75">
      <c r="A522" s="55">
        <f t="shared" si="17"/>
        <v>518</v>
      </c>
      <c r="B522" s="55" t="s">
        <v>14466</v>
      </c>
      <c r="C522" s="419" t="s">
        <v>13181</v>
      </c>
      <c r="D522" s="419" t="s">
        <v>14087</v>
      </c>
      <c r="E522" s="55" t="s">
        <v>7802</v>
      </c>
      <c r="F522" s="55"/>
      <c r="G522" s="55" t="s">
        <v>7804</v>
      </c>
      <c r="H522" s="452">
        <v>525</v>
      </c>
      <c r="I522" s="59">
        <v>0.13</v>
      </c>
      <c r="J522" s="448">
        <f t="shared" si="16"/>
        <v>456.75</v>
      </c>
    </row>
    <row r="523" spans="1:10" ht="15.75">
      <c r="A523" s="55">
        <f t="shared" si="17"/>
        <v>519</v>
      </c>
      <c r="B523" s="55" t="s">
        <v>14466</v>
      </c>
      <c r="C523" s="419" t="s">
        <v>13182</v>
      </c>
      <c r="D523" s="419" t="s">
        <v>14088</v>
      </c>
      <c r="E523" s="55" t="s">
        <v>7802</v>
      </c>
      <c r="F523" s="55"/>
      <c r="G523" s="55" t="s">
        <v>7804</v>
      </c>
      <c r="H523" s="452">
        <v>805</v>
      </c>
      <c r="I523" s="59">
        <v>0.13</v>
      </c>
      <c r="J523" s="448">
        <f t="shared" si="16"/>
        <v>700.35</v>
      </c>
    </row>
    <row r="524" spans="1:10" ht="15.75">
      <c r="A524" s="55">
        <f t="shared" si="17"/>
        <v>520</v>
      </c>
      <c r="B524" s="55" t="s">
        <v>14466</v>
      </c>
      <c r="C524" s="419" t="s">
        <v>13183</v>
      </c>
      <c r="D524" s="419" t="s">
        <v>14089</v>
      </c>
      <c r="E524" s="55" t="s">
        <v>7802</v>
      </c>
      <c r="F524" s="55"/>
      <c r="G524" s="55" t="s">
        <v>7804</v>
      </c>
      <c r="H524" s="452">
        <v>560</v>
      </c>
      <c r="I524" s="59">
        <v>0.13</v>
      </c>
      <c r="J524" s="448">
        <f t="shared" si="16"/>
        <v>487.2</v>
      </c>
    </row>
    <row r="525" spans="1:10" ht="15.75">
      <c r="A525" s="55">
        <f t="shared" si="17"/>
        <v>521</v>
      </c>
      <c r="B525" s="55" t="s">
        <v>14466</v>
      </c>
      <c r="C525" s="419" t="s">
        <v>13184</v>
      </c>
      <c r="D525" s="419" t="s">
        <v>14090</v>
      </c>
      <c r="E525" s="55" t="s">
        <v>7802</v>
      </c>
      <c r="F525" s="55"/>
      <c r="G525" s="55" t="s">
        <v>7804</v>
      </c>
      <c r="H525" s="452">
        <v>828.33</v>
      </c>
      <c r="I525" s="59">
        <v>0.13</v>
      </c>
      <c r="J525" s="448">
        <f t="shared" si="16"/>
        <v>720.64710000000002</v>
      </c>
    </row>
    <row r="526" spans="1:10" ht="15.75">
      <c r="A526" s="55">
        <f t="shared" si="17"/>
        <v>522</v>
      </c>
      <c r="B526" s="55" t="s">
        <v>14466</v>
      </c>
      <c r="C526" s="419" t="s">
        <v>13185</v>
      </c>
      <c r="D526" s="419" t="s">
        <v>14091</v>
      </c>
      <c r="E526" s="55" t="s">
        <v>7802</v>
      </c>
      <c r="F526" s="55"/>
      <c r="G526" s="55" t="s">
        <v>7804</v>
      </c>
      <c r="H526" s="452">
        <v>905.33</v>
      </c>
      <c r="I526" s="59">
        <v>0.13</v>
      </c>
      <c r="J526" s="448">
        <f t="shared" si="16"/>
        <v>787.63710000000003</v>
      </c>
    </row>
    <row r="527" spans="1:10" ht="15.75">
      <c r="A527" s="55">
        <f t="shared" si="17"/>
        <v>523</v>
      </c>
      <c r="B527" s="55" t="s">
        <v>14466</v>
      </c>
      <c r="C527" s="419" t="s">
        <v>13186</v>
      </c>
      <c r="D527" s="419" t="s">
        <v>14092</v>
      </c>
      <c r="E527" s="55" t="s">
        <v>7802</v>
      </c>
      <c r="F527" s="55"/>
      <c r="G527" s="55" t="s">
        <v>7804</v>
      </c>
      <c r="H527" s="452">
        <v>851.67</v>
      </c>
      <c r="I527" s="59">
        <v>0.13</v>
      </c>
      <c r="J527" s="448">
        <f t="shared" si="16"/>
        <v>740.9529</v>
      </c>
    </row>
    <row r="528" spans="1:10" ht="15.75">
      <c r="A528" s="55">
        <f t="shared" si="17"/>
        <v>524</v>
      </c>
      <c r="B528" s="55" t="s">
        <v>14466</v>
      </c>
      <c r="C528" s="419" t="s">
        <v>13187</v>
      </c>
      <c r="D528" s="419" t="s">
        <v>14093</v>
      </c>
      <c r="E528" s="55" t="s">
        <v>7802</v>
      </c>
      <c r="F528" s="55"/>
      <c r="G528" s="55" t="s">
        <v>7804</v>
      </c>
      <c r="H528" s="452">
        <v>1022</v>
      </c>
      <c r="I528" s="59">
        <v>0.13</v>
      </c>
      <c r="J528" s="448">
        <f t="shared" si="16"/>
        <v>889.14</v>
      </c>
    </row>
    <row r="529" spans="1:10" ht="15.75">
      <c r="A529" s="55">
        <f t="shared" si="17"/>
        <v>525</v>
      </c>
      <c r="B529" s="55" t="s">
        <v>14466</v>
      </c>
      <c r="C529" s="419" t="s">
        <v>13188</v>
      </c>
      <c r="D529" s="419" t="s">
        <v>14094</v>
      </c>
      <c r="E529" s="55" t="s">
        <v>7802</v>
      </c>
      <c r="F529" s="55"/>
      <c r="G529" s="55" t="s">
        <v>7804</v>
      </c>
      <c r="H529" s="452">
        <v>1092</v>
      </c>
      <c r="I529" s="59">
        <v>0.13</v>
      </c>
      <c r="J529" s="448">
        <f t="shared" si="16"/>
        <v>950.04</v>
      </c>
    </row>
    <row r="530" spans="1:10" ht="15.75">
      <c r="A530" s="55">
        <f t="shared" si="17"/>
        <v>526</v>
      </c>
      <c r="B530" s="55" t="s">
        <v>14466</v>
      </c>
      <c r="C530" s="419" t="s">
        <v>13189</v>
      </c>
      <c r="D530" s="419" t="s">
        <v>14095</v>
      </c>
      <c r="E530" s="55" t="s">
        <v>7802</v>
      </c>
      <c r="F530" s="55"/>
      <c r="G530" s="55" t="s">
        <v>7804</v>
      </c>
      <c r="H530" s="452">
        <v>835.34</v>
      </c>
      <c r="I530" s="59">
        <v>0.13</v>
      </c>
      <c r="J530" s="448">
        <f t="shared" si="16"/>
        <v>726.74580000000003</v>
      </c>
    </row>
    <row r="531" spans="1:10" ht="15.75">
      <c r="A531" s="55">
        <f t="shared" si="17"/>
        <v>527</v>
      </c>
      <c r="B531" s="55" t="s">
        <v>14466</v>
      </c>
      <c r="C531" s="419" t="s">
        <v>13190</v>
      </c>
      <c r="D531" s="419" t="s">
        <v>14096</v>
      </c>
      <c r="E531" s="55" t="s">
        <v>7802</v>
      </c>
      <c r="F531" s="55"/>
      <c r="G531" s="55" t="s">
        <v>7804</v>
      </c>
      <c r="H531" s="452">
        <v>575.16999999999996</v>
      </c>
      <c r="I531" s="59">
        <v>0.13</v>
      </c>
      <c r="J531" s="448">
        <f t="shared" si="16"/>
        <v>500.39789999999994</v>
      </c>
    </row>
    <row r="532" spans="1:10" ht="15.75">
      <c r="A532" s="55">
        <f t="shared" si="17"/>
        <v>528</v>
      </c>
      <c r="B532" s="55" t="s">
        <v>14466</v>
      </c>
      <c r="C532" s="419" t="s">
        <v>13191</v>
      </c>
      <c r="D532" s="419" t="s">
        <v>14097</v>
      </c>
      <c r="E532" s="55" t="s">
        <v>7802</v>
      </c>
      <c r="F532" s="55"/>
      <c r="G532" s="55" t="s">
        <v>7804</v>
      </c>
      <c r="H532" s="452">
        <v>971.83</v>
      </c>
      <c r="I532" s="59">
        <v>0.13</v>
      </c>
      <c r="J532" s="448">
        <f t="shared" si="16"/>
        <v>845.49210000000005</v>
      </c>
    </row>
    <row r="533" spans="1:10" ht="15.75">
      <c r="A533" s="55">
        <f t="shared" si="17"/>
        <v>529</v>
      </c>
      <c r="B533" s="55" t="s">
        <v>14466</v>
      </c>
      <c r="C533" s="419" t="s">
        <v>13192</v>
      </c>
      <c r="D533" s="419" t="s">
        <v>14098</v>
      </c>
      <c r="E533" s="55" t="s">
        <v>7802</v>
      </c>
      <c r="F533" s="55"/>
      <c r="G533" s="55" t="s">
        <v>7804</v>
      </c>
      <c r="H533" s="452">
        <v>824.42</v>
      </c>
      <c r="I533" s="59">
        <v>0.13</v>
      </c>
      <c r="J533" s="448">
        <f t="shared" si="16"/>
        <v>717.2453999999999</v>
      </c>
    </row>
    <row r="534" spans="1:10" ht="15.75">
      <c r="A534" s="55">
        <f t="shared" si="17"/>
        <v>530</v>
      </c>
      <c r="B534" s="55" t="s">
        <v>14466</v>
      </c>
      <c r="C534" s="419" t="s">
        <v>13193</v>
      </c>
      <c r="D534" s="419" t="s">
        <v>14099</v>
      </c>
      <c r="E534" s="55" t="s">
        <v>7802</v>
      </c>
      <c r="F534" s="55"/>
      <c r="G534" s="55" t="s">
        <v>7804</v>
      </c>
      <c r="H534" s="452">
        <v>624.99</v>
      </c>
      <c r="I534" s="59">
        <v>0.13</v>
      </c>
      <c r="J534" s="448">
        <f t="shared" si="16"/>
        <v>543.74130000000002</v>
      </c>
    </row>
    <row r="535" spans="1:10" ht="15.75">
      <c r="A535" s="55">
        <f t="shared" si="17"/>
        <v>531</v>
      </c>
      <c r="B535" s="55" t="s">
        <v>14466</v>
      </c>
      <c r="C535" s="419" t="s">
        <v>13194</v>
      </c>
      <c r="D535" s="419" t="s">
        <v>14100</v>
      </c>
      <c r="E535" s="55" t="s">
        <v>7802</v>
      </c>
      <c r="F535" s="55"/>
      <c r="G535" s="55" t="s">
        <v>7804</v>
      </c>
      <c r="H535" s="452">
        <v>4013.33</v>
      </c>
      <c r="I535" s="59">
        <v>0.13</v>
      </c>
      <c r="J535" s="448">
        <f t="shared" si="16"/>
        <v>3491.5971</v>
      </c>
    </row>
    <row r="536" spans="1:10" ht="15.75">
      <c r="A536" s="55">
        <f t="shared" si="17"/>
        <v>532</v>
      </c>
      <c r="B536" s="55" t="s">
        <v>14466</v>
      </c>
      <c r="C536" s="419" t="s">
        <v>13195</v>
      </c>
      <c r="D536" s="419" t="s">
        <v>14101</v>
      </c>
      <c r="E536" s="55" t="s">
        <v>7802</v>
      </c>
      <c r="F536" s="55"/>
      <c r="G536" s="55" t="s">
        <v>7804</v>
      </c>
      <c r="H536" s="452">
        <v>105</v>
      </c>
      <c r="I536" s="59">
        <v>0.13</v>
      </c>
      <c r="J536" s="448">
        <f t="shared" si="16"/>
        <v>91.35</v>
      </c>
    </row>
    <row r="537" spans="1:10" ht="15.75">
      <c r="A537" s="55">
        <f t="shared" si="17"/>
        <v>533</v>
      </c>
      <c r="B537" s="55" t="s">
        <v>14466</v>
      </c>
      <c r="C537" s="419" t="s">
        <v>13196</v>
      </c>
      <c r="D537" s="419" t="s">
        <v>14102</v>
      </c>
      <c r="E537" s="55" t="s">
        <v>7802</v>
      </c>
      <c r="F537" s="55"/>
      <c r="G537" s="55" t="s">
        <v>7804</v>
      </c>
      <c r="H537" s="452">
        <v>303.33</v>
      </c>
      <c r="I537" s="59">
        <v>0.13</v>
      </c>
      <c r="J537" s="448">
        <f t="shared" si="16"/>
        <v>263.89709999999997</v>
      </c>
    </row>
    <row r="538" spans="1:10" ht="15.75">
      <c r="A538" s="55">
        <f t="shared" si="17"/>
        <v>534</v>
      </c>
      <c r="B538" s="55" t="s">
        <v>14466</v>
      </c>
      <c r="C538" s="419" t="s">
        <v>13197</v>
      </c>
      <c r="D538" s="419" t="s">
        <v>14103</v>
      </c>
      <c r="E538" s="55" t="s">
        <v>7802</v>
      </c>
      <c r="F538" s="55"/>
      <c r="G538" s="55" t="s">
        <v>7804</v>
      </c>
      <c r="H538" s="452">
        <v>525</v>
      </c>
      <c r="I538" s="59">
        <v>0.13</v>
      </c>
      <c r="J538" s="448">
        <f t="shared" si="16"/>
        <v>456.75</v>
      </c>
    </row>
    <row r="539" spans="1:10" ht="15.75">
      <c r="A539" s="55">
        <f t="shared" si="17"/>
        <v>535</v>
      </c>
      <c r="B539" s="55" t="s">
        <v>14466</v>
      </c>
      <c r="C539" s="419" t="s">
        <v>13198</v>
      </c>
      <c r="D539" s="419" t="s">
        <v>14104</v>
      </c>
      <c r="E539" s="55" t="s">
        <v>7802</v>
      </c>
      <c r="F539" s="55"/>
      <c r="G539" s="55" t="s">
        <v>7804</v>
      </c>
      <c r="H539" s="452">
        <v>525</v>
      </c>
      <c r="I539" s="59">
        <v>0.13</v>
      </c>
      <c r="J539" s="448">
        <f t="shared" si="16"/>
        <v>456.75</v>
      </c>
    </row>
    <row r="540" spans="1:10" ht="15.75">
      <c r="A540" s="55">
        <f t="shared" si="17"/>
        <v>536</v>
      </c>
      <c r="B540" s="55" t="s">
        <v>14466</v>
      </c>
      <c r="C540" s="419" t="s">
        <v>13199</v>
      </c>
      <c r="D540" s="419" t="s">
        <v>14105</v>
      </c>
      <c r="E540" s="55" t="s">
        <v>7802</v>
      </c>
      <c r="F540" s="55"/>
      <c r="G540" s="55" t="s">
        <v>7804</v>
      </c>
      <c r="H540" s="452">
        <v>805</v>
      </c>
      <c r="I540" s="59">
        <v>0.13</v>
      </c>
      <c r="J540" s="448">
        <f t="shared" si="16"/>
        <v>700.35</v>
      </c>
    </row>
    <row r="541" spans="1:10" ht="15.75">
      <c r="A541" s="55">
        <f t="shared" si="17"/>
        <v>537</v>
      </c>
      <c r="B541" s="55" t="s">
        <v>14466</v>
      </c>
      <c r="C541" s="419" t="s">
        <v>13200</v>
      </c>
      <c r="D541" s="419" t="s">
        <v>14106</v>
      </c>
      <c r="E541" s="55" t="s">
        <v>7802</v>
      </c>
      <c r="F541" s="55"/>
      <c r="G541" s="55" t="s">
        <v>7804</v>
      </c>
      <c r="H541" s="452">
        <v>905.33</v>
      </c>
      <c r="I541" s="59">
        <v>0.13</v>
      </c>
      <c r="J541" s="448">
        <f t="shared" si="16"/>
        <v>787.63710000000003</v>
      </c>
    </row>
    <row r="542" spans="1:10" ht="15.75">
      <c r="A542" s="55">
        <f t="shared" si="17"/>
        <v>538</v>
      </c>
      <c r="B542" s="55" t="s">
        <v>14466</v>
      </c>
      <c r="C542" s="419" t="s">
        <v>13201</v>
      </c>
      <c r="D542" s="419" t="s">
        <v>14107</v>
      </c>
      <c r="E542" s="55" t="s">
        <v>7802</v>
      </c>
      <c r="F542" s="55"/>
      <c r="G542" s="55" t="s">
        <v>7804</v>
      </c>
      <c r="H542" s="452">
        <v>851.67</v>
      </c>
      <c r="I542" s="59">
        <v>0.13</v>
      </c>
      <c r="J542" s="448">
        <f t="shared" si="16"/>
        <v>740.9529</v>
      </c>
    </row>
    <row r="543" spans="1:10" ht="15.75">
      <c r="A543" s="55">
        <f t="shared" si="17"/>
        <v>539</v>
      </c>
      <c r="B543" s="55" t="s">
        <v>14466</v>
      </c>
      <c r="C543" s="419" t="s">
        <v>13202</v>
      </c>
      <c r="D543" s="419" t="s">
        <v>14108</v>
      </c>
      <c r="E543" s="55" t="s">
        <v>7802</v>
      </c>
      <c r="F543" s="55"/>
      <c r="G543" s="55" t="s">
        <v>7804</v>
      </c>
      <c r="H543" s="452">
        <v>1022</v>
      </c>
      <c r="I543" s="59">
        <v>0.13</v>
      </c>
      <c r="J543" s="448">
        <f t="shared" si="16"/>
        <v>889.14</v>
      </c>
    </row>
    <row r="544" spans="1:10" ht="15.75">
      <c r="A544" s="55">
        <f t="shared" si="17"/>
        <v>540</v>
      </c>
      <c r="B544" s="55" t="s">
        <v>14466</v>
      </c>
      <c r="C544" s="419" t="s">
        <v>13203</v>
      </c>
      <c r="D544" s="419" t="s">
        <v>14109</v>
      </c>
      <c r="E544" s="55" t="s">
        <v>7802</v>
      </c>
      <c r="F544" s="55"/>
      <c r="G544" s="55" t="s">
        <v>7804</v>
      </c>
      <c r="H544" s="452">
        <v>835.34</v>
      </c>
      <c r="I544" s="59">
        <v>0.13</v>
      </c>
      <c r="J544" s="448">
        <f t="shared" si="16"/>
        <v>726.74580000000003</v>
      </c>
    </row>
    <row r="545" spans="1:10" ht="15.75">
      <c r="A545" s="55">
        <f t="shared" si="17"/>
        <v>541</v>
      </c>
      <c r="B545" s="55" t="s">
        <v>14466</v>
      </c>
      <c r="C545" s="419" t="s">
        <v>13204</v>
      </c>
      <c r="D545" s="419" t="s">
        <v>14110</v>
      </c>
      <c r="E545" s="55" t="s">
        <v>7802</v>
      </c>
      <c r="F545" s="55"/>
      <c r="G545" s="55" t="s">
        <v>7804</v>
      </c>
      <c r="H545" s="452">
        <v>2041.66</v>
      </c>
      <c r="I545" s="59">
        <v>0.13</v>
      </c>
      <c r="J545" s="448">
        <f t="shared" si="16"/>
        <v>1776.2442000000001</v>
      </c>
    </row>
    <row r="546" spans="1:10" ht="15.75">
      <c r="A546" s="55">
        <f t="shared" si="17"/>
        <v>542</v>
      </c>
      <c r="B546" s="55" t="s">
        <v>14466</v>
      </c>
      <c r="C546" s="419" t="s">
        <v>13205</v>
      </c>
      <c r="D546" s="419" t="s">
        <v>14111</v>
      </c>
      <c r="E546" s="55" t="s">
        <v>7802</v>
      </c>
      <c r="F546" s="55"/>
      <c r="G546" s="55" t="s">
        <v>7804</v>
      </c>
      <c r="H546" s="452">
        <v>728</v>
      </c>
      <c r="I546" s="59">
        <v>0.13</v>
      </c>
      <c r="J546" s="448">
        <f t="shared" si="16"/>
        <v>633.36</v>
      </c>
    </row>
    <row r="547" spans="1:10" ht="15.75">
      <c r="A547" s="55">
        <f t="shared" si="17"/>
        <v>543</v>
      </c>
      <c r="B547" s="55" t="s">
        <v>14466</v>
      </c>
      <c r="C547" s="419" t="s">
        <v>13206</v>
      </c>
      <c r="D547" s="419" t="s">
        <v>14112</v>
      </c>
      <c r="E547" s="55" t="s">
        <v>7802</v>
      </c>
      <c r="F547" s="55"/>
      <c r="G547" s="55" t="s">
        <v>7804</v>
      </c>
      <c r="H547" s="452">
        <v>2263.34</v>
      </c>
      <c r="I547" s="59">
        <v>0.13</v>
      </c>
      <c r="J547" s="448">
        <f t="shared" si="16"/>
        <v>1969.1058</v>
      </c>
    </row>
    <row r="548" spans="1:10" ht="15.75">
      <c r="A548" s="55">
        <f t="shared" si="17"/>
        <v>544</v>
      </c>
      <c r="B548" s="55" t="s">
        <v>14466</v>
      </c>
      <c r="C548" s="419" t="s">
        <v>13207</v>
      </c>
      <c r="D548" s="419" t="s">
        <v>14113</v>
      </c>
      <c r="E548" s="55" t="s">
        <v>7802</v>
      </c>
      <c r="F548" s="55"/>
      <c r="G548" s="55" t="s">
        <v>7804</v>
      </c>
      <c r="H548" s="452">
        <v>2263.34</v>
      </c>
      <c r="I548" s="59">
        <v>0.13</v>
      </c>
      <c r="J548" s="448">
        <f t="shared" si="16"/>
        <v>1969.1058</v>
      </c>
    </row>
    <row r="549" spans="1:10" ht="15.75">
      <c r="A549" s="55">
        <f t="shared" si="17"/>
        <v>545</v>
      </c>
      <c r="B549" s="55" t="s">
        <v>14466</v>
      </c>
      <c r="C549" s="419" t="s">
        <v>13208</v>
      </c>
      <c r="D549" s="419" t="s">
        <v>14114</v>
      </c>
      <c r="E549" s="55" t="s">
        <v>7802</v>
      </c>
      <c r="F549" s="55"/>
      <c r="G549" s="55" t="s">
        <v>7804</v>
      </c>
      <c r="H549" s="452">
        <v>1008</v>
      </c>
      <c r="I549" s="59">
        <v>0.13</v>
      </c>
      <c r="J549" s="448">
        <f t="shared" si="16"/>
        <v>876.96</v>
      </c>
    </row>
    <row r="550" spans="1:10" ht="15.75">
      <c r="A550" s="55">
        <f t="shared" si="17"/>
        <v>546</v>
      </c>
      <c r="B550" s="55" t="s">
        <v>14466</v>
      </c>
      <c r="C550" s="419" t="s">
        <v>13209</v>
      </c>
      <c r="D550" s="419" t="s">
        <v>14115</v>
      </c>
      <c r="E550" s="55" t="s">
        <v>7802</v>
      </c>
      <c r="F550" s="55"/>
      <c r="G550" s="55" t="s">
        <v>7804</v>
      </c>
      <c r="H550" s="452">
        <v>1108.3399999999999</v>
      </c>
      <c r="I550" s="59">
        <v>0.13</v>
      </c>
      <c r="J550" s="448">
        <f t="shared" si="16"/>
        <v>964.25579999999991</v>
      </c>
    </row>
    <row r="551" spans="1:10" ht="15.75">
      <c r="A551" s="55">
        <f t="shared" si="17"/>
        <v>547</v>
      </c>
      <c r="B551" s="55" t="s">
        <v>14466</v>
      </c>
      <c r="C551" s="419" t="s">
        <v>13210</v>
      </c>
      <c r="D551" s="419" t="s">
        <v>14116</v>
      </c>
      <c r="E551" s="55" t="s">
        <v>7802</v>
      </c>
      <c r="F551" s="55"/>
      <c r="G551" s="55" t="s">
        <v>7804</v>
      </c>
      <c r="H551" s="452">
        <v>1054.6600000000001</v>
      </c>
      <c r="I551" s="59">
        <v>0.13</v>
      </c>
      <c r="J551" s="448">
        <f t="shared" si="16"/>
        <v>917.55420000000004</v>
      </c>
    </row>
    <row r="552" spans="1:10" ht="15.75">
      <c r="A552" s="55">
        <f t="shared" si="17"/>
        <v>548</v>
      </c>
      <c r="B552" s="55" t="s">
        <v>14466</v>
      </c>
      <c r="C552" s="419" t="s">
        <v>13211</v>
      </c>
      <c r="D552" s="419" t="s">
        <v>14117</v>
      </c>
      <c r="E552" s="55" t="s">
        <v>7802</v>
      </c>
      <c r="F552" s="55"/>
      <c r="G552" s="55" t="s">
        <v>7804</v>
      </c>
      <c r="H552" s="452">
        <v>1225</v>
      </c>
      <c r="I552" s="59">
        <v>0.13</v>
      </c>
      <c r="J552" s="448">
        <f t="shared" si="16"/>
        <v>1065.75</v>
      </c>
    </row>
    <row r="553" spans="1:10" ht="15.75">
      <c r="A553" s="55">
        <f t="shared" si="17"/>
        <v>549</v>
      </c>
      <c r="B553" s="55" t="s">
        <v>14466</v>
      </c>
      <c r="C553" s="419" t="s">
        <v>13212</v>
      </c>
      <c r="D553" s="419" t="s">
        <v>14118</v>
      </c>
      <c r="E553" s="55" t="s">
        <v>7802</v>
      </c>
      <c r="F553" s="55"/>
      <c r="G553" s="55" t="s">
        <v>7804</v>
      </c>
      <c r="H553" s="452">
        <v>1038.33</v>
      </c>
      <c r="I553" s="59">
        <v>0.13</v>
      </c>
      <c r="J553" s="448">
        <f t="shared" si="16"/>
        <v>903.34709999999995</v>
      </c>
    </row>
    <row r="554" spans="1:10" ht="15.75">
      <c r="A554" s="55">
        <f t="shared" si="17"/>
        <v>550</v>
      </c>
      <c r="B554" s="55" t="s">
        <v>14466</v>
      </c>
      <c r="C554" s="419" t="s">
        <v>13213</v>
      </c>
      <c r="D554" s="419" t="s">
        <v>14119</v>
      </c>
      <c r="E554" s="55" t="s">
        <v>7802</v>
      </c>
      <c r="F554" s="55"/>
      <c r="G554" s="55" t="s">
        <v>7804</v>
      </c>
      <c r="H554" s="452">
        <v>2053.34</v>
      </c>
      <c r="I554" s="59">
        <v>0.13</v>
      </c>
      <c r="J554" s="448">
        <f t="shared" si="16"/>
        <v>1786.4058000000002</v>
      </c>
    </row>
    <row r="555" spans="1:10" ht="15.75">
      <c r="A555" s="55">
        <f t="shared" si="17"/>
        <v>551</v>
      </c>
      <c r="B555" s="55" t="s">
        <v>14466</v>
      </c>
      <c r="C555" s="419" t="s">
        <v>13214</v>
      </c>
      <c r="D555" s="419" t="s">
        <v>14120</v>
      </c>
      <c r="E555" s="55" t="s">
        <v>7802</v>
      </c>
      <c r="F555" s="55"/>
      <c r="G555" s="55" t="s">
        <v>7804</v>
      </c>
      <c r="H555" s="452">
        <v>1253</v>
      </c>
      <c r="I555" s="59">
        <v>0.13</v>
      </c>
      <c r="J555" s="448">
        <f t="shared" si="16"/>
        <v>1090.1099999999999</v>
      </c>
    </row>
    <row r="556" spans="1:10" ht="15.75">
      <c r="A556" s="55">
        <f t="shared" si="17"/>
        <v>552</v>
      </c>
      <c r="B556" s="55" t="s">
        <v>14466</v>
      </c>
      <c r="C556" s="419" t="s">
        <v>13215</v>
      </c>
      <c r="D556" s="419" t="s">
        <v>14121</v>
      </c>
      <c r="E556" s="55" t="s">
        <v>7802</v>
      </c>
      <c r="F556" s="55"/>
      <c r="G556" s="55" t="s">
        <v>7804</v>
      </c>
      <c r="H556" s="452">
        <v>1533</v>
      </c>
      <c r="I556" s="59">
        <v>0.13</v>
      </c>
      <c r="J556" s="448">
        <f t="shared" si="16"/>
        <v>1333.71</v>
      </c>
    </row>
    <row r="557" spans="1:10" ht="15.75">
      <c r="A557" s="55">
        <f t="shared" si="17"/>
        <v>553</v>
      </c>
      <c r="B557" s="55" t="s">
        <v>14466</v>
      </c>
      <c r="C557" s="419" t="s">
        <v>13216</v>
      </c>
      <c r="D557" s="419" t="s">
        <v>14122</v>
      </c>
      <c r="E557" s="55" t="s">
        <v>7802</v>
      </c>
      <c r="F557" s="55"/>
      <c r="G557" s="55" t="s">
        <v>7804</v>
      </c>
      <c r="H557" s="452">
        <v>1633.34</v>
      </c>
      <c r="I557" s="59">
        <v>0.13</v>
      </c>
      <c r="J557" s="448">
        <f t="shared" si="16"/>
        <v>1421.0057999999999</v>
      </c>
    </row>
    <row r="558" spans="1:10" ht="15.75">
      <c r="A558" s="55">
        <f t="shared" si="17"/>
        <v>554</v>
      </c>
      <c r="B558" s="55" t="s">
        <v>14466</v>
      </c>
      <c r="C558" s="419" t="s">
        <v>13217</v>
      </c>
      <c r="D558" s="419" t="s">
        <v>14123</v>
      </c>
      <c r="E558" s="55" t="s">
        <v>7802</v>
      </c>
      <c r="F558" s="55"/>
      <c r="G558" s="55" t="s">
        <v>7804</v>
      </c>
      <c r="H558" s="452">
        <v>1570.34</v>
      </c>
      <c r="I558" s="59">
        <v>0.13</v>
      </c>
      <c r="J558" s="448">
        <f t="shared" si="16"/>
        <v>1366.1958</v>
      </c>
    </row>
    <row r="559" spans="1:10" ht="15.75">
      <c r="A559" s="55">
        <f t="shared" si="17"/>
        <v>555</v>
      </c>
      <c r="B559" s="55" t="s">
        <v>14466</v>
      </c>
      <c r="C559" s="419" t="s">
        <v>13218</v>
      </c>
      <c r="D559" s="419" t="s">
        <v>14124</v>
      </c>
      <c r="E559" s="55" t="s">
        <v>7802</v>
      </c>
      <c r="F559" s="55"/>
      <c r="G559" s="55" t="s">
        <v>7804</v>
      </c>
      <c r="H559" s="452">
        <v>1750</v>
      </c>
      <c r="I559" s="59">
        <v>0.13</v>
      </c>
      <c r="J559" s="448">
        <f t="shared" si="16"/>
        <v>1522.5</v>
      </c>
    </row>
    <row r="560" spans="1:10" ht="15.75">
      <c r="A560" s="55">
        <f t="shared" si="17"/>
        <v>556</v>
      </c>
      <c r="B560" s="55" t="s">
        <v>14466</v>
      </c>
      <c r="C560" s="419" t="s">
        <v>13219</v>
      </c>
      <c r="D560" s="419" t="s">
        <v>14125</v>
      </c>
      <c r="E560" s="55" t="s">
        <v>7802</v>
      </c>
      <c r="F560" s="55"/>
      <c r="G560" s="55" t="s">
        <v>7804</v>
      </c>
      <c r="H560" s="452">
        <v>1942.31</v>
      </c>
      <c r="I560" s="59">
        <v>0.13</v>
      </c>
      <c r="J560" s="448">
        <f t="shared" si="16"/>
        <v>1689.8097</v>
      </c>
    </row>
    <row r="561" spans="1:10" ht="15.75">
      <c r="A561" s="55">
        <f t="shared" si="17"/>
        <v>557</v>
      </c>
      <c r="B561" s="55" t="s">
        <v>14466</v>
      </c>
      <c r="C561" s="419" t="s">
        <v>13220</v>
      </c>
      <c r="D561" s="419" t="s">
        <v>14126</v>
      </c>
      <c r="E561" s="55" t="s">
        <v>7802</v>
      </c>
      <c r="F561" s="55"/>
      <c r="G561" s="55" t="s">
        <v>7804</v>
      </c>
      <c r="H561" s="452">
        <v>1563.33</v>
      </c>
      <c r="I561" s="59">
        <v>0.13</v>
      </c>
      <c r="J561" s="448">
        <f t="shared" si="16"/>
        <v>1360.0971</v>
      </c>
    </row>
    <row r="562" spans="1:10" ht="15.75">
      <c r="A562" s="55">
        <f t="shared" si="17"/>
        <v>558</v>
      </c>
      <c r="B562" s="55" t="s">
        <v>14466</v>
      </c>
      <c r="C562" s="419" t="s">
        <v>13221</v>
      </c>
      <c r="D562" s="419" t="s">
        <v>14127</v>
      </c>
      <c r="E562" s="55" t="s">
        <v>7802</v>
      </c>
      <c r="F562" s="55"/>
      <c r="G562" s="55" t="s">
        <v>7804</v>
      </c>
      <c r="H562" s="452">
        <v>165.25</v>
      </c>
      <c r="I562" s="59">
        <v>0.13</v>
      </c>
      <c r="J562" s="448">
        <f t="shared" si="16"/>
        <v>143.76750000000001</v>
      </c>
    </row>
    <row r="563" spans="1:10" ht="15.75">
      <c r="A563" s="55">
        <f t="shared" si="17"/>
        <v>559</v>
      </c>
      <c r="B563" s="55" t="s">
        <v>14466</v>
      </c>
      <c r="C563" s="419" t="s">
        <v>13222</v>
      </c>
      <c r="D563" s="419" t="s">
        <v>14127</v>
      </c>
      <c r="E563" s="55" t="s">
        <v>7802</v>
      </c>
      <c r="F563" s="55"/>
      <c r="G563" s="55" t="s">
        <v>7804</v>
      </c>
      <c r="H563" s="452">
        <v>175.65</v>
      </c>
      <c r="I563" s="59">
        <v>0.13</v>
      </c>
      <c r="J563" s="448">
        <f t="shared" si="16"/>
        <v>152.81550000000001</v>
      </c>
    </row>
    <row r="564" spans="1:10" ht="15.75">
      <c r="A564" s="55">
        <f t="shared" si="17"/>
        <v>560</v>
      </c>
      <c r="B564" s="55" t="s">
        <v>14466</v>
      </c>
      <c r="C564" s="419" t="s">
        <v>13223</v>
      </c>
      <c r="D564" s="419" t="s">
        <v>14128</v>
      </c>
      <c r="E564" s="55" t="s">
        <v>7802</v>
      </c>
      <c r="F564" s="55"/>
      <c r="G564" s="55" t="s">
        <v>7804</v>
      </c>
      <c r="H564" s="452">
        <v>163.34</v>
      </c>
      <c r="I564" s="59">
        <v>0.13</v>
      </c>
      <c r="J564" s="448">
        <f t="shared" si="16"/>
        <v>142.10580000000002</v>
      </c>
    </row>
    <row r="565" spans="1:10" ht="15.75">
      <c r="A565" s="55">
        <f t="shared" si="17"/>
        <v>561</v>
      </c>
      <c r="B565" s="55" t="s">
        <v>14466</v>
      </c>
      <c r="C565" s="419" t="s">
        <v>13224</v>
      </c>
      <c r="D565" s="419" t="s">
        <v>14129</v>
      </c>
      <c r="E565" s="55" t="s">
        <v>7802</v>
      </c>
      <c r="F565" s="55"/>
      <c r="G565" s="55" t="s">
        <v>7804</v>
      </c>
      <c r="H565" s="452">
        <v>228.67</v>
      </c>
      <c r="I565" s="59">
        <v>0.13</v>
      </c>
      <c r="J565" s="448">
        <f t="shared" si="16"/>
        <v>198.94289999999998</v>
      </c>
    </row>
    <row r="566" spans="1:10" ht="15.75">
      <c r="A566" s="55">
        <f t="shared" si="17"/>
        <v>562</v>
      </c>
      <c r="B566" s="55" t="s">
        <v>14466</v>
      </c>
      <c r="C566" s="419" t="s">
        <v>13225</v>
      </c>
      <c r="D566" s="419" t="s">
        <v>14130</v>
      </c>
      <c r="E566" s="55" t="s">
        <v>7802</v>
      </c>
      <c r="F566" s="55"/>
      <c r="G566" s="55" t="s">
        <v>7804</v>
      </c>
      <c r="H566" s="452">
        <v>295.72000000000003</v>
      </c>
      <c r="I566" s="59">
        <v>0.13</v>
      </c>
      <c r="J566" s="448">
        <f t="shared" si="16"/>
        <v>257.27640000000002</v>
      </c>
    </row>
    <row r="567" spans="1:10" ht="15.75">
      <c r="A567" s="55">
        <f t="shared" si="17"/>
        <v>563</v>
      </c>
      <c r="B567" s="55" t="s">
        <v>14466</v>
      </c>
      <c r="C567" s="419" t="s">
        <v>13226</v>
      </c>
      <c r="D567" s="419" t="s">
        <v>14131</v>
      </c>
      <c r="E567" s="55" t="s">
        <v>7802</v>
      </c>
      <c r="F567" s="55"/>
      <c r="G567" s="55" t="s">
        <v>7804</v>
      </c>
      <c r="H567" s="452">
        <v>198.33</v>
      </c>
      <c r="I567" s="59">
        <v>0.13</v>
      </c>
      <c r="J567" s="448">
        <f t="shared" si="16"/>
        <v>172.5471</v>
      </c>
    </row>
    <row r="568" spans="1:10" ht="15.75">
      <c r="A568" s="55">
        <f t="shared" si="17"/>
        <v>564</v>
      </c>
      <c r="B568" s="55" t="s">
        <v>14466</v>
      </c>
      <c r="C568" s="419" t="s">
        <v>13227</v>
      </c>
      <c r="D568" s="419" t="s">
        <v>14132</v>
      </c>
      <c r="E568" s="55" t="s">
        <v>7802</v>
      </c>
      <c r="F568" s="55"/>
      <c r="G568" s="55" t="s">
        <v>7804</v>
      </c>
      <c r="H568" s="452">
        <v>59.76</v>
      </c>
      <c r="I568" s="59">
        <v>0.13</v>
      </c>
      <c r="J568" s="448">
        <f t="shared" si="16"/>
        <v>51.991199999999999</v>
      </c>
    </row>
    <row r="569" spans="1:10" ht="15.75">
      <c r="A569" s="55">
        <f t="shared" si="17"/>
        <v>565</v>
      </c>
      <c r="B569" s="55" t="s">
        <v>14466</v>
      </c>
      <c r="C569" s="419" t="s">
        <v>13228</v>
      </c>
      <c r="D569" s="419" t="s">
        <v>14133</v>
      </c>
      <c r="E569" s="55" t="s">
        <v>7802</v>
      </c>
      <c r="F569" s="55"/>
      <c r="G569" s="55" t="s">
        <v>7804</v>
      </c>
      <c r="H569" s="452">
        <v>221.67</v>
      </c>
      <c r="I569" s="59">
        <v>0.13</v>
      </c>
      <c r="J569" s="448">
        <f t="shared" si="16"/>
        <v>192.85289999999998</v>
      </c>
    </row>
    <row r="570" spans="1:10" ht="15.75">
      <c r="A570" s="55">
        <f t="shared" si="17"/>
        <v>566</v>
      </c>
      <c r="B570" s="55" t="s">
        <v>14466</v>
      </c>
      <c r="C570" s="419" t="s">
        <v>13229</v>
      </c>
      <c r="D570" s="419" t="s">
        <v>14134</v>
      </c>
      <c r="E570" s="55" t="s">
        <v>7802</v>
      </c>
      <c r="F570" s="55"/>
      <c r="G570" s="55" t="s">
        <v>7804</v>
      </c>
      <c r="H570" s="452">
        <v>168.11</v>
      </c>
      <c r="I570" s="59">
        <v>0.13</v>
      </c>
      <c r="J570" s="448">
        <f t="shared" si="16"/>
        <v>146.25570000000002</v>
      </c>
    </row>
    <row r="571" spans="1:10" ht="15.75">
      <c r="A571" s="55">
        <f t="shared" si="17"/>
        <v>567</v>
      </c>
      <c r="B571" s="55" t="s">
        <v>14466</v>
      </c>
      <c r="C571" s="419" t="s">
        <v>13230</v>
      </c>
      <c r="D571" s="419" t="s">
        <v>14135</v>
      </c>
      <c r="E571" s="55" t="s">
        <v>7802</v>
      </c>
      <c r="F571" s="55"/>
      <c r="G571" s="55" t="s">
        <v>7804</v>
      </c>
      <c r="H571" s="452">
        <v>290.5</v>
      </c>
      <c r="I571" s="59">
        <v>0.13</v>
      </c>
      <c r="J571" s="448">
        <f t="shared" si="16"/>
        <v>252.73499999999999</v>
      </c>
    </row>
    <row r="572" spans="1:10" ht="15.75">
      <c r="A572" s="55">
        <f t="shared" si="17"/>
        <v>568</v>
      </c>
      <c r="B572" s="55" t="s">
        <v>14466</v>
      </c>
      <c r="C572" s="419" t="s">
        <v>13231</v>
      </c>
      <c r="D572" s="419" t="s">
        <v>14136</v>
      </c>
      <c r="E572" s="55" t="s">
        <v>7802</v>
      </c>
      <c r="F572" s="55"/>
      <c r="G572" s="55" t="s">
        <v>7804</v>
      </c>
      <c r="H572" s="452">
        <v>128.33000000000001</v>
      </c>
      <c r="I572" s="59">
        <v>0.13</v>
      </c>
      <c r="J572" s="448">
        <f t="shared" si="16"/>
        <v>111.64710000000001</v>
      </c>
    </row>
    <row r="573" spans="1:10" ht="15.75">
      <c r="A573" s="55">
        <f t="shared" si="17"/>
        <v>569</v>
      </c>
      <c r="B573" s="55" t="s">
        <v>14466</v>
      </c>
      <c r="C573" s="419" t="s">
        <v>13232</v>
      </c>
      <c r="D573" s="419" t="s">
        <v>14137</v>
      </c>
      <c r="E573" s="55" t="s">
        <v>7802</v>
      </c>
      <c r="F573" s="55"/>
      <c r="G573" s="55" t="s">
        <v>7804</v>
      </c>
      <c r="H573" s="452">
        <v>65.599999999999994</v>
      </c>
      <c r="I573" s="59">
        <v>0.13</v>
      </c>
      <c r="J573" s="448">
        <f t="shared" si="16"/>
        <v>57.071999999999996</v>
      </c>
    </row>
    <row r="574" spans="1:10" ht="15.75">
      <c r="A574" s="55">
        <f t="shared" si="17"/>
        <v>570</v>
      </c>
      <c r="B574" s="55" t="s">
        <v>14466</v>
      </c>
      <c r="C574" s="419" t="s">
        <v>13233</v>
      </c>
      <c r="D574" s="419" t="s">
        <v>14138</v>
      </c>
      <c r="E574" s="55" t="s">
        <v>7802</v>
      </c>
      <c r="F574" s="55"/>
      <c r="G574" s="55" t="s">
        <v>7804</v>
      </c>
      <c r="H574" s="452">
        <v>131.19999999999999</v>
      </c>
      <c r="I574" s="59">
        <v>0.13</v>
      </c>
      <c r="J574" s="448">
        <f t="shared" si="16"/>
        <v>114.14399999999999</v>
      </c>
    </row>
    <row r="575" spans="1:10" ht="15.75">
      <c r="A575" s="55">
        <f t="shared" si="17"/>
        <v>571</v>
      </c>
      <c r="B575" s="55" t="s">
        <v>14466</v>
      </c>
      <c r="C575" s="419" t="s">
        <v>13234</v>
      </c>
      <c r="D575" s="419" t="s">
        <v>14139</v>
      </c>
      <c r="E575" s="55" t="s">
        <v>7802</v>
      </c>
      <c r="F575" s="55"/>
      <c r="G575" s="55" t="s">
        <v>7804</v>
      </c>
      <c r="H575" s="452">
        <v>65.599999999999994</v>
      </c>
      <c r="I575" s="59">
        <v>0.13</v>
      </c>
      <c r="J575" s="448">
        <f t="shared" si="16"/>
        <v>57.071999999999996</v>
      </c>
    </row>
    <row r="576" spans="1:10" ht="15.75">
      <c r="A576" s="55">
        <f t="shared" si="17"/>
        <v>572</v>
      </c>
      <c r="B576" s="55" t="s">
        <v>14466</v>
      </c>
      <c r="C576" s="419" t="s">
        <v>13235</v>
      </c>
      <c r="D576" s="419" t="s">
        <v>14140</v>
      </c>
      <c r="E576" s="55" t="s">
        <v>7802</v>
      </c>
      <c r="F576" s="55"/>
      <c r="G576" s="55" t="s">
        <v>7804</v>
      </c>
      <c r="H576" s="452">
        <v>65.63</v>
      </c>
      <c r="I576" s="59">
        <v>0.13</v>
      </c>
      <c r="J576" s="448">
        <f t="shared" si="16"/>
        <v>57.098099999999995</v>
      </c>
    </row>
    <row r="577" spans="1:10" ht="15.75">
      <c r="A577" s="55">
        <f t="shared" si="17"/>
        <v>573</v>
      </c>
      <c r="B577" s="55" t="s">
        <v>14466</v>
      </c>
      <c r="C577" s="419" t="s">
        <v>13236</v>
      </c>
      <c r="D577" s="419" t="s">
        <v>14141</v>
      </c>
      <c r="E577" s="55" t="s">
        <v>7802</v>
      </c>
      <c r="F577" s="55"/>
      <c r="G577" s="55" t="s">
        <v>7804</v>
      </c>
      <c r="H577" s="452">
        <v>67.2</v>
      </c>
      <c r="I577" s="59">
        <v>0.13</v>
      </c>
      <c r="J577" s="448">
        <f t="shared" si="16"/>
        <v>58.463999999999999</v>
      </c>
    </row>
    <row r="578" spans="1:10" ht="15.75">
      <c r="A578" s="55">
        <f t="shared" si="17"/>
        <v>574</v>
      </c>
      <c r="B578" s="55" t="s">
        <v>14466</v>
      </c>
      <c r="C578" s="419" t="s">
        <v>13237</v>
      </c>
      <c r="D578" s="419" t="s">
        <v>14142</v>
      </c>
      <c r="E578" s="55" t="s">
        <v>7802</v>
      </c>
      <c r="F578" s="55"/>
      <c r="G578" s="55" t="s">
        <v>7804</v>
      </c>
      <c r="H578" s="452">
        <v>3844.19</v>
      </c>
      <c r="I578" s="59">
        <v>0.13</v>
      </c>
      <c r="J578" s="448">
        <f t="shared" si="16"/>
        <v>3344.4452999999999</v>
      </c>
    </row>
    <row r="579" spans="1:10" ht="15.75">
      <c r="A579" s="55">
        <f t="shared" si="17"/>
        <v>575</v>
      </c>
      <c r="B579" s="55" t="s">
        <v>14466</v>
      </c>
      <c r="C579" s="419" t="s">
        <v>13238</v>
      </c>
      <c r="D579" s="419" t="s">
        <v>14143</v>
      </c>
      <c r="E579" s="55" t="s">
        <v>7802</v>
      </c>
      <c r="F579" s="55"/>
      <c r="G579" s="55" t="s">
        <v>7804</v>
      </c>
      <c r="H579" s="452">
        <v>226.6</v>
      </c>
      <c r="I579" s="59">
        <v>0.13</v>
      </c>
      <c r="J579" s="448">
        <f t="shared" si="16"/>
        <v>197.142</v>
      </c>
    </row>
    <row r="580" spans="1:10" ht="15.75">
      <c r="A580" s="55">
        <f t="shared" si="17"/>
        <v>576</v>
      </c>
      <c r="B580" s="55" t="s">
        <v>14466</v>
      </c>
      <c r="C580" s="419" t="s">
        <v>13239</v>
      </c>
      <c r="D580" s="419" t="s">
        <v>14144</v>
      </c>
      <c r="E580" s="55" t="s">
        <v>7802</v>
      </c>
      <c r="F580" s="55"/>
      <c r="G580" s="55" t="s">
        <v>7804</v>
      </c>
      <c r="H580" s="452">
        <v>226.6</v>
      </c>
      <c r="I580" s="59">
        <v>0.13</v>
      </c>
      <c r="J580" s="448">
        <f t="shared" si="16"/>
        <v>197.142</v>
      </c>
    </row>
    <row r="581" spans="1:10" ht="15.75">
      <c r="A581" s="55">
        <f t="shared" si="17"/>
        <v>577</v>
      </c>
      <c r="B581" s="55" t="s">
        <v>14466</v>
      </c>
      <c r="C581" s="419" t="s">
        <v>13240</v>
      </c>
      <c r="D581" s="419" t="s">
        <v>14145</v>
      </c>
      <c r="E581" s="55" t="s">
        <v>7802</v>
      </c>
      <c r="F581" s="55"/>
      <c r="G581" s="55" t="s">
        <v>7804</v>
      </c>
      <c r="H581" s="452">
        <v>453.2</v>
      </c>
      <c r="I581" s="59">
        <v>0.13</v>
      </c>
      <c r="J581" s="448">
        <f t="shared" si="16"/>
        <v>394.28399999999999</v>
      </c>
    </row>
    <row r="582" spans="1:10" ht="15.75">
      <c r="A582" s="55">
        <f t="shared" si="17"/>
        <v>578</v>
      </c>
      <c r="B582" s="55" t="s">
        <v>14466</v>
      </c>
      <c r="C582" s="419" t="s">
        <v>13241</v>
      </c>
      <c r="D582" s="419" t="s">
        <v>14146</v>
      </c>
      <c r="E582" s="55" t="s">
        <v>7802</v>
      </c>
      <c r="F582" s="55"/>
      <c r="G582" s="55" t="s">
        <v>7804</v>
      </c>
      <c r="H582" s="452">
        <v>226.6</v>
      </c>
      <c r="I582" s="59">
        <v>0.13</v>
      </c>
      <c r="J582" s="448">
        <f t="shared" ref="J582:J645" si="18">H582*(1-I582)</f>
        <v>197.142</v>
      </c>
    </row>
    <row r="583" spans="1:10" ht="15.75">
      <c r="A583" s="55">
        <f t="shared" ref="A583:A646" si="19">A582+1</f>
        <v>579</v>
      </c>
      <c r="B583" s="55" t="s">
        <v>14466</v>
      </c>
      <c r="C583" s="419" t="s">
        <v>13242</v>
      </c>
      <c r="D583" s="419" t="s">
        <v>14147</v>
      </c>
      <c r="E583" s="55" t="s">
        <v>7802</v>
      </c>
      <c r="F583" s="55"/>
      <c r="G583" s="55" t="s">
        <v>7804</v>
      </c>
      <c r="H583" s="452">
        <v>226.6</v>
      </c>
      <c r="I583" s="59">
        <v>0.13</v>
      </c>
      <c r="J583" s="448">
        <f t="shared" si="18"/>
        <v>197.142</v>
      </c>
    </row>
    <row r="584" spans="1:10" ht="15.75">
      <c r="A584" s="55">
        <f t="shared" si="19"/>
        <v>580</v>
      </c>
      <c r="B584" s="55" t="s">
        <v>14466</v>
      </c>
      <c r="C584" s="419" t="s">
        <v>13243</v>
      </c>
      <c r="D584" s="419" t="s">
        <v>14148</v>
      </c>
      <c r="E584" s="55" t="s">
        <v>7802</v>
      </c>
      <c r="F584" s="55"/>
      <c r="G584" s="55" t="s">
        <v>7804</v>
      </c>
      <c r="H584" s="452">
        <v>453.2</v>
      </c>
      <c r="I584" s="59">
        <v>0.13</v>
      </c>
      <c r="J584" s="448">
        <f t="shared" si="18"/>
        <v>394.28399999999999</v>
      </c>
    </row>
    <row r="585" spans="1:10" ht="15.75">
      <c r="A585" s="55">
        <f t="shared" si="19"/>
        <v>581</v>
      </c>
      <c r="B585" s="55" t="s">
        <v>14466</v>
      </c>
      <c r="C585" s="419" t="s">
        <v>13244</v>
      </c>
      <c r="D585" s="419" t="s">
        <v>14149</v>
      </c>
      <c r="E585" s="55" t="s">
        <v>7802</v>
      </c>
      <c r="F585" s="55"/>
      <c r="G585" s="55" t="s">
        <v>7804</v>
      </c>
      <c r="H585" s="452">
        <v>906.98</v>
      </c>
      <c r="I585" s="59">
        <v>0.13</v>
      </c>
      <c r="J585" s="448">
        <f t="shared" si="18"/>
        <v>789.07259999999997</v>
      </c>
    </row>
    <row r="586" spans="1:10" ht="15.75">
      <c r="A586" s="55">
        <f t="shared" si="19"/>
        <v>582</v>
      </c>
      <c r="B586" s="55" t="s">
        <v>14466</v>
      </c>
      <c r="C586" s="419" t="s">
        <v>13245</v>
      </c>
      <c r="D586" s="419" t="s">
        <v>14150</v>
      </c>
      <c r="E586" s="55" t="s">
        <v>7802</v>
      </c>
      <c r="F586" s="55"/>
      <c r="G586" s="55" t="s">
        <v>7804</v>
      </c>
      <c r="H586" s="452">
        <v>1922.09</v>
      </c>
      <c r="I586" s="59">
        <v>0.13</v>
      </c>
      <c r="J586" s="448">
        <f t="shared" si="18"/>
        <v>1672.2183</v>
      </c>
    </row>
    <row r="587" spans="1:10" ht="15.75">
      <c r="A587" s="55">
        <f t="shared" si="19"/>
        <v>583</v>
      </c>
      <c r="B587" s="55" t="s">
        <v>14466</v>
      </c>
      <c r="C587" s="419" t="s">
        <v>13246</v>
      </c>
      <c r="D587" s="419" t="s">
        <v>14151</v>
      </c>
      <c r="E587" s="55" t="s">
        <v>7802</v>
      </c>
      <c r="F587" s="55"/>
      <c r="G587" s="55" t="s">
        <v>7804</v>
      </c>
      <c r="H587" s="452">
        <v>56.54</v>
      </c>
      <c r="I587" s="59">
        <v>0.13</v>
      </c>
      <c r="J587" s="448">
        <f t="shared" si="18"/>
        <v>49.189799999999998</v>
      </c>
    </row>
    <row r="588" spans="1:10" ht="15.75">
      <c r="A588" s="55">
        <f t="shared" si="19"/>
        <v>584</v>
      </c>
      <c r="B588" s="55" t="s">
        <v>14466</v>
      </c>
      <c r="C588" s="419" t="s">
        <v>13247</v>
      </c>
      <c r="D588" s="419" t="s">
        <v>14152</v>
      </c>
      <c r="E588" s="55" t="s">
        <v>7802</v>
      </c>
      <c r="F588" s="55"/>
      <c r="G588" s="55" t="s">
        <v>7804</v>
      </c>
      <c r="H588" s="452">
        <v>56.54</v>
      </c>
      <c r="I588" s="59">
        <v>0.13</v>
      </c>
      <c r="J588" s="448">
        <f t="shared" si="18"/>
        <v>49.189799999999998</v>
      </c>
    </row>
    <row r="589" spans="1:10" ht="15.75">
      <c r="A589" s="55">
        <f t="shared" si="19"/>
        <v>585</v>
      </c>
      <c r="B589" s="55" t="s">
        <v>14466</v>
      </c>
      <c r="C589" s="419" t="s">
        <v>13248</v>
      </c>
      <c r="D589" s="419" t="s">
        <v>14153</v>
      </c>
      <c r="E589" s="55" t="s">
        <v>7802</v>
      </c>
      <c r="F589" s="55"/>
      <c r="G589" s="55" t="s">
        <v>7804</v>
      </c>
      <c r="H589" s="452">
        <v>33.68</v>
      </c>
      <c r="I589" s="59">
        <v>0.13</v>
      </c>
      <c r="J589" s="448">
        <f t="shared" si="18"/>
        <v>29.301600000000001</v>
      </c>
    </row>
    <row r="590" spans="1:10" ht="15.75">
      <c r="A590" s="55">
        <f t="shared" si="19"/>
        <v>586</v>
      </c>
      <c r="B590" s="55" t="s">
        <v>14466</v>
      </c>
      <c r="C590" s="419" t="s">
        <v>13249</v>
      </c>
      <c r="D590" s="419" t="s">
        <v>14154</v>
      </c>
      <c r="E590" s="55" t="s">
        <v>7802</v>
      </c>
      <c r="F590" s="55"/>
      <c r="G590" s="55" t="s">
        <v>7804</v>
      </c>
      <c r="H590" s="452">
        <v>33.68</v>
      </c>
      <c r="I590" s="59">
        <v>0.13</v>
      </c>
      <c r="J590" s="448">
        <f t="shared" si="18"/>
        <v>29.301600000000001</v>
      </c>
    </row>
    <row r="591" spans="1:10" ht="15.75">
      <c r="A591" s="55">
        <f t="shared" si="19"/>
        <v>587</v>
      </c>
      <c r="B591" s="55" t="s">
        <v>14466</v>
      </c>
      <c r="C591" s="419" t="s">
        <v>13250</v>
      </c>
      <c r="D591" s="419" t="s">
        <v>14155</v>
      </c>
      <c r="E591" s="55" t="s">
        <v>7802</v>
      </c>
      <c r="F591" s="55"/>
      <c r="G591" s="55" t="s">
        <v>7804</v>
      </c>
      <c r="H591" s="452">
        <v>34.79</v>
      </c>
      <c r="I591" s="59">
        <v>0.13</v>
      </c>
      <c r="J591" s="448">
        <f t="shared" si="18"/>
        <v>30.267299999999999</v>
      </c>
    </row>
    <row r="592" spans="1:10" ht="15.75">
      <c r="A592" s="55">
        <f t="shared" si="19"/>
        <v>588</v>
      </c>
      <c r="B592" s="55" t="s">
        <v>14466</v>
      </c>
      <c r="C592" s="419" t="s">
        <v>13251</v>
      </c>
      <c r="D592" s="419" t="s">
        <v>14156</v>
      </c>
      <c r="E592" s="55" t="s">
        <v>7802</v>
      </c>
      <c r="F592" s="55"/>
      <c r="G592" s="55" t="s">
        <v>7804</v>
      </c>
      <c r="H592" s="452">
        <v>34.79</v>
      </c>
      <c r="I592" s="59">
        <v>0.13</v>
      </c>
      <c r="J592" s="448">
        <f t="shared" si="18"/>
        <v>30.267299999999999</v>
      </c>
    </row>
    <row r="593" spans="1:10" ht="15.75">
      <c r="A593" s="55">
        <f t="shared" si="19"/>
        <v>589</v>
      </c>
      <c r="B593" s="55" t="s">
        <v>14466</v>
      </c>
      <c r="C593" s="419" t="s">
        <v>13252</v>
      </c>
      <c r="D593" s="419" t="s">
        <v>14153</v>
      </c>
      <c r="E593" s="55" t="s">
        <v>7802</v>
      </c>
      <c r="F593" s="55"/>
      <c r="G593" s="55" t="s">
        <v>7804</v>
      </c>
      <c r="H593" s="452">
        <v>38.130000000000003</v>
      </c>
      <c r="I593" s="59">
        <v>0.13</v>
      </c>
      <c r="J593" s="448">
        <f t="shared" si="18"/>
        <v>33.173100000000005</v>
      </c>
    </row>
    <row r="594" spans="1:10" ht="15.75">
      <c r="A594" s="55">
        <f t="shared" si="19"/>
        <v>590</v>
      </c>
      <c r="B594" s="55" t="s">
        <v>14466</v>
      </c>
      <c r="C594" s="419" t="s">
        <v>13253</v>
      </c>
      <c r="D594" s="419" t="s">
        <v>14157</v>
      </c>
      <c r="E594" s="55" t="s">
        <v>7802</v>
      </c>
      <c r="F594" s="55"/>
      <c r="G594" s="55" t="s">
        <v>7804</v>
      </c>
      <c r="H594" s="452">
        <v>38.130000000000003</v>
      </c>
      <c r="I594" s="59">
        <v>0.13</v>
      </c>
      <c r="J594" s="448">
        <f t="shared" si="18"/>
        <v>33.173100000000005</v>
      </c>
    </row>
    <row r="595" spans="1:10" ht="15.75">
      <c r="A595" s="55">
        <f t="shared" si="19"/>
        <v>591</v>
      </c>
      <c r="B595" s="55" t="s">
        <v>14466</v>
      </c>
      <c r="C595" s="419" t="s">
        <v>13254</v>
      </c>
      <c r="D595" s="419" t="s">
        <v>14158</v>
      </c>
      <c r="E595" s="55" t="s">
        <v>7802</v>
      </c>
      <c r="F595" s="55"/>
      <c r="G595" s="55" t="s">
        <v>7804</v>
      </c>
      <c r="H595" s="452">
        <v>39.24</v>
      </c>
      <c r="I595" s="59">
        <v>0.13</v>
      </c>
      <c r="J595" s="448">
        <f t="shared" si="18"/>
        <v>34.138800000000003</v>
      </c>
    </row>
    <row r="596" spans="1:10" ht="15.75">
      <c r="A596" s="55">
        <f t="shared" si="19"/>
        <v>592</v>
      </c>
      <c r="B596" s="55" t="s">
        <v>14466</v>
      </c>
      <c r="C596" s="419" t="s">
        <v>13255</v>
      </c>
      <c r="D596" s="419" t="s">
        <v>14159</v>
      </c>
      <c r="E596" s="55" t="s">
        <v>7802</v>
      </c>
      <c r="F596" s="55"/>
      <c r="G596" s="55" t="s">
        <v>7804</v>
      </c>
      <c r="H596" s="452">
        <v>39.24</v>
      </c>
      <c r="I596" s="59">
        <v>0.13</v>
      </c>
      <c r="J596" s="448">
        <f t="shared" si="18"/>
        <v>34.138800000000003</v>
      </c>
    </row>
    <row r="597" spans="1:10" ht="15.75">
      <c r="A597" s="55">
        <f t="shared" si="19"/>
        <v>593</v>
      </c>
      <c r="B597" s="55" t="s">
        <v>14466</v>
      </c>
      <c r="C597" s="419" t="s">
        <v>13256</v>
      </c>
      <c r="D597" s="419" t="s">
        <v>14160</v>
      </c>
      <c r="E597" s="55" t="s">
        <v>7802</v>
      </c>
      <c r="F597" s="55"/>
      <c r="G597" s="55" t="s">
        <v>7804</v>
      </c>
      <c r="H597" s="452">
        <v>51.46</v>
      </c>
      <c r="I597" s="59">
        <v>0.13</v>
      </c>
      <c r="J597" s="448">
        <f t="shared" si="18"/>
        <v>44.770200000000003</v>
      </c>
    </row>
    <row r="598" spans="1:10" ht="15.75">
      <c r="A598" s="55">
        <f t="shared" si="19"/>
        <v>594</v>
      </c>
      <c r="B598" s="55" t="s">
        <v>14466</v>
      </c>
      <c r="C598" s="419" t="s">
        <v>13257</v>
      </c>
      <c r="D598" s="419" t="s">
        <v>14161</v>
      </c>
      <c r="E598" s="55" t="s">
        <v>7802</v>
      </c>
      <c r="F598" s="55"/>
      <c r="G598" s="55" t="s">
        <v>7804</v>
      </c>
      <c r="H598" s="452">
        <v>51.46</v>
      </c>
      <c r="I598" s="59">
        <v>0.13</v>
      </c>
      <c r="J598" s="448">
        <f t="shared" si="18"/>
        <v>44.770200000000003</v>
      </c>
    </row>
    <row r="599" spans="1:10" ht="15.75">
      <c r="A599" s="55">
        <f t="shared" si="19"/>
        <v>595</v>
      </c>
      <c r="B599" s="55" t="s">
        <v>14466</v>
      </c>
      <c r="C599" s="419" t="s">
        <v>13258</v>
      </c>
      <c r="D599" s="419" t="s">
        <v>14162</v>
      </c>
      <c r="E599" s="55" t="s">
        <v>7802</v>
      </c>
      <c r="F599" s="55"/>
      <c r="G599" s="55" t="s">
        <v>7804</v>
      </c>
      <c r="H599" s="452">
        <v>129.29</v>
      </c>
      <c r="I599" s="59">
        <v>0.13</v>
      </c>
      <c r="J599" s="448">
        <f t="shared" si="18"/>
        <v>112.4823</v>
      </c>
    </row>
    <row r="600" spans="1:10" ht="15.75">
      <c r="A600" s="55">
        <f t="shared" si="19"/>
        <v>596</v>
      </c>
      <c r="B600" s="55" t="s">
        <v>14466</v>
      </c>
      <c r="C600" s="419" t="s">
        <v>13259</v>
      </c>
      <c r="D600" s="419" t="s">
        <v>14163</v>
      </c>
      <c r="E600" s="55" t="s">
        <v>7802</v>
      </c>
      <c r="F600" s="55"/>
      <c r="G600" s="55" t="s">
        <v>7804</v>
      </c>
      <c r="H600" s="452">
        <v>129.29</v>
      </c>
      <c r="I600" s="59">
        <v>0.13</v>
      </c>
      <c r="J600" s="448">
        <f t="shared" si="18"/>
        <v>112.4823</v>
      </c>
    </row>
    <row r="601" spans="1:10" ht="15.75">
      <c r="A601" s="55">
        <f t="shared" si="19"/>
        <v>597</v>
      </c>
      <c r="B601" s="55" t="s">
        <v>14466</v>
      </c>
      <c r="C601" s="419" t="s">
        <v>13260</v>
      </c>
      <c r="D601" s="419" t="s">
        <v>14164</v>
      </c>
      <c r="E601" s="55" t="s">
        <v>7802</v>
      </c>
      <c r="F601" s="55"/>
      <c r="G601" s="55" t="s">
        <v>7804</v>
      </c>
      <c r="H601" s="452">
        <v>43.98</v>
      </c>
      <c r="I601" s="59">
        <v>0.13</v>
      </c>
      <c r="J601" s="448">
        <f t="shared" si="18"/>
        <v>38.262599999999999</v>
      </c>
    </row>
    <row r="602" spans="1:10" ht="15.75">
      <c r="A602" s="55">
        <f t="shared" si="19"/>
        <v>598</v>
      </c>
      <c r="B602" s="55" t="s">
        <v>14466</v>
      </c>
      <c r="C602" s="419" t="s">
        <v>13261</v>
      </c>
      <c r="D602" s="419" t="s">
        <v>14165</v>
      </c>
      <c r="E602" s="55" t="s">
        <v>7802</v>
      </c>
      <c r="F602" s="55"/>
      <c r="G602" s="55" t="s">
        <v>7804</v>
      </c>
      <c r="H602" s="452">
        <v>43.98</v>
      </c>
      <c r="I602" s="59">
        <v>0.13</v>
      </c>
      <c r="J602" s="448">
        <f t="shared" si="18"/>
        <v>38.262599999999999</v>
      </c>
    </row>
    <row r="603" spans="1:10" ht="15.75">
      <c r="A603" s="55">
        <f t="shared" si="19"/>
        <v>599</v>
      </c>
      <c r="B603" s="55" t="s">
        <v>14466</v>
      </c>
      <c r="C603" s="419" t="s">
        <v>13262</v>
      </c>
      <c r="D603" s="419" t="s">
        <v>14166</v>
      </c>
      <c r="E603" s="55" t="s">
        <v>7802</v>
      </c>
      <c r="F603" s="55"/>
      <c r="G603" s="55" t="s">
        <v>7804</v>
      </c>
      <c r="H603" s="452">
        <v>141.43</v>
      </c>
      <c r="I603" s="59">
        <v>0.13</v>
      </c>
      <c r="J603" s="448">
        <f t="shared" si="18"/>
        <v>123.0441</v>
      </c>
    </row>
    <row r="604" spans="1:10" ht="15.75">
      <c r="A604" s="55">
        <f t="shared" si="19"/>
        <v>600</v>
      </c>
      <c r="B604" s="55" t="s">
        <v>14466</v>
      </c>
      <c r="C604" s="419" t="s">
        <v>13263</v>
      </c>
      <c r="D604" s="419" t="s">
        <v>14167</v>
      </c>
      <c r="E604" s="55" t="s">
        <v>7802</v>
      </c>
      <c r="F604" s="55"/>
      <c r="G604" s="55" t="s">
        <v>7804</v>
      </c>
      <c r="H604" s="452">
        <v>145.12</v>
      </c>
      <c r="I604" s="59">
        <v>0.13</v>
      </c>
      <c r="J604" s="448">
        <f t="shared" si="18"/>
        <v>126.2544</v>
      </c>
    </row>
    <row r="605" spans="1:10" ht="15.75">
      <c r="A605" s="55">
        <f t="shared" si="19"/>
        <v>601</v>
      </c>
      <c r="B605" s="55" t="s">
        <v>14466</v>
      </c>
      <c r="C605" s="419" t="s">
        <v>13264</v>
      </c>
      <c r="D605" s="419" t="s">
        <v>14168</v>
      </c>
      <c r="E605" s="55" t="s">
        <v>7802</v>
      </c>
      <c r="F605" s="55"/>
      <c r="G605" s="55" t="s">
        <v>7804</v>
      </c>
      <c r="H605" s="452">
        <v>162.46</v>
      </c>
      <c r="I605" s="59">
        <v>0.13</v>
      </c>
      <c r="J605" s="448">
        <f t="shared" si="18"/>
        <v>141.34020000000001</v>
      </c>
    </row>
    <row r="606" spans="1:10" ht="15.75">
      <c r="A606" s="55">
        <f t="shared" si="19"/>
        <v>602</v>
      </c>
      <c r="B606" s="55" t="s">
        <v>14466</v>
      </c>
      <c r="C606" s="419" t="s">
        <v>13265</v>
      </c>
      <c r="D606" s="419" t="s">
        <v>14169</v>
      </c>
      <c r="E606" s="55" t="s">
        <v>7802</v>
      </c>
      <c r="F606" s="55"/>
      <c r="G606" s="55" t="s">
        <v>7804</v>
      </c>
      <c r="H606" s="452">
        <v>256.66000000000003</v>
      </c>
      <c r="I606" s="59">
        <v>0.13</v>
      </c>
      <c r="J606" s="448">
        <f t="shared" si="18"/>
        <v>223.29420000000002</v>
      </c>
    </row>
    <row r="607" spans="1:10" ht="15.75">
      <c r="A607" s="55">
        <f t="shared" si="19"/>
        <v>603</v>
      </c>
      <c r="B607" s="55" t="s">
        <v>14466</v>
      </c>
      <c r="C607" s="419" t="s">
        <v>13266</v>
      </c>
      <c r="D607" s="419" t="s">
        <v>14170</v>
      </c>
      <c r="E607" s="55" t="s">
        <v>7802</v>
      </c>
      <c r="F607" s="55"/>
      <c r="G607" s="55" t="s">
        <v>7804</v>
      </c>
      <c r="H607" s="452">
        <v>186.67</v>
      </c>
      <c r="I607" s="59">
        <v>0.13</v>
      </c>
      <c r="J607" s="448">
        <f t="shared" si="18"/>
        <v>162.40289999999999</v>
      </c>
    </row>
    <row r="608" spans="1:10" ht="15.75">
      <c r="A608" s="55">
        <f t="shared" si="19"/>
        <v>604</v>
      </c>
      <c r="B608" s="55" t="s">
        <v>14466</v>
      </c>
      <c r="C608" s="419" t="s">
        <v>13267</v>
      </c>
      <c r="D608" s="419" t="s">
        <v>14171</v>
      </c>
      <c r="E608" s="55" t="s">
        <v>7802</v>
      </c>
      <c r="F608" s="55"/>
      <c r="G608" s="55" t="s">
        <v>7804</v>
      </c>
      <c r="H608" s="452">
        <v>124.83</v>
      </c>
      <c r="I608" s="59">
        <v>0.13</v>
      </c>
      <c r="J608" s="448">
        <f t="shared" si="18"/>
        <v>108.60209999999999</v>
      </c>
    </row>
    <row r="609" spans="1:10" ht="15.75">
      <c r="A609" s="55">
        <f t="shared" si="19"/>
        <v>605</v>
      </c>
      <c r="B609" s="55" t="s">
        <v>14466</v>
      </c>
      <c r="C609" s="419" t="s">
        <v>13268</v>
      </c>
      <c r="D609" s="419" t="s">
        <v>14172</v>
      </c>
      <c r="E609" s="55" t="s">
        <v>7802</v>
      </c>
      <c r="F609" s="55"/>
      <c r="G609" s="55" t="s">
        <v>7804</v>
      </c>
      <c r="H609" s="452">
        <v>168</v>
      </c>
      <c r="I609" s="59">
        <v>0.13</v>
      </c>
      <c r="J609" s="448">
        <f t="shared" si="18"/>
        <v>146.16</v>
      </c>
    </row>
    <row r="610" spans="1:10" ht="15.75">
      <c r="A610" s="55">
        <f t="shared" si="19"/>
        <v>606</v>
      </c>
      <c r="B610" s="55" t="s">
        <v>14466</v>
      </c>
      <c r="C610" s="419" t="s">
        <v>13269</v>
      </c>
      <c r="D610" s="419" t="s">
        <v>14173</v>
      </c>
      <c r="E610" s="55" t="s">
        <v>7802</v>
      </c>
      <c r="F610" s="55"/>
      <c r="G610" s="55" t="s">
        <v>7804</v>
      </c>
      <c r="H610" s="452">
        <v>706.7</v>
      </c>
      <c r="I610" s="59">
        <v>0.13</v>
      </c>
      <c r="J610" s="448">
        <f t="shared" si="18"/>
        <v>614.82900000000006</v>
      </c>
    </row>
    <row r="611" spans="1:10" ht="15.75">
      <c r="A611" s="55">
        <f t="shared" si="19"/>
        <v>607</v>
      </c>
      <c r="B611" s="55" t="s">
        <v>14466</v>
      </c>
      <c r="C611" s="419" t="s">
        <v>13270</v>
      </c>
      <c r="D611" s="419" t="s">
        <v>13720</v>
      </c>
      <c r="E611" s="55" t="s">
        <v>7802</v>
      </c>
      <c r="F611" s="55"/>
      <c r="G611" s="55" t="s">
        <v>7804</v>
      </c>
      <c r="H611" s="452">
        <v>434.24</v>
      </c>
      <c r="I611" s="59">
        <v>0.13</v>
      </c>
      <c r="J611" s="448">
        <f t="shared" si="18"/>
        <v>377.78879999999998</v>
      </c>
    </row>
    <row r="612" spans="1:10" ht="15.75">
      <c r="A612" s="55">
        <f t="shared" si="19"/>
        <v>608</v>
      </c>
      <c r="B612" s="55" t="s">
        <v>14466</v>
      </c>
      <c r="C612" s="419" t="s">
        <v>13271</v>
      </c>
      <c r="D612" s="419" t="s">
        <v>13721</v>
      </c>
      <c r="E612" s="55" t="s">
        <v>7802</v>
      </c>
      <c r="F612" s="55"/>
      <c r="G612" s="55" t="s">
        <v>7804</v>
      </c>
      <c r="H612" s="452">
        <v>434.24</v>
      </c>
      <c r="I612" s="59">
        <v>0.13</v>
      </c>
      <c r="J612" s="448">
        <f t="shared" si="18"/>
        <v>377.78879999999998</v>
      </c>
    </row>
    <row r="613" spans="1:10" ht="15.75">
      <c r="A613" s="55">
        <f t="shared" si="19"/>
        <v>609</v>
      </c>
      <c r="B613" s="55" t="s">
        <v>14466</v>
      </c>
      <c r="C613" s="419" t="s">
        <v>13272</v>
      </c>
      <c r="D613" s="419" t="s">
        <v>13726</v>
      </c>
      <c r="E613" s="55" t="s">
        <v>7802</v>
      </c>
      <c r="F613" s="55"/>
      <c r="G613" s="55" t="s">
        <v>7804</v>
      </c>
      <c r="H613" s="452">
        <v>513.13</v>
      </c>
      <c r="I613" s="59">
        <v>0.13</v>
      </c>
      <c r="J613" s="448">
        <f t="shared" si="18"/>
        <v>446.42309999999998</v>
      </c>
    </row>
    <row r="614" spans="1:10" ht="15.75">
      <c r="A614" s="55">
        <f t="shared" si="19"/>
        <v>610</v>
      </c>
      <c r="B614" s="55" t="s">
        <v>14466</v>
      </c>
      <c r="C614" s="419" t="s">
        <v>13273</v>
      </c>
      <c r="D614" s="419" t="s">
        <v>13727</v>
      </c>
      <c r="E614" s="55" t="s">
        <v>7802</v>
      </c>
      <c r="F614" s="55"/>
      <c r="G614" s="55" t="s">
        <v>7804</v>
      </c>
      <c r="H614" s="452">
        <v>513.13</v>
      </c>
      <c r="I614" s="59">
        <v>0.13</v>
      </c>
      <c r="J614" s="448">
        <f t="shared" si="18"/>
        <v>446.42309999999998</v>
      </c>
    </row>
    <row r="615" spans="1:10" ht="15.75">
      <c r="A615" s="55">
        <f t="shared" si="19"/>
        <v>611</v>
      </c>
      <c r="B615" s="55" t="s">
        <v>14466</v>
      </c>
      <c r="C615" s="419" t="s">
        <v>13274</v>
      </c>
      <c r="D615" s="419" t="s">
        <v>14174</v>
      </c>
      <c r="E615" s="55" t="s">
        <v>7802</v>
      </c>
      <c r="F615" s="55"/>
      <c r="G615" s="55" t="s">
        <v>7804</v>
      </c>
      <c r="H615" s="452">
        <v>407.99</v>
      </c>
      <c r="I615" s="59">
        <v>0.13</v>
      </c>
      <c r="J615" s="448">
        <f t="shared" si="18"/>
        <v>354.9513</v>
      </c>
    </row>
    <row r="616" spans="1:10" ht="15.75">
      <c r="A616" s="55">
        <f t="shared" si="19"/>
        <v>612</v>
      </c>
      <c r="B616" s="55" t="s">
        <v>14466</v>
      </c>
      <c r="C616" s="419" t="s">
        <v>13275</v>
      </c>
      <c r="D616" s="419" t="s">
        <v>14175</v>
      </c>
      <c r="E616" s="55" t="s">
        <v>7802</v>
      </c>
      <c r="F616" s="55"/>
      <c r="G616" s="55" t="s">
        <v>7804</v>
      </c>
      <c r="H616" s="452">
        <v>407.99</v>
      </c>
      <c r="I616" s="59">
        <v>0.13</v>
      </c>
      <c r="J616" s="448">
        <f t="shared" si="18"/>
        <v>354.9513</v>
      </c>
    </row>
    <row r="617" spans="1:10" ht="15.75">
      <c r="A617" s="55">
        <f t="shared" si="19"/>
        <v>613</v>
      </c>
      <c r="B617" s="55" t="s">
        <v>14466</v>
      </c>
      <c r="C617" s="419" t="s">
        <v>13276</v>
      </c>
      <c r="D617" s="419" t="s">
        <v>14176</v>
      </c>
      <c r="E617" s="55" t="s">
        <v>7802</v>
      </c>
      <c r="F617" s="55"/>
      <c r="G617" s="55" t="s">
        <v>7804</v>
      </c>
      <c r="H617" s="452">
        <v>603.89</v>
      </c>
      <c r="I617" s="59">
        <v>0.13</v>
      </c>
      <c r="J617" s="448">
        <f t="shared" si="18"/>
        <v>525.38429999999994</v>
      </c>
    </row>
    <row r="618" spans="1:10" ht="15.75">
      <c r="A618" s="55">
        <f t="shared" si="19"/>
        <v>614</v>
      </c>
      <c r="B618" s="55" t="s">
        <v>14466</v>
      </c>
      <c r="C618" s="419" t="s">
        <v>13277</v>
      </c>
      <c r="D618" s="419" t="s">
        <v>14177</v>
      </c>
      <c r="E618" s="55" t="s">
        <v>7802</v>
      </c>
      <c r="F618" s="55"/>
      <c r="G618" s="55" t="s">
        <v>7804</v>
      </c>
      <c r="H618" s="452">
        <v>603.89</v>
      </c>
      <c r="I618" s="59">
        <v>0.13</v>
      </c>
      <c r="J618" s="448">
        <f t="shared" si="18"/>
        <v>525.38429999999994</v>
      </c>
    </row>
    <row r="619" spans="1:10" ht="15.75">
      <c r="A619" s="55">
        <f t="shared" si="19"/>
        <v>615</v>
      </c>
      <c r="B619" s="55" t="s">
        <v>14466</v>
      </c>
      <c r="C619" s="419" t="s">
        <v>13278</v>
      </c>
      <c r="D619" s="419" t="s">
        <v>13733</v>
      </c>
      <c r="E619" s="55" t="s">
        <v>7802</v>
      </c>
      <c r="F619" s="55"/>
      <c r="G619" s="55" t="s">
        <v>7804</v>
      </c>
      <c r="H619" s="452">
        <v>549.21</v>
      </c>
      <c r="I619" s="59">
        <v>0.13</v>
      </c>
      <c r="J619" s="448">
        <f t="shared" si="18"/>
        <v>477.81270000000001</v>
      </c>
    </row>
    <row r="620" spans="1:10" ht="15.75">
      <c r="A620" s="55">
        <f t="shared" si="19"/>
        <v>616</v>
      </c>
      <c r="B620" s="55" t="s">
        <v>14466</v>
      </c>
      <c r="C620" s="419" t="s">
        <v>13279</v>
      </c>
      <c r="D620" s="419" t="s">
        <v>13734</v>
      </c>
      <c r="E620" s="55" t="s">
        <v>7802</v>
      </c>
      <c r="F620" s="55"/>
      <c r="G620" s="55" t="s">
        <v>7804</v>
      </c>
      <c r="H620" s="452">
        <v>549.21</v>
      </c>
      <c r="I620" s="59">
        <v>0.13</v>
      </c>
      <c r="J620" s="448">
        <f t="shared" si="18"/>
        <v>477.81270000000001</v>
      </c>
    </row>
    <row r="621" spans="1:10" ht="15.75">
      <c r="A621" s="55">
        <f t="shared" si="19"/>
        <v>617</v>
      </c>
      <c r="B621" s="55" t="s">
        <v>14466</v>
      </c>
      <c r="C621" s="419" t="s">
        <v>13280</v>
      </c>
      <c r="D621" s="419" t="s">
        <v>13739</v>
      </c>
      <c r="E621" s="55" t="s">
        <v>7802</v>
      </c>
      <c r="F621" s="55"/>
      <c r="G621" s="55" t="s">
        <v>7804</v>
      </c>
      <c r="H621" s="452">
        <v>626.99</v>
      </c>
      <c r="I621" s="59">
        <v>0.13</v>
      </c>
      <c r="J621" s="448">
        <f t="shared" si="18"/>
        <v>545.48130000000003</v>
      </c>
    </row>
    <row r="622" spans="1:10" ht="15.75">
      <c r="A622" s="55">
        <f t="shared" si="19"/>
        <v>618</v>
      </c>
      <c r="B622" s="55" t="s">
        <v>14466</v>
      </c>
      <c r="C622" s="419" t="s">
        <v>13281</v>
      </c>
      <c r="D622" s="419" t="s">
        <v>13740</v>
      </c>
      <c r="E622" s="55" t="s">
        <v>7802</v>
      </c>
      <c r="F622" s="55"/>
      <c r="G622" s="55" t="s">
        <v>7804</v>
      </c>
      <c r="H622" s="452">
        <v>626.99</v>
      </c>
      <c r="I622" s="59">
        <v>0.13</v>
      </c>
      <c r="J622" s="448">
        <f t="shared" si="18"/>
        <v>545.48130000000003</v>
      </c>
    </row>
    <row r="623" spans="1:10" ht="15.75">
      <c r="A623" s="55">
        <f t="shared" si="19"/>
        <v>619</v>
      </c>
      <c r="B623" s="55" t="s">
        <v>14466</v>
      </c>
      <c r="C623" s="419" t="s">
        <v>13282</v>
      </c>
      <c r="D623" s="419" t="s">
        <v>14178</v>
      </c>
      <c r="E623" s="55" t="s">
        <v>7802</v>
      </c>
      <c r="F623" s="55"/>
      <c r="G623" s="55" t="s">
        <v>7804</v>
      </c>
      <c r="H623" s="452">
        <v>353.72</v>
      </c>
      <c r="I623" s="59">
        <v>0.13</v>
      </c>
      <c r="J623" s="448">
        <f t="shared" si="18"/>
        <v>307.7364</v>
      </c>
    </row>
    <row r="624" spans="1:10" ht="15.75">
      <c r="A624" s="55">
        <f t="shared" si="19"/>
        <v>620</v>
      </c>
      <c r="B624" s="55" t="s">
        <v>14466</v>
      </c>
      <c r="C624" s="419" t="s">
        <v>13283</v>
      </c>
      <c r="D624" s="419" t="s">
        <v>14178</v>
      </c>
      <c r="E624" s="55" t="s">
        <v>7802</v>
      </c>
      <c r="F624" s="55"/>
      <c r="G624" s="55" t="s">
        <v>7804</v>
      </c>
      <c r="H624" s="452">
        <v>353.72</v>
      </c>
      <c r="I624" s="59">
        <v>0.13</v>
      </c>
      <c r="J624" s="448">
        <f t="shared" si="18"/>
        <v>307.7364</v>
      </c>
    </row>
    <row r="625" spans="1:10" ht="15.75">
      <c r="A625" s="55">
        <f t="shared" si="19"/>
        <v>621</v>
      </c>
      <c r="B625" s="55" t="s">
        <v>14466</v>
      </c>
      <c r="C625" s="419" t="s">
        <v>13284</v>
      </c>
      <c r="D625" s="419" t="s">
        <v>14179</v>
      </c>
      <c r="E625" s="55" t="s">
        <v>7802</v>
      </c>
      <c r="F625" s="55"/>
      <c r="G625" s="55" t="s">
        <v>7804</v>
      </c>
      <c r="H625" s="452">
        <v>437.95</v>
      </c>
      <c r="I625" s="59">
        <v>0.13</v>
      </c>
      <c r="J625" s="448">
        <f t="shared" si="18"/>
        <v>381.01650000000001</v>
      </c>
    </row>
    <row r="626" spans="1:10" ht="15.75">
      <c r="A626" s="55">
        <f t="shared" si="19"/>
        <v>622</v>
      </c>
      <c r="B626" s="55" t="s">
        <v>14466</v>
      </c>
      <c r="C626" s="419" t="s">
        <v>13285</v>
      </c>
      <c r="D626" s="419" t="s">
        <v>14180</v>
      </c>
      <c r="E626" s="55" t="s">
        <v>7802</v>
      </c>
      <c r="F626" s="55"/>
      <c r="G626" s="55" t="s">
        <v>7804</v>
      </c>
      <c r="H626" s="452">
        <v>437.95</v>
      </c>
      <c r="I626" s="59">
        <v>0.13</v>
      </c>
      <c r="J626" s="448">
        <f t="shared" si="18"/>
        <v>381.01650000000001</v>
      </c>
    </row>
    <row r="627" spans="1:10" ht="15.75">
      <c r="A627" s="55">
        <f t="shared" si="19"/>
        <v>623</v>
      </c>
      <c r="B627" s="55" t="s">
        <v>14466</v>
      </c>
      <c r="C627" s="419" t="s">
        <v>13286</v>
      </c>
      <c r="D627" s="419" t="s">
        <v>14181</v>
      </c>
      <c r="E627" s="55" t="s">
        <v>7802</v>
      </c>
      <c r="F627" s="55"/>
      <c r="G627" s="55" t="s">
        <v>7804</v>
      </c>
      <c r="H627" s="452">
        <v>460.32</v>
      </c>
      <c r="I627" s="59">
        <v>0.13</v>
      </c>
      <c r="J627" s="448">
        <f t="shared" si="18"/>
        <v>400.47839999999997</v>
      </c>
    </row>
    <row r="628" spans="1:10" ht="15.75">
      <c r="A628" s="55">
        <f t="shared" si="19"/>
        <v>624</v>
      </c>
      <c r="B628" s="55" t="s">
        <v>14466</v>
      </c>
      <c r="C628" s="419" t="s">
        <v>13287</v>
      </c>
      <c r="D628" s="419" t="s">
        <v>14182</v>
      </c>
      <c r="E628" s="55" t="s">
        <v>7802</v>
      </c>
      <c r="F628" s="55"/>
      <c r="G628" s="55" t="s">
        <v>7804</v>
      </c>
      <c r="H628" s="452">
        <v>460.32</v>
      </c>
      <c r="I628" s="59">
        <v>0.13</v>
      </c>
      <c r="J628" s="448">
        <f t="shared" si="18"/>
        <v>400.47839999999997</v>
      </c>
    </row>
    <row r="629" spans="1:10" ht="15.75">
      <c r="A629" s="55">
        <f t="shared" si="19"/>
        <v>625</v>
      </c>
      <c r="B629" s="55" t="s">
        <v>14466</v>
      </c>
      <c r="C629" s="419" t="s">
        <v>13288</v>
      </c>
      <c r="D629" s="419" t="s">
        <v>14183</v>
      </c>
      <c r="E629" s="55" t="s">
        <v>7802</v>
      </c>
      <c r="F629" s="55"/>
      <c r="G629" s="55" t="s">
        <v>7804</v>
      </c>
      <c r="H629" s="452">
        <v>415.88</v>
      </c>
      <c r="I629" s="59">
        <v>0.13</v>
      </c>
      <c r="J629" s="448">
        <f t="shared" si="18"/>
        <v>361.81560000000002</v>
      </c>
    </row>
    <row r="630" spans="1:10" ht="15.75">
      <c r="A630" s="55">
        <f t="shared" si="19"/>
        <v>626</v>
      </c>
      <c r="B630" s="55" t="s">
        <v>14466</v>
      </c>
      <c r="C630" s="419" t="s">
        <v>13289</v>
      </c>
      <c r="D630" s="419" t="s">
        <v>14184</v>
      </c>
      <c r="E630" s="55" t="s">
        <v>7802</v>
      </c>
      <c r="F630" s="55"/>
      <c r="G630" s="55" t="s">
        <v>7804</v>
      </c>
      <c r="H630" s="452">
        <v>415.88</v>
      </c>
      <c r="I630" s="59">
        <v>0.13</v>
      </c>
      <c r="J630" s="448">
        <f t="shared" si="18"/>
        <v>361.81560000000002</v>
      </c>
    </row>
    <row r="631" spans="1:10" ht="15.75">
      <c r="A631" s="55">
        <f t="shared" si="19"/>
        <v>627</v>
      </c>
      <c r="B631" s="55" t="s">
        <v>14466</v>
      </c>
      <c r="C631" s="419" t="s">
        <v>13290</v>
      </c>
      <c r="D631" s="419" t="s">
        <v>14185</v>
      </c>
      <c r="E631" s="55" t="s">
        <v>7802</v>
      </c>
      <c r="F631" s="55"/>
      <c r="G631" s="55" t="s">
        <v>7804</v>
      </c>
      <c r="H631" s="452">
        <v>438.1</v>
      </c>
      <c r="I631" s="59">
        <v>0.13</v>
      </c>
      <c r="J631" s="448">
        <f t="shared" si="18"/>
        <v>381.14699999999999</v>
      </c>
    </row>
    <row r="632" spans="1:10" ht="15.75">
      <c r="A632" s="55">
        <f t="shared" si="19"/>
        <v>628</v>
      </c>
      <c r="B632" s="55" t="s">
        <v>14466</v>
      </c>
      <c r="C632" s="419" t="s">
        <v>13291</v>
      </c>
      <c r="D632" s="419" t="s">
        <v>14186</v>
      </c>
      <c r="E632" s="55" t="s">
        <v>7802</v>
      </c>
      <c r="F632" s="55"/>
      <c r="G632" s="55" t="s">
        <v>7804</v>
      </c>
      <c r="H632" s="452">
        <v>438.1</v>
      </c>
      <c r="I632" s="59">
        <v>0.13</v>
      </c>
      <c r="J632" s="448">
        <f t="shared" si="18"/>
        <v>381.14699999999999</v>
      </c>
    </row>
    <row r="633" spans="1:10" ht="15.75">
      <c r="A633" s="55">
        <f t="shared" si="19"/>
        <v>629</v>
      </c>
      <c r="B633" s="55" t="s">
        <v>14466</v>
      </c>
      <c r="C633" s="419" t="s">
        <v>13292</v>
      </c>
      <c r="D633" s="419" t="s">
        <v>14187</v>
      </c>
      <c r="E633" s="55" t="s">
        <v>7802</v>
      </c>
      <c r="F633" s="55"/>
      <c r="G633" s="55" t="s">
        <v>7804</v>
      </c>
      <c r="H633" s="452">
        <v>404.77</v>
      </c>
      <c r="I633" s="59">
        <v>0.13</v>
      </c>
      <c r="J633" s="448">
        <f t="shared" si="18"/>
        <v>352.1499</v>
      </c>
    </row>
    <row r="634" spans="1:10" ht="15.75">
      <c r="A634" s="55">
        <f t="shared" si="19"/>
        <v>630</v>
      </c>
      <c r="B634" s="55" t="s">
        <v>14466</v>
      </c>
      <c r="C634" s="419" t="s">
        <v>13293</v>
      </c>
      <c r="D634" s="419" t="s">
        <v>14188</v>
      </c>
      <c r="E634" s="55" t="s">
        <v>7802</v>
      </c>
      <c r="F634" s="55"/>
      <c r="G634" s="55" t="s">
        <v>7804</v>
      </c>
      <c r="H634" s="452">
        <v>404.77</v>
      </c>
      <c r="I634" s="59">
        <v>0.13</v>
      </c>
      <c r="J634" s="448">
        <f t="shared" si="18"/>
        <v>352.1499</v>
      </c>
    </row>
    <row r="635" spans="1:10" ht="15.75">
      <c r="A635" s="55">
        <f t="shared" si="19"/>
        <v>631</v>
      </c>
      <c r="B635" s="55" t="s">
        <v>14466</v>
      </c>
      <c r="C635" s="419" t="s">
        <v>13294</v>
      </c>
      <c r="D635" s="419" t="s">
        <v>14189</v>
      </c>
      <c r="E635" s="55" t="s">
        <v>7802</v>
      </c>
      <c r="F635" s="55"/>
      <c r="G635" s="55" t="s">
        <v>7804</v>
      </c>
      <c r="H635" s="452">
        <v>26.95</v>
      </c>
      <c r="I635" s="59">
        <v>0.13</v>
      </c>
      <c r="J635" s="448">
        <f t="shared" si="18"/>
        <v>23.4465</v>
      </c>
    </row>
    <row r="636" spans="1:10" ht="15.75">
      <c r="A636" s="55">
        <f t="shared" si="19"/>
        <v>632</v>
      </c>
      <c r="B636" s="55" t="s">
        <v>14466</v>
      </c>
      <c r="C636" s="419" t="s">
        <v>13295</v>
      </c>
      <c r="D636" s="419" t="s">
        <v>14190</v>
      </c>
      <c r="E636" s="55" t="s">
        <v>7802</v>
      </c>
      <c r="F636" s="55"/>
      <c r="G636" s="55" t="s">
        <v>7804</v>
      </c>
      <c r="H636" s="452">
        <v>26.95</v>
      </c>
      <c r="I636" s="59">
        <v>0.13</v>
      </c>
      <c r="J636" s="448">
        <f t="shared" si="18"/>
        <v>23.4465</v>
      </c>
    </row>
    <row r="637" spans="1:10" ht="15.75">
      <c r="A637" s="55">
        <f t="shared" si="19"/>
        <v>633</v>
      </c>
      <c r="B637" s="55" t="s">
        <v>14466</v>
      </c>
      <c r="C637" s="419" t="s">
        <v>13296</v>
      </c>
      <c r="D637" s="419" t="s">
        <v>14191</v>
      </c>
      <c r="E637" s="55" t="s">
        <v>7802</v>
      </c>
      <c r="F637" s="55"/>
      <c r="G637" s="55" t="s">
        <v>7804</v>
      </c>
      <c r="H637" s="452">
        <v>15.73</v>
      </c>
      <c r="I637" s="59">
        <v>0.13</v>
      </c>
      <c r="J637" s="448">
        <f t="shared" si="18"/>
        <v>13.6851</v>
      </c>
    </row>
    <row r="638" spans="1:10" ht="15.75">
      <c r="A638" s="55">
        <f t="shared" si="19"/>
        <v>634</v>
      </c>
      <c r="B638" s="55" t="s">
        <v>14466</v>
      </c>
      <c r="C638" s="419" t="s">
        <v>13297</v>
      </c>
      <c r="D638" s="419" t="s">
        <v>14192</v>
      </c>
      <c r="E638" s="55" t="s">
        <v>7802</v>
      </c>
      <c r="F638" s="55"/>
      <c r="G638" s="55" t="s">
        <v>7804</v>
      </c>
      <c r="H638" s="452">
        <v>25.26</v>
      </c>
      <c r="I638" s="59">
        <v>0.13</v>
      </c>
      <c r="J638" s="448">
        <f t="shared" si="18"/>
        <v>21.976200000000002</v>
      </c>
    </row>
    <row r="639" spans="1:10" ht="15.75">
      <c r="A639" s="55">
        <f t="shared" si="19"/>
        <v>635</v>
      </c>
      <c r="B639" s="55" t="s">
        <v>14466</v>
      </c>
      <c r="C639" s="419" t="s">
        <v>13298</v>
      </c>
      <c r="D639" s="419" t="s">
        <v>14193</v>
      </c>
      <c r="E639" s="55" t="s">
        <v>7802</v>
      </c>
      <c r="F639" s="55"/>
      <c r="G639" s="55" t="s">
        <v>7804</v>
      </c>
      <c r="H639" s="452">
        <v>15.73</v>
      </c>
      <c r="I639" s="59">
        <v>0.13</v>
      </c>
      <c r="J639" s="448">
        <f t="shared" si="18"/>
        <v>13.6851</v>
      </c>
    </row>
    <row r="640" spans="1:10" ht="15.75">
      <c r="A640" s="55">
        <f t="shared" si="19"/>
        <v>636</v>
      </c>
      <c r="B640" s="55" t="s">
        <v>14466</v>
      </c>
      <c r="C640" s="419" t="s">
        <v>13299</v>
      </c>
      <c r="D640" s="419" t="s">
        <v>14194</v>
      </c>
      <c r="E640" s="55" t="s">
        <v>7802</v>
      </c>
      <c r="F640" s="55"/>
      <c r="G640" s="55" t="s">
        <v>7804</v>
      </c>
      <c r="H640" s="452">
        <v>15.73</v>
      </c>
      <c r="I640" s="59">
        <v>0.13</v>
      </c>
      <c r="J640" s="448">
        <f t="shared" si="18"/>
        <v>13.6851</v>
      </c>
    </row>
    <row r="641" spans="1:10" ht="15.75">
      <c r="A641" s="55">
        <f t="shared" si="19"/>
        <v>637</v>
      </c>
      <c r="B641" s="55" t="s">
        <v>14466</v>
      </c>
      <c r="C641" s="419" t="s">
        <v>13300</v>
      </c>
      <c r="D641" s="419" t="s">
        <v>14195</v>
      </c>
      <c r="E641" s="55" t="s">
        <v>7802</v>
      </c>
      <c r="F641" s="55"/>
      <c r="G641" s="55" t="s">
        <v>7804</v>
      </c>
      <c r="H641" s="452">
        <v>46.21</v>
      </c>
      <c r="I641" s="59">
        <v>0.13</v>
      </c>
      <c r="J641" s="448">
        <f t="shared" si="18"/>
        <v>40.2027</v>
      </c>
    </row>
    <row r="642" spans="1:10" ht="15.75">
      <c r="A642" s="55">
        <f t="shared" si="19"/>
        <v>638</v>
      </c>
      <c r="B642" s="55" t="s">
        <v>14466</v>
      </c>
      <c r="C642" s="419" t="s">
        <v>13301</v>
      </c>
      <c r="D642" s="419" t="s">
        <v>14196</v>
      </c>
      <c r="E642" s="55" t="s">
        <v>7802</v>
      </c>
      <c r="F642" s="55"/>
      <c r="G642" s="55" t="s">
        <v>7804</v>
      </c>
      <c r="H642" s="452">
        <v>111.57</v>
      </c>
      <c r="I642" s="59">
        <v>0.13</v>
      </c>
      <c r="J642" s="448">
        <f t="shared" si="18"/>
        <v>97.065899999999999</v>
      </c>
    </row>
    <row r="643" spans="1:10" ht="15.75">
      <c r="A643" s="55">
        <f t="shared" si="19"/>
        <v>639</v>
      </c>
      <c r="B643" s="55" t="s">
        <v>14466</v>
      </c>
      <c r="C643" s="419" t="s">
        <v>13302</v>
      </c>
      <c r="D643" s="419" t="s">
        <v>14197</v>
      </c>
      <c r="E643" s="55" t="s">
        <v>7802</v>
      </c>
      <c r="F643" s="55"/>
      <c r="G643" s="55" t="s">
        <v>7804</v>
      </c>
      <c r="H643" s="452">
        <v>89.35</v>
      </c>
      <c r="I643" s="59">
        <v>0.13</v>
      </c>
      <c r="J643" s="448">
        <f t="shared" si="18"/>
        <v>77.734499999999997</v>
      </c>
    </row>
    <row r="644" spans="1:10" ht="15.75">
      <c r="A644" s="55">
        <f t="shared" si="19"/>
        <v>640</v>
      </c>
      <c r="B644" s="55" t="s">
        <v>14466</v>
      </c>
      <c r="C644" s="419" t="s">
        <v>13303</v>
      </c>
      <c r="D644" s="419" t="s">
        <v>14198</v>
      </c>
      <c r="E644" s="55" t="s">
        <v>7802</v>
      </c>
      <c r="F644" s="55"/>
      <c r="G644" s="55" t="s">
        <v>7804</v>
      </c>
      <c r="H644" s="452">
        <v>32.85</v>
      </c>
      <c r="I644" s="59">
        <v>0.13</v>
      </c>
      <c r="J644" s="448">
        <f t="shared" si="18"/>
        <v>28.579499999999999</v>
      </c>
    </row>
    <row r="645" spans="1:10" ht="15.75">
      <c r="A645" s="55">
        <f t="shared" si="19"/>
        <v>641</v>
      </c>
      <c r="B645" s="55" t="s">
        <v>14466</v>
      </c>
      <c r="C645" s="419" t="s">
        <v>13304</v>
      </c>
      <c r="D645" s="419" t="s">
        <v>14199</v>
      </c>
      <c r="E645" s="55" t="s">
        <v>7802</v>
      </c>
      <c r="F645" s="55"/>
      <c r="G645" s="55" t="s">
        <v>7804</v>
      </c>
      <c r="H645" s="452">
        <v>15.73</v>
      </c>
      <c r="I645" s="59">
        <v>0.13</v>
      </c>
      <c r="J645" s="448">
        <f t="shared" si="18"/>
        <v>13.6851</v>
      </c>
    </row>
    <row r="646" spans="1:10" ht="15.75">
      <c r="A646" s="55">
        <f t="shared" si="19"/>
        <v>642</v>
      </c>
      <c r="B646" s="55" t="s">
        <v>14466</v>
      </c>
      <c r="C646" s="419" t="s">
        <v>13305</v>
      </c>
      <c r="D646" s="419" t="s">
        <v>14200</v>
      </c>
      <c r="E646" s="55" t="s">
        <v>7802</v>
      </c>
      <c r="F646" s="55"/>
      <c r="G646" s="55" t="s">
        <v>7804</v>
      </c>
      <c r="H646" s="452">
        <v>21.29</v>
      </c>
      <c r="I646" s="59">
        <v>0.13</v>
      </c>
      <c r="J646" s="448">
        <f t="shared" ref="J646:J709" si="20">H646*(1-I646)</f>
        <v>18.522299999999998</v>
      </c>
    </row>
    <row r="647" spans="1:10" ht="15.75">
      <c r="A647" s="55">
        <f t="shared" ref="A647:A710" si="21">A646+1</f>
        <v>643</v>
      </c>
      <c r="B647" s="55" t="s">
        <v>14466</v>
      </c>
      <c r="C647" s="419" t="s">
        <v>13306</v>
      </c>
      <c r="D647" s="419" t="s">
        <v>14201</v>
      </c>
      <c r="E647" s="55" t="s">
        <v>7802</v>
      </c>
      <c r="F647" s="55"/>
      <c r="G647" s="55" t="s">
        <v>7804</v>
      </c>
      <c r="H647" s="452">
        <v>15.73</v>
      </c>
      <c r="I647" s="59">
        <v>0.13</v>
      </c>
      <c r="J647" s="448">
        <f t="shared" si="20"/>
        <v>13.6851</v>
      </c>
    </row>
    <row r="648" spans="1:10" ht="15.75">
      <c r="A648" s="55">
        <f t="shared" si="21"/>
        <v>644</v>
      </c>
      <c r="B648" s="55" t="s">
        <v>14466</v>
      </c>
      <c r="C648" s="419" t="s">
        <v>13307</v>
      </c>
      <c r="D648" s="419" t="s">
        <v>14202</v>
      </c>
      <c r="E648" s="55" t="s">
        <v>7802</v>
      </c>
      <c r="F648" s="55"/>
      <c r="G648" s="55" t="s">
        <v>7804</v>
      </c>
      <c r="H648" s="452">
        <v>26.96</v>
      </c>
      <c r="I648" s="59">
        <v>0.13</v>
      </c>
      <c r="J648" s="448">
        <f t="shared" si="20"/>
        <v>23.455200000000001</v>
      </c>
    </row>
    <row r="649" spans="1:10" ht="15.75">
      <c r="A649" s="55">
        <f t="shared" si="21"/>
        <v>645</v>
      </c>
      <c r="B649" s="55" t="s">
        <v>14466</v>
      </c>
      <c r="C649" s="419" t="s">
        <v>13308</v>
      </c>
      <c r="D649" s="419" t="s">
        <v>14203</v>
      </c>
      <c r="E649" s="55" t="s">
        <v>7802</v>
      </c>
      <c r="F649" s="55"/>
      <c r="G649" s="55" t="s">
        <v>7804</v>
      </c>
      <c r="H649" s="452">
        <v>16.510000000000002</v>
      </c>
      <c r="I649" s="59">
        <v>0.13</v>
      </c>
      <c r="J649" s="448">
        <f t="shared" si="20"/>
        <v>14.363700000000001</v>
      </c>
    </row>
    <row r="650" spans="1:10" ht="15.75">
      <c r="A650" s="55">
        <f t="shared" si="21"/>
        <v>646</v>
      </c>
      <c r="B650" s="55" t="s">
        <v>14466</v>
      </c>
      <c r="C650" s="419" t="s">
        <v>13309</v>
      </c>
      <c r="D650" s="419" t="s">
        <v>14204</v>
      </c>
      <c r="E650" s="55" t="s">
        <v>7802</v>
      </c>
      <c r="F650" s="55"/>
      <c r="G650" s="55" t="s">
        <v>7804</v>
      </c>
      <c r="H650" s="452">
        <v>26.95</v>
      </c>
      <c r="I650" s="59">
        <v>0.13</v>
      </c>
      <c r="J650" s="448">
        <f t="shared" si="20"/>
        <v>23.4465</v>
      </c>
    </row>
    <row r="651" spans="1:10" ht="15.75">
      <c r="A651" s="55">
        <f t="shared" si="21"/>
        <v>647</v>
      </c>
      <c r="B651" s="55" t="s">
        <v>14466</v>
      </c>
      <c r="C651" s="419" t="s">
        <v>13310</v>
      </c>
      <c r="D651" s="419" t="s">
        <v>14205</v>
      </c>
      <c r="E651" s="55" t="s">
        <v>7802</v>
      </c>
      <c r="F651" s="55"/>
      <c r="G651" s="55" t="s">
        <v>7804</v>
      </c>
      <c r="H651" s="452">
        <v>26.95</v>
      </c>
      <c r="I651" s="59">
        <v>0.13</v>
      </c>
      <c r="J651" s="448">
        <f t="shared" si="20"/>
        <v>23.4465</v>
      </c>
    </row>
    <row r="652" spans="1:10" ht="15.75">
      <c r="A652" s="55">
        <f t="shared" si="21"/>
        <v>648</v>
      </c>
      <c r="B652" s="55" t="s">
        <v>14466</v>
      </c>
      <c r="C652" s="419" t="s">
        <v>13311</v>
      </c>
      <c r="D652" s="419" t="s">
        <v>14206</v>
      </c>
      <c r="E652" s="55" t="s">
        <v>7802</v>
      </c>
      <c r="F652" s="55"/>
      <c r="G652" s="55" t="s">
        <v>7804</v>
      </c>
      <c r="H652" s="452">
        <v>26.95</v>
      </c>
      <c r="I652" s="59">
        <v>0.13</v>
      </c>
      <c r="J652" s="448">
        <f t="shared" si="20"/>
        <v>23.4465</v>
      </c>
    </row>
    <row r="653" spans="1:10" ht="15.75">
      <c r="A653" s="55">
        <f t="shared" si="21"/>
        <v>649</v>
      </c>
      <c r="B653" s="55" t="s">
        <v>14466</v>
      </c>
      <c r="C653" s="419" t="s">
        <v>13312</v>
      </c>
      <c r="D653" s="419" t="s">
        <v>14207</v>
      </c>
      <c r="E653" s="55" t="s">
        <v>7802</v>
      </c>
      <c r="F653" s="55"/>
      <c r="G653" s="55" t="s">
        <v>7804</v>
      </c>
      <c r="H653" s="452">
        <v>271.82</v>
      </c>
      <c r="I653" s="59">
        <v>0.13</v>
      </c>
      <c r="J653" s="448">
        <f t="shared" si="20"/>
        <v>236.48339999999999</v>
      </c>
    </row>
    <row r="654" spans="1:10" ht="15.75">
      <c r="A654" s="55">
        <f t="shared" si="21"/>
        <v>650</v>
      </c>
      <c r="B654" s="55" t="s">
        <v>14466</v>
      </c>
      <c r="C654" s="419" t="s">
        <v>13313</v>
      </c>
      <c r="D654" s="419" t="s">
        <v>14208</v>
      </c>
      <c r="E654" s="55" t="s">
        <v>7802</v>
      </c>
      <c r="F654" s="55"/>
      <c r="G654" s="55" t="s">
        <v>7804</v>
      </c>
      <c r="H654" s="452">
        <v>14.59</v>
      </c>
      <c r="I654" s="59">
        <v>0.13</v>
      </c>
      <c r="J654" s="448">
        <f t="shared" si="20"/>
        <v>12.693300000000001</v>
      </c>
    </row>
    <row r="655" spans="1:10" ht="15.75">
      <c r="A655" s="55">
        <f t="shared" si="21"/>
        <v>651</v>
      </c>
      <c r="B655" s="55" t="s">
        <v>14466</v>
      </c>
      <c r="C655" s="419" t="s">
        <v>13314</v>
      </c>
      <c r="D655" s="419" t="s">
        <v>14209</v>
      </c>
      <c r="E655" s="55" t="s">
        <v>7802</v>
      </c>
      <c r="F655" s="55"/>
      <c r="G655" s="55" t="s">
        <v>7804</v>
      </c>
      <c r="H655" s="452">
        <v>438.96</v>
      </c>
      <c r="I655" s="59">
        <v>0.13</v>
      </c>
      <c r="J655" s="448">
        <f t="shared" si="20"/>
        <v>381.89519999999999</v>
      </c>
    </row>
    <row r="656" spans="1:10" ht="15.75">
      <c r="A656" s="55">
        <f t="shared" si="21"/>
        <v>652</v>
      </c>
      <c r="B656" s="55" t="s">
        <v>14466</v>
      </c>
      <c r="C656" s="419" t="s">
        <v>13315</v>
      </c>
      <c r="D656" s="419" t="s">
        <v>14210</v>
      </c>
      <c r="E656" s="55" t="s">
        <v>7802</v>
      </c>
      <c r="F656" s="55"/>
      <c r="G656" s="55" t="s">
        <v>7804</v>
      </c>
      <c r="H656" s="452">
        <v>617.67999999999995</v>
      </c>
      <c r="I656" s="59">
        <v>0.13</v>
      </c>
      <c r="J656" s="448">
        <f t="shared" si="20"/>
        <v>537.38159999999993</v>
      </c>
    </row>
    <row r="657" spans="1:10" ht="15.75">
      <c r="A657" s="55">
        <f t="shared" si="21"/>
        <v>653</v>
      </c>
      <c r="B657" s="55" t="s">
        <v>14466</v>
      </c>
      <c r="C657" s="419" t="s">
        <v>13316</v>
      </c>
      <c r="D657" s="419" t="s">
        <v>14211</v>
      </c>
      <c r="E657" s="55" t="s">
        <v>7802</v>
      </c>
      <c r="F657" s="55"/>
      <c r="G657" s="55" t="s">
        <v>7804</v>
      </c>
      <c r="H657" s="452">
        <v>438.96</v>
      </c>
      <c r="I657" s="59">
        <v>0.13</v>
      </c>
      <c r="J657" s="448">
        <f t="shared" si="20"/>
        <v>381.89519999999999</v>
      </c>
    </row>
    <row r="658" spans="1:10" ht="15.75">
      <c r="A658" s="55">
        <f t="shared" si="21"/>
        <v>654</v>
      </c>
      <c r="B658" s="55" t="s">
        <v>14466</v>
      </c>
      <c r="C658" s="419" t="s">
        <v>13317</v>
      </c>
      <c r="D658" s="419" t="s">
        <v>14212</v>
      </c>
      <c r="E658" s="55" t="s">
        <v>7802</v>
      </c>
      <c r="F658" s="55"/>
      <c r="G658" s="55" t="s">
        <v>7804</v>
      </c>
      <c r="H658" s="452">
        <v>617.70000000000005</v>
      </c>
      <c r="I658" s="59">
        <v>0.13</v>
      </c>
      <c r="J658" s="448">
        <f t="shared" si="20"/>
        <v>537.399</v>
      </c>
    </row>
    <row r="659" spans="1:10" ht="15.75">
      <c r="A659" s="55">
        <f t="shared" si="21"/>
        <v>655</v>
      </c>
      <c r="B659" s="55" t="s">
        <v>14466</v>
      </c>
      <c r="C659" s="419" t="s">
        <v>13318</v>
      </c>
      <c r="D659" s="419" t="s">
        <v>14213</v>
      </c>
      <c r="E659" s="55" t="s">
        <v>7802</v>
      </c>
      <c r="F659" s="55"/>
      <c r="G659" s="55" t="s">
        <v>7804</v>
      </c>
      <c r="H659" s="452">
        <v>438.96</v>
      </c>
      <c r="I659" s="59">
        <v>0.13</v>
      </c>
      <c r="J659" s="448">
        <f t="shared" si="20"/>
        <v>381.89519999999999</v>
      </c>
    </row>
    <row r="660" spans="1:10" ht="15.75">
      <c r="A660" s="55">
        <f t="shared" si="21"/>
        <v>656</v>
      </c>
      <c r="B660" s="55" t="s">
        <v>14466</v>
      </c>
      <c r="C660" s="419" t="s">
        <v>13319</v>
      </c>
      <c r="D660" s="419" t="s">
        <v>14214</v>
      </c>
      <c r="E660" s="55" t="s">
        <v>7802</v>
      </c>
      <c r="F660" s="55"/>
      <c r="G660" s="55" t="s">
        <v>7804</v>
      </c>
      <c r="H660" s="452">
        <v>617.70000000000005</v>
      </c>
      <c r="I660" s="59">
        <v>0.13</v>
      </c>
      <c r="J660" s="448">
        <f t="shared" si="20"/>
        <v>537.399</v>
      </c>
    </row>
    <row r="661" spans="1:10" ht="15.75">
      <c r="A661" s="55">
        <f t="shared" si="21"/>
        <v>657</v>
      </c>
      <c r="B661" s="55" t="s">
        <v>14466</v>
      </c>
      <c r="C661" s="419" t="s">
        <v>13320</v>
      </c>
      <c r="D661" s="419" t="s">
        <v>14215</v>
      </c>
      <c r="E661" s="55" t="s">
        <v>7802</v>
      </c>
      <c r="F661" s="55"/>
      <c r="G661" s="55" t="s">
        <v>7804</v>
      </c>
      <c r="H661" s="452">
        <v>574.44000000000005</v>
      </c>
      <c r="I661" s="59">
        <v>0.13</v>
      </c>
      <c r="J661" s="448">
        <f t="shared" si="20"/>
        <v>499.76280000000003</v>
      </c>
    </row>
    <row r="662" spans="1:10" ht="15.75">
      <c r="A662" s="55">
        <f t="shared" si="21"/>
        <v>658</v>
      </c>
      <c r="B662" s="55" t="s">
        <v>14466</v>
      </c>
      <c r="C662" s="419" t="s">
        <v>13321</v>
      </c>
      <c r="D662" s="419" t="s">
        <v>14216</v>
      </c>
      <c r="E662" s="55" t="s">
        <v>7802</v>
      </c>
      <c r="F662" s="55"/>
      <c r="G662" s="55" t="s">
        <v>7804</v>
      </c>
      <c r="H662" s="452">
        <v>617.70000000000005</v>
      </c>
      <c r="I662" s="59">
        <v>0.13</v>
      </c>
      <c r="J662" s="448">
        <f t="shared" si="20"/>
        <v>537.399</v>
      </c>
    </row>
    <row r="663" spans="1:10" ht="15.75">
      <c r="A663" s="55">
        <f t="shared" si="21"/>
        <v>659</v>
      </c>
      <c r="B663" s="55" t="s">
        <v>14466</v>
      </c>
      <c r="C663" s="419" t="s">
        <v>13322</v>
      </c>
      <c r="D663" s="419" t="s">
        <v>14217</v>
      </c>
      <c r="E663" s="55" t="s">
        <v>7802</v>
      </c>
      <c r="F663" s="55"/>
      <c r="G663" s="55" t="s">
        <v>7804</v>
      </c>
      <c r="H663" s="452">
        <v>45.98</v>
      </c>
      <c r="I663" s="59">
        <v>0.13</v>
      </c>
      <c r="J663" s="448">
        <f t="shared" si="20"/>
        <v>40.002599999999994</v>
      </c>
    </row>
    <row r="664" spans="1:10" ht="15.75">
      <c r="A664" s="55">
        <f t="shared" si="21"/>
        <v>660</v>
      </c>
      <c r="B664" s="55" t="s">
        <v>14466</v>
      </c>
      <c r="C664" s="419" t="s">
        <v>13323</v>
      </c>
      <c r="D664" s="419" t="s">
        <v>14218</v>
      </c>
      <c r="E664" s="55" t="s">
        <v>7802</v>
      </c>
      <c r="F664" s="55"/>
      <c r="G664" s="55" t="s">
        <v>7804</v>
      </c>
      <c r="H664" s="452">
        <v>284.79000000000002</v>
      </c>
      <c r="I664" s="59">
        <v>0.13</v>
      </c>
      <c r="J664" s="448">
        <f t="shared" si="20"/>
        <v>247.76730000000001</v>
      </c>
    </row>
    <row r="665" spans="1:10" ht="15.75">
      <c r="A665" s="55">
        <f t="shared" si="21"/>
        <v>661</v>
      </c>
      <c r="B665" s="55" t="s">
        <v>14466</v>
      </c>
      <c r="C665" s="419" t="s">
        <v>13324</v>
      </c>
      <c r="D665" s="419" t="s">
        <v>14219</v>
      </c>
      <c r="E665" s="55" t="s">
        <v>7802</v>
      </c>
      <c r="F665" s="55"/>
      <c r="G665" s="55" t="s">
        <v>7804</v>
      </c>
      <c r="H665" s="452">
        <v>220.75</v>
      </c>
      <c r="I665" s="59">
        <v>0.13</v>
      </c>
      <c r="J665" s="448">
        <f t="shared" si="20"/>
        <v>192.05250000000001</v>
      </c>
    </row>
    <row r="666" spans="1:10" ht="15.75">
      <c r="A666" s="55">
        <f t="shared" si="21"/>
        <v>662</v>
      </c>
      <c r="B666" s="55" t="s">
        <v>14466</v>
      </c>
      <c r="C666" s="419" t="s">
        <v>13325</v>
      </c>
      <c r="D666" s="419" t="s">
        <v>14220</v>
      </c>
      <c r="E666" s="55" t="s">
        <v>7802</v>
      </c>
      <c r="F666" s="55"/>
      <c r="G666" s="55" t="s">
        <v>7804</v>
      </c>
      <c r="H666" s="452">
        <v>349.23</v>
      </c>
      <c r="I666" s="59">
        <v>0.13</v>
      </c>
      <c r="J666" s="448">
        <f t="shared" si="20"/>
        <v>303.83010000000002</v>
      </c>
    </row>
    <row r="667" spans="1:10" ht="15.75">
      <c r="A667" s="55">
        <f t="shared" si="21"/>
        <v>663</v>
      </c>
      <c r="B667" s="55" t="s">
        <v>14466</v>
      </c>
      <c r="C667" s="419" t="s">
        <v>13326</v>
      </c>
      <c r="D667" s="419" t="s">
        <v>14221</v>
      </c>
      <c r="E667" s="55" t="s">
        <v>7802</v>
      </c>
      <c r="F667" s="55"/>
      <c r="G667" s="55" t="s">
        <v>7804</v>
      </c>
      <c r="H667" s="452">
        <v>123.88</v>
      </c>
      <c r="I667" s="59">
        <v>0.13</v>
      </c>
      <c r="J667" s="448">
        <f t="shared" si="20"/>
        <v>107.7756</v>
      </c>
    </row>
    <row r="668" spans="1:10" ht="15.75">
      <c r="A668" s="55">
        <f t="shared" si="21"/>
        <v>664</v>
      </c>
      <c r="B668" s="55" t="s">
        <v>14466</v>
      </c>
      <c r="C668" s="419" t="s">
        <v>13327</v>
      </c>
      <c r="D668" s="419" t="s">
        <v>14222</v>
      </c>
      <c r="E668" s="55" t="s">
        <v>7802</v>
      </c>
      <c r="F668" s="55"/>
      <c r="G668" s="55" t="s">
        <v>7804</v>
      </c>
      <c r="H668" s="452">
        <v>140.19999999999999</v>
      </c>
      <c r="I668" s="59">
        <v>0.13</v>
      </c>
      <c r="J668" s="448">
        <f t="shared" si="20"/>
        <v>121.97399999999999</v>
      </c>
    </row>
    <row r="669" spans="1:10" ht="15.75">
      <c r="A669" s="55">
        <f t="shared" si="21"/>
        <v>665</v>
      </c>
      <c r="B669" s="55" t="s">
        <v>14466</v>
      </c>
      <c r="C669" s="419" t="s">
        <v>13328</v>
      </c>
      <c r="D669" s="419" t="s">
        <v>14223</v>
      </c>
      <c r="E669" s="55" t="s">
        <v>7802</v>
      </c>
      <c r="F669" s="55"/>
      <c r="G669" s="55" t="s">
        <v>7804</v>
      </c>
      <c r="H669" s="452">
        <v>208.25</v>
      </c>
      <c r="I669" s="59">
        <v>0.13</v>
      </c>
      <c r="J669" s="448">
        <f t="shared" si="20"/>
        <v>181.17750000000001</v>
      </c>
    </row>
    <row r="670" spans="1:10" ht="15.75">
      <c r="A670" s="55">
        <f t="shared" si="21"/>
        <v>666</v>
      </c>
      <c r="B670" s="55" t="s">
        <v>14466</v>
      </c>
      <c r="C670" s="419" t="s">
        <v>13329</v>
      </c>
      <c r="D670" s="419" t="s">
        <v>14224</v>
      </c>
      <c r="E670" s="55" t="s">
        <v>7802</v>
      </c>
      <c r="F670" s="55"/>
      <c r="G670" s="55" t="s">
        <v>7804</v>
      </c>
      <c r="H670" s="452">
        <v>342.39</v>
      </c>
      <c r="I670" s="59">
        <v>0.13</v>
      </c>
      <c r="J670" s="448">
        <f t="shared" si="20"/>
        <v>297.8793</v>
      </c>
    </row>
    <row r="671" spans="1:10" ht="15.75">
      <c r="A671" s="55">
        <f t="shared" si="21"/>
        <v>667</v>
      </c>
      <c r="B671" s="55" t="s">
        <v>14466</v>
      </c>
      <c r="C671" s="419" t="s">
        <v>13330</v>
      </c>
      <c r="D671" s="419" t="s">
        <v>14225</v>
      </c>
      <c r="E671" s="55" t="s">
        <v>7802</v>
      </c>
      <c r="F671" s="55"/>
      <c r="G671" s="55" t="s">
        <v>7804</v>
      </c>
      <c r="H671" s="452">
        <v>347.94</v>
      </c>
      <c r="I671" s="59">
        <v>0.13</v>
      </c>
      <c r="J671" s="448">
        <f t="shared" si="20"/>
        <v>302.70780000000002</v>
      </c>
    </row>
    <row r="672" spans="1:10" ht="15.75">
      <c r="A672" s="55">
        <f t="shared" si="21"/>
        <v>668</v>
      </c>
      <c r="B672" s="55" t="s">
        <v>14466</v>
      </c>
      <c r="C672" s="419" t="s">
        <v>13331</v>
      </c>
      <c r="D672" s="419" t="s">
        <v>14226</v>
      </c>
      <c r="E672" s="55" t="s">
        <v>7802</v>
      </c>
      <c r="F672" s="55"/>
      <c r="G672" s="55" t="s">
        <v>7804</v>
      </c>
      <c r="H672" s="452">
        <v>243.25</v>
      </c>
      <c r="I672" s="59">
        <v>0.13</v>
      </c>
      <c r="J672" s="448">
        <f t="shared" si="20"/>
        <v>211.6275</v>
      </c>
    </row>
    <row r="673" spans="1:10" ht="15.75">
      <c r="A673" s="55">
        <f t="shared" si="21"/>
        <v>669</v>
      </c>
      <c r="B673" s="55" t="s">
        <v>14466</v>
      </c>
      <c r="C673" s="419" t="s">
        <v>13332</v>
      </c>
      <c r="D673" s="419" t="s">
        <v>14227</v>
      </c>
      <c r="E673" s="55" t="s">
        <v>7802</v>
      </c>
      <c r="F673" s="55"/>
      <c r="G673" s="55" t="s">
        <v>7804</v>
      </c>
      <c r="H673" s="452">
        <v>393.06</v>
      </c>
      <c r="I673" s="59">
        <v>0.13</v>
      </c>
      <c r="J673" s="448">
        <f t="shared" si="20"/>
        <v>341.9622</v>
      </c>
    </row>
    <row r="674" spans="1:10" ht="15.75">
      <c r="A674" s="55">
        <f t="shared" si="21"/>
        <v>670</v>
      </c>
      <c r="B674" s="55" t="s">
        <v>14466</v>
      </c>
      <c r="C674" s="419" t="s">
        <v>13333</v>
      </c>
      <c r="D674" s="419" t="s">
        <v>14228</v>
      </c>
      <c r="E674" s="55" t="s">
        <v>7802</v>
      </c>
      <c r="F674" s="55"/>
      <c r="G674" s="55" t="s">
        <v>7804</v>
      </c>
      <c r="H674" s="452">
        <v>393.06</v>
      </c>
      <c r="I674" s="59">
        <v>0.13</v>
      </c>
      <c r="J674" s="448">
        <f t="shared" si="20"/>
        <v>341.9622</v>
      </c>
    </row>
    <row r="675" spans="1:10" ht="15.75">
      <c r="A675" s="55">
        <f t="shared" si="21"/>
        <v>671</v>
      </c>
      <c r="B675" s="55" t="s">
        <v>14466</v>
      </c>
      <c r="C675" s="419" t="s">
        <v>13334</v>
      </c>
      <c r="D675" s="419" t="s">
        <v>14229</v>
      </c>
      <c r="E675" s="55" t="s">
        <v>7802</v>
      </c>
      <c r="F675" s="55"/>
      <c r="G675" s="55" t="s">
        <v>7804</v>
      </c>
      <c r="H675" s="452">
        <v>360.98</v>
      </c>
      <c r="I675" s="59">
        <v>0.13</v>
      </c>
      <c r="J675" s="448">
        <f t="shared" si="20"/>
        <v>314.05260000000004</v>
      </c>
    </row>
    <row r="676" spans="1:10" ht="15.75">
      <c r="A676" s="55">
        <f t="shared" si="21"/>
        <v>672</v>
      </c>
      <c r="B676" s="55" t="s">
        <v>14466</v>
      </c>
      <c r="C676" s="419" t="s">
        <v>13335</v>
      </c>
      <c r="D676" s="419" t="s">
        <v>14230</v>
      </c>
      <c r="E676" s="55" t="s">
        <v>7802</v>
      </c>
      <c r="F676" s="55"/>
      <c r="G676" s="55" t="s">
        <v>7804</v>
      </c>
      <c r="H676" s="452">
        <v>360.98</v>
      </c>
      <c r="I676" s="59">
        <v>0.13</v>
      </c>
      <c r="J676" s="448">
        <f t="shared" si="20"/>
        <v>314.05260000000004</v>
      </c>
    </row>
    <row r="677" spans="1:10" ht="15.75">
      <c r="A677" s="55">
        <f t="shared" si="21"/>
        <v>673</v>
      </c>
      <c r="B677" s="55" t="s">
        <v>14466</v>
      </c>
      <c r="C677" s="419" t="s">
        <v>13336</v>
      </c>
      <c r="D677" s="419" t="s">
        <v>14231</v>
      </c>
      <c r="E677" s="55" t="s">
        <v>7802</v>
      </c>
      <c r="F677" s="55"/>
      <c r="G677" s="55" t="s">
        <v>7804</v>
      </c>
      <c r="H677" s="452">
        <v>365.42</v>
      </c>
      <c r="I677" s="59">
        <v>0.13</v>
      </c>
      <c r="J677" s="448">
        <f t="shared" si="20"/>
        <v>317.91540000000003</v>
      </c>
    </row>
    <row r="678" spans="1:10" ht="15.75">
      <c r="A678" s="55">
        <f t="shared" si="21"/>
        <v>674</v>
      </c>
      <c r="B678" s="55" t="s">
        <v>14466</v>
      </c>
      <c r="C678" s="419" t="s">
        <v>13337</v>
      </c>
      <c r="D678" s="419" t="s">
        <v>14232</v>
      </c>
      <c r="E678" s="55" t="s">
        <v>7802</v>
      </c>
      <c r="F678" s="55"/>
      <c r="G678" s="55" t="s">
        <v>7804</v>
      </c>
      <c r="H678" s="452">
        <v>365.42</v>
      </c>
      <c r="I678" s="59">
        <v>0.13</v>
      </c>
      <c r="J678" s="448">
        <f t="shared" si="20"/>
        <v>317.91540000000003</v>
      </c>
    </row>
    <row r="679" spans="1:10" ht="15.75">
      <c r="A679" s="55">
        <f t="shared" si="21"/>
        <v>675</v>
      </c>
      <c r="B679" s="55" t="s">
        <v>14466</v>
      </c>
      <c r="C679" s="419" t="s">
        <v>13338</v>
      </c>
      <c r="D679" s="419" t="s">
        <v>14233</v>
      </c>
      <c r="E679" s="55" t="s">
        <v>7802</v>
      </c>
      <c r="F679" s="55"/>
      <c r="G679" s="55" t="s">
        <v>7804</v>
      </c>
      <c r="H679" s="452">
        <v>437.5</v>
      </c>
      <c r="I679" s="59">
        <v>0.13</v>
      </c>
      <c r="J679" s="448">
        <f t="shared" si="20"/>
        <v>380.625</v>
      </c>
    </row>
    <row r="680" spans="1:10" ht="15.75">
      <c r="A680" s="55">
        <f t="shared" si="21"/>
        <v>676</v>
      </c>
      <c r="B680" s="55" t="s">
        <v>14466</v>
      </c>
      <c r="C680" s="419" t="s">
        <v>13339</v>
      </c>
      <c r="D680" s="419" t="s">
        <v>14234</v>
      </c>
      <c r="E680" s="55" t="s">
        <v>7802</v>
      </c>
      <c r="F680" s="55"/>
      <c r="G680" s="55" t="s">
        <v>7804</v>
      </c>
      <c r="H680" s="452">
        <v>437.5</v>
      </c>
      <c r="I680" s="59">
        <v>0.13</v>
      </c>
      <c r="J680" s="448">
        <f t="shared" si="20"/>
        <v>380.625</v>
      </c>
    </row>
    <row r="681" spans="1:10" ht="15.75">
      <c r="A681" s="55">
        <f t="shared" si="21"/>
        <v>677</v>
      </c>
      <c r="B681" s="55" t="s">
        <v>14466</v>
      </c>
      <c r="C681" s="419" t="s">
        <v>13340</v>
      </c>
      <c r="D681" s="419" t="s">
        <v>14235</v>
      </c>
      <c r="E681" s="55" t="s">
        <v>7802</v>
      </c>
      <c r="F681" s="55"/>
      <c r="G681" s="55" t="s">
        <v>7804</v>
      </c>
      <c r="H681" s="452">
        <v>405.42</v>
      </c>
      <c r="I681" s="59">
        <v>0.13</v>
      </c>
      <c r="J681" s="448">
        <f t="shared" si="20"/>
        <v>352.71539999999999</v>
      </c>
    </row>
    <row r="682" spans="1:10" ht="15.75">
      <c r="A682" s="55">
        <f t="shared" si="21"/>
        <v>678</v>
      </c>
      <c r="B682" s="55" t="s">
        <v>14466</v>
      </c>
      <c r="C682" s="419" t="s">
        <v>13341</v>
      </c>
      <c r="D682" s="419" t="s">
        <v>14236</v>
      </c>
      <c r="E682" s="55" t="s">
        <v>7802</v>
      </c>
      <c r="F682" s="55"/>
      <c r="G682" s="55" t="s">
        <v>7804</v>
      </c>
      <c r="H682" s="452">
        <v>405.42</v>
      </c>
      <c r="I682" s="59">
        <v>0.13</v>
      </c>
      <c r="J682" s="448">
        <f t="shared" si="20"/>
        <v>352.71539999999999</v>
      </c>
    </row>
    <row r="683" spans="1:10" ht="15.75">
      <c r="A683" s="55">
        <f t="shared" si="21"/>
        <v>679</v>
      </c>
      <c r="B683" s="55" t="s">
        <v>14466</v>
      </c>
      <c r="C683" s="419" t="s">
        <v>13342</v>
      </c>
      <c r="D683" s="419" t="s">
        <v>14237</v>
      </c>
      <c r="E683" s="55" t="s">
        <v>7802</v>
      </c>
      <c r="F683" s="55"/>
      <c r="G683" s="55" t="s">
        <v>7804</v>
      </c>
      <c r="H683" s="452">
        <v>409.86</v>
      </c>
      <c r="I683" s="59">
        <v>0.13</v>
      </c>
      <c r="J683" s="448">
        <f t="shared" si="20"/>
        <v>356.57820000000004</v>
      </c>
    </row>
    <row r="684" spans="1:10" ht="15.75">
      <c r="A684" s="55">
        <f t="shared" si="21"/>
        <v>680</v>
      </c>
      <c r="B684" s="55" t="s">
        <v>14466</v>
      </c>
      <c r="C684" s="419" t="s">
        <v>13343</v>
      </c>
      <c r="D684" s="419" t="s">
        <v>14238</v>
      </c>
      <c r="E684" s="55" t="s">
        <v>7802</v>
      </c>
      <c r="F684" s="55"/>
      <c r="G684" s="55" t="s">
        <v>7804</v>
      </c>
      <c r="H684" s="452">
        <v>409.86</v>
      </c>
      <c r="I684" s="59">
        <v>0.13</v>
      </c>
      <c r="J684" s="448">
        <f t="shared" si="20"/>
        <v>356.57820000000004</v>
      </c>
    </row>
    <row r="685" spans="1:10" ht="15.75">
      <c r="A685" s="55">
        <f t="shared" si="21"/>
        <v>681</v>
      </c>
      <c r="B685" s="55" t="s">
        <v>14466</v>
      </c>
      <c r="C685" s="419" t="s">
        <v>13344</v>
      </c>
      <c r="D685" s="419" t="s">
        <v>14239</v>
      </c>
      <c r="E685" s="55" t="s">
        <v>7802</v>
      </c>
      <c r="F685" s="55"/>
      <c r="G685" s="55" t="s">
        <v>7804</v>
      </c>
      <c r="H685" s="452">
        <v>350.17</v>
      </c>
      <c r="I685" s="59">
        <v>0.13</v>
      </c>
      <c r="J685" s="448">
        <f t="shared" si="20"/>
        <v>304.64789999999999</v>
      </c>
    </row>
    <row r="686" spans="1:10" ht="15.75">
      <c r="A686" s="55">
        <f t="shared" si="21"/>
        <v>682</v>
      </c>
      <c r="B686" s="55" t="s">
        <v>14466</v>
      </c>
      <c r="C686" s="419" t="s">
        <v>13345</v>
      </c>
      <c r="D686" s="419" t="s">
        <v>14240</v>
      </c>
      <c r="E686" s="55" t="s">
        <v>7802</v>
      </c>
      <c r="F686" s="55"/>
      <c r="G686" s="55" t="s">
        <v>7804</v>
      </c>
      <c r="H686" s="452">
        <v>381.28</v>
      </c>
      <c r="I686" s="59">
        <v>0.13</v>
      </c>
      <c r="J686" s="448">
        <f t="shared" si="20"/>
        <v>331.71359999999999</v>
      </c>
    </row>
    <row r="687" spans="1:10" ht="15.75">
      <c r="A687" s="55">
        <f t="shared" si="21"/>
        <v>683</v>
      </c>
      <c r="B687" s="55" t="s">
        <v>14466</v>
      </c>
      <c r="C687" s="419" t="s">
        <v>13346</v>
      </c>
      <c r="D687" s="419" t="s">
        <v>14241</v>
      </c>
      <c r="E687" s="55" t="s">
        <v>7802</v>
      </c>
      <c r="F687" s="55"/>
      <c r="G687" s="55" t="s">
        <v>7804</v>
      </c>
      <c r="H687" s="452">
        <v>50.7</v>
      </c>
      <c r="I687" s="59">
        <v>0.13</v>
      </c>
      <c r="J687" s="448">
        <f t="shared" si="20"/>
        <v>44.109000000000002</v>
      </c>
    </row>
    <row r="688" spans="1:10" ht="15.75">
      <c r="A688" s="55">
        <f t="shared" si="21"/>
        <v>684</v>
      </c>
      <c r="B688" s="55" t="s">
        <v>14466</v>
      </c>
      <c r="C688" s="419" t="s">
        <v>13347</v>
      </c>
      <c r="D688" s="419" t="s">
        <v>14242</v>
      </c>
      <c r="E688" s="55" t="s">
        <v>7802</v>
      </c>
      <c r="F688" s="55"/>
      <c r="G688" s="55" t="s">
        <v>7804</v>
      </c>
      <c r="H688" s="452">
        <v>120.87</v>
      </c>
      <c r="I688" s="59">
        <v>0.13</v>
      </c>
      <c r="J688" s="448">
        <f t="shared" si="20"/>
        <v>105.15690000000001</v>
      </c>
    </row>
    <row r="689" spans="1:10" ht="15.75">
      <c r="A689" s="55">
        <f t="shared" si="21"/>
        <v>685</v>
      </c>
      <c r="B689" s="55" t="s">
        <v>14466</v>
      </c>
      <c r="C689" s="419" t="s">
        <v>13348</v>
      </c>
      <c r="D689" s="419" t="s">
        <v>14243</v>
      </c>
      <c r="E689" s="55" t="s">
        <v>7802</v>
      </c>
      <c r="F689" s="55"/>
      <c r="G689" s="55" t="s">
        <v>7804</v>
      </c>
      <c r="H689" s="452">
        <v>126.56</v>
      </c>
      <c r="I689" s="59">
        <v>0.13</v>
      </c>
      <c r="J689" s="448">
        <f t="shared" si="20"/>
        <v>110.10720000000001</v>
      </c>
    </row>
    <row r="690" spans="1:10" ht="15.75">
      <c r="A690" s="55">
        <f t="shared" si="21"/>
        <v>686</v>
      </c>
      <c r="B690" s="55" t="s">
        <v>14466</v>
      </c>
      <c r="C690" s="419" t="s">
        <v>13349</v>
      </c>
      <c r="D690" s="419" t="s">
        <v>14244</v>
      </c>
      <c r="E690" s="55" t="s">
        <v>7802</v>
      </c>
      <c r="F690" s="55"/>
      <c r="G690" s="55" t="s">
        <v>7804</v>
      </c>
      <c r="H690" s="452">
        <v>206.17</v>
      </c>
      <c r="I690" s="59">
        <v>0.13</v>
      </c>
      <c r="J690" s="448">
        <f t="shared" si="20"/>
        <v>179.36789999999999</v>
      </c>
    </row>
    <row r="691" spans="1:10" ht="15.75">
      <c r="A691" s="55">
        <f t="shared" si="21"/>
        <v>687</v>
      </c>
      <c r="B691" s="55" t="s">
        <v>14466</v>
      </c>
      <c r="C691" s="419" t="s">
        <v>13350</v>
      </c>
      <c r="D691" s="419" t="s">
        <v>14245</v>
      </c>
      <c r="E691" s="55" t="s">
        <v>7802</v>
      </c>
      <c r="F691" s="55"/>
      <c r="G691" s="55" t="s">
        <v>7804</v>
      </c>
      <c r="H691" s="452">
        <v>101.05</v>
      </c>
      <c r="I691" s="59">
        <v>0.13</v>
      </c>
      <c r="J691" s="448">
        <f t="shared" si="20"/>
        <v>87.913499999999999</v>
      </c>
    </row>
    <row r="692" spans="1:10" ht="15.75">
      <c r="A692" s="55">
        <f t="shared" si="21"/>
        <v>688</v>
      </c>
      <c r="B692" s="55" t="s">
        <v>14466</v>
      </c>
      <c r="C692" s="419" t="s">
        <v>13351</v>
      </c>
      <c r="D692" s="419" t="s">
        <v>14246</v>
      </c>
      <c r="E692" s="55" t="s">
        <v>7802</v>
      </c>
      <c r="F692" s="55"/>
      <c r="G692" s="55" t="s">
        <v>7804</v>
      </c>
      <c r="H692" s="452">
        <v>116.32</v>
      </c>
      <c r="I692" s="59">
        <v>0.13</v>
      </c>
      <c r="J692" s="448">
        <f t="shared" si="20"/>
        <v>101.19839999999999</v>
      </c>
    </row>
    <row r="693" spans="1:10" ht="15.75">
      <c r="A693" s="55">
        <f t="shared" si="21"/>
        <v>689</v>
      </c>
      <c r="B693" s="55" t="s">
        <v>14466</v>
      </c>
      <c r="C693" s="419" t="s">
        <v>13352</v>
      </c>
      <c r="D693" s="419" t="s">
        <v>14247</v>
      </c>
      <c r="E693" s="55" t="s">
        <v>7802</v>
      </c>
      <c r="F693" s="55"/>
      <c r="G693" s="55" t="s">
        <v>7804</v>
      </c>
      <c r="H693" s="452">
        <v>78.239999999999995</v>
      </c>
      <c r="I693" s="59">
        <v>0.13</v>
      </c>
      <c r="J693" s="448">
        <f t="shared" si="20"/>
        <v>68.068799999999996</v>
      </c>
    </row>
    <row r="694" spans="1:10" ht="15.75">
      <c r="A694" s="55">
        <f t="shared" si="21"/>
        <v>690</v>
      </c>
      <c r="B694" s="55" t="s">
        <v>14466</v>
      </c>
      <c r="C694" s="419" t="s">
        <v>13353</v>
      </c>
      <c r="D694" s="419" t="s">
        <v>14248</v>
      </c>
      <c r="E694" s="55" t="s">
        <v>7802</v>
      </c>
      <c r="F694" s="55"/>
      <c r="G694" s="55" t="s">
        <v>7804</v>
      </c>
      <c r="H694" s="452">
        <v>232.83</v>
      </c>
      <c r="I694" s="59">
        <v>0.13</v>
      </c>
      <c r="J694" s="448">
        <f t="shared" si="20"/>
        <v>202.56210000000002</v>
      </c>
    </row>
    <row r="695" spans="1:10" ht="15.75">
      <c r="A695" s="55">
        <f t="shared" si="21"/>
        <v>691</v>
      </c>
      <c r="B695" s="55" t="s">
        <v>14466</v>
      </c>
      <c r="C695" s="419" t="s">
        <v>13354</v>
      </c>
      <c r="D695" s="419" t="s">
        <v>14249</v>
      </c>
      <c r="E695" s="55" t="s">
        <v>7802</v>
      </c>
      <c r="F695" s="55"/>
      <c r="G695" s="55" t="s">
        <v>7804</v>
      </c>
      <c r="H695" s="452">
        <v>73.569999999999993</v>
      </c>
      <c r="I695" s="59">
        <v>0.13</v>
      </c>
      <c r="J695" s="448">
        <f t="shared" si="20"/>
        <v>64.005899999999997</v>
      </c>
    </row>
    <row r="696" spans="1:10" ht="15.75">
      <c r="A696" s="55">
        <f t="shared" si="21"/>
        <v>692</v>
      </c>
      <c r="B696" s="55" t="s">
        <v>14466</v>
      </c>
      <c r="C696" s="419" t="s">
        <v>13355</v>
      </c>
      <c r="D696" s="419" t="s">
        <v>14250</v>
      </c>
      <c r="E696" s="55" t="s">
        <v>7802</v>
      </c>
      <c r="F696" s="55"/>
      <c r="G696" s="55" t="s">
        <v>7804</v>
      </c>
      <c r="H696" s="452">
        <v>238.83</v>
      </c>
      <c r="I696" s="59">
        <v>0.13</v>
      </c>
      <c r="J696" s="448">
        <f t="shared" si="20"/>
        <v>207.78210000000001</v>
      </c>
    </row>
    <row r="697" spans="1:10" ht="15.75">
      <c r="A697" s="55">
        <f t="shared" si="21"/>
        <v>693</v>
      </c>
      <c r="B697" s="55" t="s">
        <v>14466</v>
      </c>
      <c r="C697" s="419" t="s">
        <v>13356</v>
      </c>
      <c r="D697" s="419" t="s">
        <v>14251</v>
      </c>
      <c r="E697" s="55" t="s">
        <v>7802</v>
      </c>
      <c r="F697" s="55"/>
      <c r="G697" s="55" t="s">
        <v>7804</v>
      </c>
      <c r="H697" s="452">
        <v>108.57</v>
      </c>
      <c r="I697" s="59">
        <v>0.13</v>
      </c>
      <c r="J697" s="448">
        <f t="shared" si="20"/>
        <v>94.4559</v>
      </c>
    </row>
    <row r="698" spans="1:10" ht="15.75">
      <c r="A698" s="55">
        <f t="shared" si="21"/>
        <v>694</v>
      </c>
      <c r="B698" s="55" t="s">
        <v>14466</v>
      </c>
      <c r="C698" s="419" t="s">
        <v>13357</v>
      </c>
      <c r="D698" s="419" t="s">
        <v>14252</v>
      </c>
      <c r="E698" s="55" t="s">
        <v>7802</v>
      </c>
      <c r="F698" s="55"/>
      <c r="G698" s="55" t="s">
        <v>7804</v>
      </c>
      <c r="H698" s="452">
        <v>246.83</v>
      </c>
      <c r="I698" s="59">
        <v>0.13</v>
      </c>
      <c r="J698" s="448">
        <f t="shared" si="20"/>
        <v>214.74210000000002</v>
      </c>
    </row>
    <row r="699" spans="1:10" ht="15.75">
      <c r="A699" s="55">
        <f t="shared" si="21"/>
        <v>695</v>
      </c>
      <c r="B699" s="55" t="s">
        <v>14466</v>
      </c>
      <c r="C699" s="419" t="s">
        <v>13358</v>
      </c>
      <c r="D699" s="419" t="s">
        <v>14253</v>
      </c>
      <c r="E699" s="55" t="s">
        <v>7802</v>
      </c>
      <c r="F699" s="55"/>
      <c r="G699" s="55" t="s">
        <v>7804</v>
      </c>
      <c r="H699" s="452">
        <v>142.1</v>
      </c>
      <c r="I699" s="59">
        <v>0.13</v>
      </c>
      <c r="J699" s="448">
        <f t="shared" si="20"/>
        <v>123.627</v>
      </c>
    </row>
    <row r="700" spans="1:10" ht="15.75">
      <c r="A700" s="55">
        <f t="shared" si="21"/>
        <v>696</v>
      </c>
      <c r="B700" s="55" t="s">
        <v>14466</v>
      </c>
      <c r="C700" s="419" t="s">
        <v>13359</v>
      </c>
      <c r="D700" s="419" t="s">
        <v>14254</v>
      </c>
      <c r="E700" s="55" t="s">
        <v>7802</v>
      </c>
      <c r="F700" s="55"/>
      <c r="G700" s="55" t="s">
        <v>7804</v>
      </c>
      <c r="H700" s="452">
        <v>309.06</v>
      </c>
      <c r="I700" s="59">
        <v>0.13</v>
      </c>
      <c r="J700" s="448">
        <f t="shared" si="20"/>
        <v>268.88220000000001</v>
      </c>
    </row>
    <row r="701" spans="1:10" ht="15.75">
      <c r="A701" s="55">
        <f t="shared" si="21"/>
        <v>697</v>
      </c>
      <c r="B701" s="55" t="s">
        <v>14466</v>
      </c>
      <c r="C701" s="419" t="s">
        <v>13360</v>
      </c>
      <c r="D701" s="419" t="s">
        <v>14255</v>
      </c>
      <c r="E701" s="55" t="s">
        <v>7802</v>
      </c>
      <c r="F701" s="55"/>
      <c r="G701" s="55" t="s">
        <v>7804</v>
      </c>
      <c r="H701" s="452">
        <v>169.17</v>
      </c>
      <c r="I701" s="59">
        <v>0.13</v>
      </c>
      <c r="J701" s="448">
        <f t="shared" si="20"/>
        <v>147.17789999999999</v>
      </c>
    </row>
    <row r="702" spans="1:10" ht="15.75">
      <c r="A702" s="55">
        <f t="shared" si="21"/>
        <v>698</v>
      </c>
      <c r="B702" s="55" t="s">
        <v>14466</v>
      </c>
      <c r="C702" s="419" t="s">
        <v>13361</v>
      </c>
      <c r="D702" s="419" t="s">
        <v>14256</v>
      </c>
      <c r="E702" s="55" t="s">
        <v>7802</v>
      </c>
      <c r="F702" s="55"/>
      <c r="G702" s="55" t="s">
        <v>7804</v>
      </c>
      <c r="H702" s="452">
        <v>335.72</v>
      </c>
      <c r="I702" s="59">
        <v>0.13</v>
      </c>
      <c r="J702" s="448">
        <f t="shared" si="20"/>
        <v>292.07640000000004</v>
      </c>
    </row>
    <row r="703" spans="1:10" ht="15.75">
      <c r="A703" s="55">
        <f t="shared" si="21"/>
        <v>699</v>
      </c>
      <c r="B703" s="55" t="s">
        <v>14466</v>
      </c>
      <c r="C703" s="419" t="s">
        <v>13362</v>
      </c>
      <c r="D703" s="419" t="s">
        <v>14257</v>
      </c>
      <c r="E703" s="55" t="s">
        <v>7802</v>
      </c>
      <c r="F703" s="55"/>
      <c r="G703" s="55" t="s">
        <v>7804</v>
      </c>
      <c r="H703" s="452">
        <v>8.75</v>
      </c>
      <c r="I703" s="59">
        <v>0.13</v>
      </c>
      <c r="J703" s="448">
        <f t="shared" si="20"/>
        <v>7.6124999999999998</v>
      </c>
    </row>
    <row r="704" spans="1:10" ht="15.75">
      <c r="A704" s="55">
        <f t="shared" si="21"/>
        <v>700</v>
      </c>
      <c r="B704" s="55" t="s">
        <v>14466</v>
      </c>
      <c r="C704" s="419" t="s">
        <v>13363</v>
      </c>
      <c r="D704" s="419" t="s">
        <v>14258</v>
      </c>
      <c r="E704" s="55" t="s">
        <v>7802</v>
      </c>
      <c r="F704" s="55"/>
      <c r="G704" s="55" t="s">
        <v>7804</v>
      </c>
      <c r="H704" s="452">
        <v>46.56</v>
      </c>
      <c r="I704" s="59">
        <v>0.13</v>
      </c>
      <c r="J704" s="448">
        <f t="shared" si="20"/>
        <v>40.507200000000005</v>
      </c>
    </row>
    <row r="705" spans="1:10" ht="15.75">
      <c r="A705" s="55">
        <f t="shared" si="21"/>
        <v>701</v>
      </c>
      <c r="B705" s="55" t="s">
        <v>14466</v>
      </c>
      <c r="C705" s="419" t="s">
        <v>13364</v>
      </c>
      <c r="D705" s="419" t="s">
        <v>14259</v>
      </c>
      <c r="E705" s="55" t="s">
        <v>7802</v>
      </c>
      <c r="F705" s="55"/>
      <c r="G705" s="55" t="s">
        <v>7804</v>
      </c>
      <c r="H705" s="452">
        <v>2.8</v>
      </c>
      <c r="I705" s="59">
        <v>0.13</v>
      </c>
      <c r="J705" s="448">
        <f t="shared" si="20"/>
        <v>2.4359999999999999</v>
      </c>
    </row>
    <row r="706" spans="1:10" ht="15.75">
      <c r="A706" s="55">
        <f t="shared" si="21"/>
        <v>702</v>
      </c>
      <c r="B706" s="55" t="s">
        <v>14466</v>
      </c>
      <c r="C706" s="419" t="s">
        <v>13365</v>
      </c>
      <c r="D706" s="419" t="s">
        <v>14260</v>
      </c>
      <c r="E706" s="55" t="s">
        <v>7802</v>
      </c>
      <c r="F706" s="55"/>
      <c r="G706" s="55" t="s">
        <v>7804</v>
      </c>
      <c r="H706" s="452">
        <v>7</v>
      </c>
      <c r="I706" s="59">
        <v>0.13</v>
      </c>
      <c r="J706" s="448">
        <f t="shared" si="20"/>
        <v>6.09</v>
      </c>
    </row>
    <row r="707" spans="1:10" ht="15.75">
      <c r="A707" s="55">
        <f t="shared" si="21"/>
        <v>703</v>
      </c>
      <c r="B707" s="55" t="s">
        <v>14466</v>
      </c>
      <c r="C707" s="419" t="s">
        <v>13366</v>
      </c>
      <c r="D707" s="419" t="s">
        <v>14261</v>
      </c>
      <c r="E707" s="55" t="s">
        <v>7802</v>
      </c>
      <c r="F707" s="55"/>
      <c r="G707" s="55" t="s">
        <v>7804</v>
      </c>
      <c r="H707" s="452">
        <v>9.33</v>
      </c>
      <c r="I707" s="59">
        <v>0.13</v>
      </c>
      <c r="J707" s="448">
        <f t="shared" si="20"/>
        <v>8.1171000000000006</v>
      </c>
    </row>
    <row r="708" spans="1:10" ht="15.75">
      <c r="A708" s="55">
        <f t="shared" si="21"/>
        <v>704</v>
      </c>
      <c r="B708" s="55" t="s">
        <v>14466</v>
      </c>
      <c r="C708" s="419" t="s">
        <v>13367</v>
      </c>
      <c r="D708" s="419" t="s">
        <v>14262</v>
      </c>
      <c r="E708" s="55" t="s">
        <v>7802</v>
      </c>
      <c r="F708" s="55"/>
      <c r="G708" s="55" t="s">
        <v>7804</v>
      </c>
      <c r="H708" s="452">
        <v>540.54</v>
      </c>
      <c r="I708" s="59">
        <v>0.13</v>
      </c>
      <c r="J708" s="448">
        <f t="shared" si="20"/>
        <v>470.26979999999998</v>
      </c>
    </row>
    <row r="709" spans="1:10" ht="15.75">
      <c r="A709" s="55">
        <f t="shared" si="21"/>
        <v>705</v>
      </c>
      <c r="B709" s="55" t="s">
        <v>14466</v>
      </c>
      <c r="C709" s="419" t="s">
        <v>13368</v>
      </c>
      <c r="D709" s="419" t="s">
        <v>14263</v>
      </c>
      <c r="E709" s="55" t="s">
        <v>7802</v>
      </c>
      <c r="F709" s="55"/>
      <c r="G709" s="55" t="s">
        <v>7804</v>
      </c>
      <c r="H709" s="452">
        <v>298.52999999999997</v>
      </c>
      <c r="I709" s="59">
        <v>0.13</v>
      </c>
      <c r="J709" s="448">
        <f t="shared" si="20"/>
        <v>259.72109999999998</v>
      </c>
    </row>
    <row r="710" spans="1:10" ht="15.75">
      <c r="A710" s="55">
        <f t="shared" si="21"/>
        <v>706</v>
      </c>
      <c r="B710" s="55" t="s">
        <v>14466</v>
      </c>
      <c r="C710" s="419" t="s">
        <v>13369</v>
      </c>
      <c r="D710" s="419" t="s">
        <v>14264</v>
      </c>
      <c r="E710" s="55" t="s">
        <v>7802</v>
      </c>
      <c r="F710" s="55"/>
      <c r="G710" s="55" t="s">
        <v>7804</v>
      </c>
      <c r="H710" s="452">
        <v>385.5</v>
      </c>
      <c r="I710" s="59">
        <v>0.13</v>
      </c>
      <c r="J710" s="448">
        <f t="shared" ref="J710:J773" si="22">H710*(1-I710)</f>
        <v>335.38499999999999</v>
      </c>
    </row>
    <row r="711" spans="1:10" ht="15.75">
      <c r="A711" s="55">
        <f t="shared" ref="A711:A774" si="23">A710+1</f>
        <v>707</v>
      </c>
      <c r="B711" s="55" t="s">
        <v>14466</v>
      </c>
      <c r="C711" s="419" t="s">
        <v>13370</v>
      </c>
      <c r="D711" s="419" t="s">
        <v>14265</v>
      </c>
      <c r="E711" s="55" t="s">
        <v>7802</v>
      </c>
      <c r="F711" s="55"/>
      <c r="G711" s="55" t="s">
        <v>7804</v>
      </c>
      <c r="H711" s="452">
        <v>64.17</v>
      </c>
      <c r="I711" s="59">
        <v>0.13</v>
      </c>
      <c r="J711" s="448">
        <f t="shared" si="22"/>
        <v>55.8279</v>
      </c>
    </row>
    <row r="712" spans="1:10" ht="15.75">
      <c r="A712" s="55">
        <f t="shared" si="23"/>
        <v>708</v>
      </c>
      <c r="B712" s="55" t="s">
        <v>14466</v>
      </c>
      <c r="C712" s="419" t="s">
        <v>13371</v>
      </c>
      <c r="D712" s="419" t="s">
        <v>14266</v>
      </c>
      <c r="E712" s="55" t="s">
        <v>7802</v>
      </c>
      <c r="F712" s="55"/>
      <c r="G712" s="55" t="s">
        <v>7804</v>
      </c>
      <c r="H712" s="452">
        <v>70.17</v>
      </c>
      <c r="I712" s="59">
        <v>0.13</v>
      </c>
      <c r="J712" s="448">
        <f t="shared" si="22"/>
        <v>61.047899999999998</v>
      </c>
    </row>
    <row r="713" spans="1:10" ht="15.75">
      <c r="A713" s="55">
        <f t="shared" si="23"/>
        <v>709</v>
      </c>
      <c r="B713" s="55" t="s">
        <v>14466</v>
      </c>
      <c r="C713" s="419" t="s">
        <v>13372</v>
      </c>
      <c r="D713" s="419" t="s">
        <v>14267</v>
      </c>
      <c r="E713" s="55" t="s">
        <v>7802</v>
      </c>
      <c r="F713" s="55"/>
      <c r="G713" s="55" t="s">
        <v>7804</v>
      </c>
      <c r="H713" s="452">
        <v>153.85</v>
      </c>
      <c r="I713" s="59">
        <v>0.13</v>
      </c>
      <c r="J713" s="448">
        <f t="shared" si="22"/>
        <v>133.84950000000001</v>
      </c>
    </row>
    <row r="714" spans="1:10" ht="15.75">
      <c r="A714" s="55">
        <f t="shared" si="23"/>
        <v>710</v>
      </c>
      <c r="B714" s="55" t="s">
        <v>14466</v>
      </c>
      <c r="C714" s="419" t="s">
        <v>13373</v>
      </c>
      <c r="D714" s="419" t="s">
        <v>14268</v>
      </c>
      <c r="E714" s="55" t="s">
        <v>7802</v>
      </c>
      <c r="F714" s="55"/>
      <c r="G714" s="55" t="s">
        <v>7804</v>
      </c>
      <c r="H714" s="452">
        <v>49</v>
      </c>
      <c r="I714" s="59">
        <v>0.13</v>
      </c>
      <c r="J714" s="448">
        <f t="shared" si="22"/>
        <v>42.63</v>
      </c>
    </row>
    <row r="715" spans="1:10" ht="15.75">
      <c r="A715" s="55">
        <f t="shared" si="23"/>
        <v>711</v>
      </c>
      <c r="B715" s="55" t="s">
        <v>14466</v>
      </c>
      <c r="C715" s="419" t="s">
        <v>13374</v>
      </c>
      <c r="D715" s="419" t="s">
        <v>14269</v>
      </c>
      <c r="E715" s="55" t="s">
        <v>7802</v>
      </c>
      <c r="F715" s="55"/>
      <c r="G715" s="55" t="s">
        <v>7804</v>
      </c>
      <c r="H715" s="452">
        <v>594.27</v>
      </c>
      <c r="I715" s="59">
        <v>0.13</v>
      </c>
      <c r="J715" s="448">
        <f t="shared" si="22"/>
        <v>517.01490000000001</v>
      </c>
    </row>
    <row r="716" spans="1:10" ht="15.75">
      <c r="A716" s="55">
        <f t="shared" si="23"/>
        <v>712</v>
      </c>
      <c r="B716" s="55" t="s">
        <v>14466</v>
      </c>
      <c r="C716" s="419" t="s">
        <v>13375</v>
      </c>
      <c r="D716" s="419" t="s">
        <v>14270</v>
      </c>
      <c r="E716" s="55" t="s">
        <v>7802</v>
      </c>
      <c r="F716" s="55"/>
      <c r="G716" s="55" t="s">
        <v>7804</v>
      </c>
      <c r="H716" s="452">
        <v>594.27</v>
      </c>
      <c r="I716" s="59">
        <v>0.13</v>
      </c>
      <c r="J716" s="448">
        <f t="shared" si="22"/>
        <v>517.01490000000001</v>
      </c>
    </row>
    <row r="717" spans="1:10" ht="15.75">
      <c r="A717" s="55">
        <f t="shared" si="23"/>
        <v>713</v>
      </c>
      <c r="B717" s="55" t="s">
        <v>14466</v>
      </c>
      <c r="C717" s="419" t="s">
        <v>13376</v>
      </c>
      <c r="D717" s="419" t="s">
        <v>14271</v>
      </c>
      <c r="E717" s="55" t="s">
        <v>7802</v>
      </c>
      <c r="F717" s="55"/>
      <c r="G717" s="55" t="s">
        <v>7804</v>
      </c>
      <c r="H717" s="452">
        <v>604.98</v>
      </c>
      <c r="I717" s="59">
        <v>0.13</v>
      </c>
      <c r="J717" s="448">
        <f t="shared" si="22"/>
        <v>526.33259999999996</v>
      </c>
    </row>
    <row r="718" spans="1:10" ht="15.75">
      <c r="A718" s="55">
        <f t="shared" si="23"/>
        <v>714</v>
      </c>
      <c r="B718" s="55" t="s">
        <v>14466</v>
      </c>
      <c r="C718" s="419" t="s">
        <v>13377</v>
      </c>
      <c r="D718" s="419" t="s">
        <v>14272</v>
      </c>
      <c r="E718" s="55" t="s">
        <v>7802</v>
      </c>
      <c r="F718" s="55"/>
      <c r="G718" s="55" t="s">
        <v>7804</v>
      </c>
      <c r="H718" s="452">
        <v>50.17</v>
      </c>
      <c r="I718" s="59">
        <v>0.13</v>
      </c>
      <c r="J718" s="448">
        <f t="shared" si="22"/>
        <v>43.6479</v>
      </c>
    </row>
    <row r="719" spans="1:10" ht="15.75">
      <c r="A719" s="55">
        <f t="shared" si="23"/>
        <v>715</v>
      </c>
      <c r="B719" s="55" t="s">
        <v>14466</v>
      </c>
      <c r="C719" s="419" t="s">
        <v>13378</v>
      </c>
      <c r="D719" s="419" t="s">
        <v>14273</v>
      </c>
      <c r="E719" s="55" t="s">
        <v>7802</v>
      </c>
      <c r="F719" s="55"/>
      <c r="G719" s="55" t="s">
        <v>7804</v>
      </c>
      <c r="H719" s="452">
        <v>50.17</v>
      </c>
      <c r="I719" s="59">
        <v>0.13</v>
      </c>
      <c r="J719" s="448">
        <f t="shared" si="22"/>
        <v>43.6479</v>
      </c>
    </row>
    <row r="720" spans="1:10" ht="15.75">
      <c r="A720" s="55">
        <f t="shared" si="23"/>
        <v>716</v>
      </c>
      <c r="B720" s="55" t="s">
        <v>14466</v>
      </c>
      <c r="C720" s="419" t="s">
        <v>13379</v>
      </c>
      <c r="D720" s="419" t="s">
        <v>14274</v>
      </c>
      <c r="E720" s="55" t="s">
        <v>7802</v>
      </c>
      <c r="F720" s="55"/>
      <c r="G720" s="55" t="s">
        <v>7804</v>
      </c>
      <c r="H720" s="452">
        <v>115.5</v>
      </c>
      <c r="I720" s="59">
        <v>0.13</v>
      </c>
      <c r="J720" s="448">
        <f t="shared" si="22"/>
        <v>100.485</v>
      </c>
    </row>
    <row r="721" spans="1:10" ht="15.75">
      <c r="A721" s="55">
        <f t="shared" si="23"/>
        <v>717</v>
      </c>
      <c r="B721" s="55" t="s">
        <v>14466</v>
      </c>
      <c r="C721" s="419" t="s">
        <v>13380</v>
      </c>
      <c r="D721" s="419" t="s">
        <v>14275</v>
      </c>
      <c r="E721" s="55" t="s">
        <v>7802</v>
      </c>
      <c r="F721" s="55"/>
      <c r="G721" s="55" t="s">
        <v>7804</v>
      </c>
      <c r="H721" s="452">
        <v>68.599999999999994</v>
      </c>
      <c r="I721" s="59">
        <v>0.13</v>
      </c>
      <c r="J721" s="448">
        <f t="shared" si="22"/>
        <v>59.681999999999995</v>
      </c>
    </row>
    <row r="722" spans="1:10" ht="15.75">
      <c r="A722" s="55">
        <f t="shared" si="23"/>
        <v>718</v>
      </c>
      <c r="B722" s="55" t="s">
        <v>14466</v>
      </c>
      <c r="C722" s="419" t="s">
        <v>13381</v>
      </c>
      <c r="D722" s="419" t="s">
        <v>14276</v>
      </c>
      <c r="E722" s="55" t="s">
        <v>7802</v>
      </c>
      <c r="F722" s="55"/>
      <c r="G722" s="55" t="s">
        <v>7804</v>
      </c>
      <c r="H722" s="452">
        <v>158.09</v>
      </c>
      <c r="I722" s="59">
        <v>0.13</v>
      </c>
      <c r="J722" s="448">
        <f t="shared" si="22"/>
        <v>137.53829999999999</v>
      </c>
    </row>
    <row r="723" spans="1:10" ht="15.75">
      <c r="A723" s="55">
        <f t="shared" si="23"/>
        <v>719</v>
      </c>
      <c r="B723" s="55" t="s">
        <v>14466</v>
      </c>
      <c r="C723" s="419" t="s">
        <v>13382</v>
      </c>
      <c r="D723" s="419" t="s">
        <v>14277</v>
      </c>
      <c r="E723" s="55" t="s">
        <v>7802</v>
      </c>
      <c r="F723" s="55"/>
      <c r="G723" s="55" t="s">
        <v>7804</v>
      </c>
      <c r="H723" s="452">
        <v>183.75</v>
      </c>
      <c r="I723" s="59">
        <v>0.13</v>
      </c>
      <c r="J723" s="448">
        <f t="shared" si="22"/>
        <v>159.86250000000001</v>
      </c>
    </row>
    <row r="724" spans="1:10" ht="15.75">
      <c r="A724" s="55">
        <f t="shared" si="23"/>
        <v>720</v>
      </c>
      <c r="B724" s="55" t="s">
        <v>14466</v>
      </c>
      <c r="C724" s="419" t="s">
        <v>13383</v>
      </c>
      <c r="D724" s="419" t="s">
        <v>14278</v>
      </c>
      <c r="E724" s="55" t="s">
        <v>7802</v>
      </c>
      <c r="F724" s="55"/>
      <c r="G724" s="55" t="s">
        <v>7804</v>
      </c>
      <c r="H724" s="452">
        <v>252</v>
      </c>
      <c r="I724" s="59">
        <v>0.13</v>
      </c>
      <c r="J724" s="448">
        <f t="shared" si="22"/>
        <v>219.24</v>
      </c>
    </row>
    <row r="725" spans="1:10" ht="15.75">
      <c r="A725" s="55">
        <f t="shared" si="23"/>
        <v>721</v>
      </c>
      <c r="B725" s="55" t="s">
        <v>14466</v>
      </c>
      <c r="C725" s="419" t="s">
        <v>13384</v>
      </c>
      <c r="D725" s="419" t="s">
        <v>14279</v>
      </c>
      <c r="E725" s="55" t="s">
        <v>7802</v>
      </c>
      <c r="F725" s="55"/>
      <c r="G725" s="55" t="s">
        <v>7804</v>
      </c>
      <c r="H725" s="452">
        <v>80.5</v>
      </c>
      <c r="I725" s="59">
        <v>0.13</v>
      </c>
      <c r="J725" s="448">
        <f t="shared" si="22"/>
        <v>70.034999999999997</v>
      </c>
    </row>
    <row r="726" spans="1:10" ht="15.75">
      <c r="A726" s="55">
        <f t="shared" si="23"/>
        <v>722</v>
      </c>
      <c r="B726" s="55" t="s">
        <v>14466</v>
      </c>
      <c r="C726" s="419" t="s">
        <v>13385</v>
      </c>
      <c r="D726" s="419" t="s">
        <v>14280</v>
      </c>
      <c r="E726" s="55" t="s">
        <v>7802</v>
      </c>
      <c r="F726" s="55"/>
      <c r="G726" s="55" t="s">
        <v>7804</v>
      </c>
      <c r="H726" s="452">
        <v>49</v>
      </c>
      <c r="I726" s="59">
        <v>0.13</v>
      </c>
      <c r="J726" s="448">
        <f t="shared" si="22"/>
        <v>42.63</v>
      </c>
    </row>
    <row r="727" spans="1:10" ht="15.75">
      <c r="A727" s="55">
        <f t="shared" si="23"/>
        <v>723</v>
      </c>
      <c r="B727" s="55" t="s">
        <v>14466</v>
      </c>
      <c r="C727" s="419" t="s">
        <v>13386</v>
      </c>
      <c r="D727" s="419" t="s">
        <v>14281</v>
      </c>
      <c r="E727" s="55" t="s">
        <v>7802</v>
      </c>
      <c r="F727" s="55"/>
      <c r="G727" s="55" t="s">
        <v>7804</v>
      </c>
      <c r="H727" s="452">
        <v>115.5</v>
      </c>
      <c r="I727" s="59">
        <v>0.13</v>
      </c>
      <c r="J727" s="448">
        <f t="shared" si="22"/>
        <v>100.485</v>
      </c>
    </row>
    <row r="728" spans="1:10" ht="15.75">
      <c r="A728" s="55">
        <f t="shared" si="23"/>
        <v>724</v>
      </c>
      <c r="B728" s="55" t="s">
        <v>14466</v>
      </c>
      <c r="C728" s="419" t="s">
        <v>13387</v>
      </c>
      <c r="D728" s="419" t="s">
        <v>14282</v>
      </c>
      <c r="E728" s="55" t="s">
        <v>7802</v>
      </c>
      <c r="F728" s="55"/>
      <c r="G728" s="55" t="s">
        <v>7804</v>
      </c>
      <c r="H728" s="452">
        <v>56</v>
      </c>
      <c r="I728" s="59">
        <v>0.13</v>
      </c>
      <c r="J728" s="448">
        <f t="shared" si="22"/>
        <v>48.72</v>
      </c>
    </row>
    <row r="729" spans="1:10" ht="15.75">
      <c r="A729" s="55">
        <f t="shared" si="23"/>
        <v>725</v>
      </c>
      <c r="B729" s="55" t="s">
        <v>14466</v>
      </c>
      <c r="C729" s="419" t="s">
        <v>13388</v>
      </c>
      <c r="D729" s="419" t="s">
        <v>14283</v>
      </c>
      <c r="E729" s="55" t="s">
        <v>7802</v>
      </c>
      <c r="F729" s="55"/>
      <c r="G729" s="55" t="s">
        <v>7804</v>
      </c>
      <c r="H729" s="452">
        <v>902.33</v>
      </c>
      <c r="I729" s="59">
        <v>0.13</v>
      </c>
      <c r="J729" s="448">
        <f t="shared" si="22"/>
        <v>785.02710000000002</v>
      </c>
    </row>
    <row r="730" spans="1:10" ht="15.75">
      <c r="A730" s="55">
        <f t="shared" si="23"/>
        <v>726</v>
      </c>
      <c r="B730" s="55" t="s">
        <v>14466</v>
      </c>
      <c r="C730" s="419" t="s">
        <v>13389</v>
      </c>
      <c r="D730" s="419" t="s">
        <v>14284</v>
      </c>
      <c r="E730" s="55" t="s">
        <v>7802</v>
      </c>
      <c r="F730" s="55"/>
      <c r="G730" s="55" t="s">
        <v>7804</v>
      </c>
      <c r="H730" s="452">
        <v>1082.3800000000001</v>
      </c>
      <c r="I730" s="59">
        <v>0.13</v>
      </c>
      <c r="J730" s="448">
        <f t="shared" si="22"/>
        <v>941.67060000000004</v>
      </c>
    </row>
    <row r="731" spans="1:10" ht="15.75">
      <c r="A731" s="55">
        <f t="shared" si="23"/>
        <v>727</v>
      </c>
      <c r="B731" s="55" t="s">
        <v>14466</v>
      </c>
      <c r="C731" s="419" t="s">
        <v>13390</v>
      </c>
      <c r="D731" s="419" t="s">
        <v>14285</v>
      </c>
      <c r="E731" s="55" t="s">
        <v>7802</v>
      </c>
      <c r="F731" s="55"/>
      <c r="G731" s="55" t="s">
        <v>7804</v>
      </c>
      <c r="H731" s="452">
        <v>671.38</v>
      </c>
      <c r="I731" s="59">
        <v>0.13</v>
      </c>
      <c r="J731" s="448">
        <f t="shared" si="22"/>
        <v>584.10059999999999</v>
      </c>
    </row>
    <row r="732" spans="1:10" ht="15.75">
      <c r="A732" s="55">
        <f t="shared" si="23"/>
        <v>728</v>
      </c>
      <c r="B732" s="55" t="s">
        <v>14466</v>
      </c>
      <c r="C732" s="419" t="s">
        <v>13391</v>
      </c>
      <c r="D732" s="419" t="s">
        <v>14286</v>
      </c>
      <c r="E732" s="55" t="s">
        <v>7802</v>
      </c>
      <c r="F732" s="55"/>
      <c r="G732" s="55" t="s">
        <v>7804</v>
      </c>
      <c r="H732" s="452">
        <v>671.38</v>
      </c>
      <c r="I732" s="59">
        <v>0.13</v>
      </c>
      <c r="J732" s="448">
        <f t="shared" si="22"/>
        <v>584.10059999999999</v>
      </c>
    </row>
    <row r="733" spans="1:10" ht="15.75">
      <c r="A733" s="55">
        <f t="shared" si="23"/>
        <v>729</v>
      </c>
      <c r="B733" s="55" t="s">
        <v>14466</v>
      </c>
      <c r="C733" s="419" t="s">
        <v>13392</v>
      </c>
      <c r="D733" s="419" t="s">
        <v>14287</v>
      </c>
      <c r="E733" s="55" t="s">
        <v>7802</v>
      </c>
      <c r="F733" s="55"/>
      <c r="G733" s="55" t="s">
        <v>7804</v>
      </c>
      <c r="H733" s="452">
        <v>797.34</v>
      </c>
      <c r="I733" s="59">
        <v>0.13</v>
      </c>
      <c r="J733" s="448">
        <f t="shared" si="22"/>
        <v>693.68579999999997</v>
      </c>
    </row>
    <row r="734" spans="1:10" ht="15.75">
      <c r="A734" s="55">
        <f t="shared" si="23"/>
        <v>730</v>
      </c>
      <c r="B734" s="55" t="s">
        <v>14466</v>
      </c>
      <c r="C734" s="419" t="s">
        <v>13393</v>
      </c>
      <c r="D734" s="419" t="s">
        <v>14288</v>
      </c>
      <c r="E734" s="55" t="s">
        <v>7802</v>
      </c>
      <c r="F734" s="55"/>
      <c r="G734" s="55" t="s">
        <v>7804</v>
      </c>
      <c r="H734" s="452">
        <v>797.34</v>
      </c>
      <c r="I734" s="59">
        <v>0.13</v>
      </c>
      <c r="J734" s="448">
        <f t="shared" si="22"/>
        <v>693.68579999999997</v>
      </c>
    </row>
    <row r="735" spans="1:10" ht="15.75">
      <c r="A735" s="55">
        <f t="shared" si="23"/>
        <v>731</v>
      </c>
      <c r="B735" s="55" t="s">
        <v>14466</v>
      </c>
      <c r="C735" s="419" t="s">
        <v>13394</v>
      </c>
      <c r="D735" s="419" t="s">
        <v>14289</v>
      </c>
      <c r="E735" s="55" t="s">
        <v>7802</v>
      </c>
      <c r="F735" s="55"/>
      <c r="G735" s="55" t="s">
        <v>7804</v>
      </c>
      <c r="H735" s="452">
        <v>828.03</v>
      </c>
      <c r="I735" s="59">
        <v>0.13</v>
      </c>
      <c r="J735" s="448">
        <f t="shared" si="22"/>
        <v>720.38609999999994</v>
      </c>
    </row>
    <row r="736" spans="1:10" ht="15.75">
      <c r="A736" s="55">
        <f t="shared" si="23"/>
        <v>732</v>
      </c>
      <c r="B736" s="55" t="s">
        <v>14466</v>
      </c>
      <c r="C736" s="419" t="s">
        <v>13395</v>
      </c>
      <c r="D736" s="419" t="s">
        <v>14290</v>
      </c>
      <c r="E736" s="55" t="s">
        <v>7802</v>
      </c>
      <c r="F736" s="55"/>
      <c r="G736" s="55" t="s">
        <v>7804</v>
      </c>
      <c r="H736" s="452">
        <v>828.03</v>
      </c>
      <c r="I736" s="59">
        <v>0.13</v>
      </c>
      <c r="J736" s="448">
        <f t="shared" si="22"/>
        <v>720.38609999999994</v>
      </c>
    </row>
    <row r="737" spans="1:10" ht="15.75">
      <c r="A737" s="55">
        <f t="shared" si="23"/>
        <v>733</v>
      </c>
      <c r="B737" s="55" t="s">
        <v>14466</v>
      </c>
      <c r="C737" s="419" t="s">
        <v>13396</v>
      </c>
      <c r="D737" s="419" t="s">
        <v>14291</v>
      </c>
      <c r="E737" s="55" t="s">
        <v>7802</v>
      </c>
      <c r="F737" s="55"/>
      <c r="G737" s="55" t="s">
        <v>7804</v>
      </c>
      <c r="H737" s="452">
        <v>1063.3800000000001</v>
      </c>
      <c r="I737" s="59">
        <v>0.13</v>
      </c>
      <c r="J737" s="448">
        <f t="shared" si="22"/>
        <v>925.14060000000006</v>
      </c>
    </row>
    <row r="738" spans="1:10" ht="15.75">
      <c r="A738" s="55">
        <f t="shared" si="23"/>
        <v>734</v>
      </c>
      <c r="B738" s="55" t="s">
        <v>14466</v>
      </c>
      <c r="C738" s="419" t="s">
        <v>13397</v>
      </c>
      <c r="D738" s="419" t="s">
        <v>14292</v>
      </c>
      <c r="E738" s="55" t="s">
        <v>7802</v>
      </c>
      <c r="F738" s="55"/>
      <c r="G738" s="55" t="s">
        <v>7804</v>
      </c>
      <c r="H738" s="452">
        <v>1063.3800000000001</v>
      </c>
      <c r="I738" s="59">
        <v>0.13</v>
      </c>
      <c r="J738" s="448">
        <f t="shared" si="22"/>
        <v>925.14060000000006</v>
      </c>
    </row>
    <row r="739" spans="1:10" ht="15.75">
      <c r="A739" s="55">
        <f t="shared" si="23"/>
        <v>735</v>
      </c>
      <c r="B739" s="55" t="s">
        <v>14466</v>
      </c>
      <c r="C739" s="419" t="s">
        <v>13398</v>
      </c>
      <c r="D739" s="419" t="s">
        <v>14293</v>
      </c>
      <c r="E739" s="55" t="s">
        <v>7802</v>
      </c>
      <c r="F739" s="55"/>
      <c r="G739" s="55" t="s">
        <v>7804</v>
      </c>
      <c r="H739" s="452">
        <v>849.81</v>
      </c>
      <c r="I739" s="59">
        <v>0.13</v>
      </c>
      <c r="J739" s="448">
        <f t="shared" si="22"/>
        <v>739.3347</v>
      </c>
    </row>
    <row r="740" spans="1:10" ht="15.75">
      <c r="A740" s="55">
        <f t="shared" si="23"/>
        <v>736</v>
      </c>
      <c r="B740" s="55" t="s">
        <v>14466</v>
      </c>
      <c r="C740" s="419" t="s">
        <v>13399</v>
      </c>
      <c r="D740" s="419" t="s">
        <v>14294</v>
      </c>
      <c r="E740" s="55" t="s">
        <v>7802</v>
      </c>
      <c r="F740" s="55"/>
      <c r="G740" s="55" t="s">
        <v>7804</v>
      </c>
      <c r="H740" s="452">
        <v>849.81</v>
      </c>
      <c r="I740" s="59">
        <v>0.13</v>
      </c>
      <c r="J740" s="448">
        <f t="shared" si="22"/>
        <v>739.3347</v>
      </c>
    </row>
    <row r="741" spans="1:10" ht="15.75">
      <c r="A741" s="55">
        <f t="shared" si="23"/>
        <v>737</v>
      </c>
      <c r="B741" s="55" t="s">
        <v>14466</v>
      </c>
      <c r="C741" s="419" t="s">
        <v>13400</v>
      </c>
      <c r="D741" s="419" t="s">
        <v>14295</v>
      </c>
      <c r="E741" s="55" t="s">
        <v>7802</v>
      </c>
      <c r="F741" s="55"/>
      <c r="G741" s="55" t="s">
        <v>7804</v>
      </c>
      <c r="H741" s="452">
        <v>857.52</v>
      </c>
      <c r="I741" s="59">
        <v>0.13</v>
      </c>
      <c r="J741" s="448">
        <f t="shared" si="22"/>
        <v>746.04239999999993</v>
      </c>
    </row>
    <row r="742" spans="1:10" ht="15.75">
      <c r="A742" s="55">
        <f t="shared" si="23"/>
        <v>738</v>
      </c>
      <c r="B742" s="55" t="s">
        <v>14466</v>
      </c>
      <c r="C742" s="419" t="s">
        <v>13401</v>
      </c>
      <c r="D742" s="419" t="s">
        <v>14296</v>
      </c>
      <c r="E742" s="55" t="s">
        <v>7802</v>
      </c>
      <c r="F742" s="55"/>
      <c r="G742" s="55" t="s">
        <v>7804</v>
      </c>
      <c r="H742" s="452">
        <v>1087.52</v>
      </c>
      <c r="I742" s="59">
        <v>0.13</v>
      </c>
      <c r="J742" s="448">
        <f t="shared" si="22"/>
        <v>946.14239999999995</v>
      </c>
    </row>
    <row r="743" spans="1:10" ht="15.75">
      <c r="A743" s="55">
        <f t="shared" si="23"/>
        <v>739</v>
      </c>
      <c r="B743" s="55" t="s">
        <v>14466</v>
      </c>
      <c r="C743" s="419" t="s">
        <v>13402</v>
      </c>
      <c r="D743" s="419" t="s">
        <v>14297</v>
      </c>
      <c r="E743" s="55" t="s">
        <v>7802</v>
      </c>
      <c r="F743" s="55"/>
      <c r="G743" s="55" t="s">
        <v>7804</v>
      </c>
      <c r="H743" s="452">
        <v>1087.52</v>
      </c>
      <c r="I743" s="59">
        <v>0.13</v>
      </c>
      <c r="J743" s="448">
        <f t="shared" si="22"/>
        <v>946.14239999999995</v>
      </c>
    </row>
    <row r="744" spans="1:10" ht="15.75">
      <c r="A744" s="55">
        <f t="shared" si="23"/>
        <v>740</v>
      </c>
      <c r="B744" s="55" t="s">
        <v>14466</v>
      </c>
      <c r="C744" s="419" t="s">
        <v>13403</v>
      </c>
      <c r="D744" s="419" t="s">
        <v>14298</v>
      </c>
      <c r="E744" s="55" t="s">
        <v>7802</v>
      </c>
      <c r="F744" s="55"/>
      <c r="G744" s="55" t="s">
        <v>7804</v>
      </c>
      <c r="H744" s="452">
        <v>1014.99</v>
      </c>
      <c r="I744" s="59">
        <v>0.13</v>
      </c>
      <c r="J744" s="448">
        <f t="shared" si="22"/>
        <v>883.04129999999998</v>
      </c>
    </row>
    <row r="745" spans="1:10" ht="15.75">
      <c r="A745" s="55">
        <f t="shared" si="23"/>
        <v>741</v>
      </c>
      <c r="B745" s="55" t="s">
        <v>14466</v>
      </c>
      <c r="C745" s="419" t="s">
        <v>13404</v>
      </c>
      <c r="D745" s="419" t="s">
        <v>14299</v>
      </c>
      <c r="E745" s="55" t="s">
        <v>7802</v>
      </c>
      <c r="F745" s="55"/>
      <c r="G745" s="55" t="s">
        <v>7804</v>
      </c>
      <c r="H745" s="452">
        <v>1248.96</v>
      </c>
      <c r="I745" s="59">
        <v>0.13</v>
      </c>
      <c r="J745" s="448">
        <f t="shared" si="22"/>
        <v>1086.5952</v>
      </c>
    </row>
    <row r="746" spans="1:10" ht="15.75">
      <c r="A746" s="55">
        <f t="shared" si="23"/>
        <v>742</v>
      </c>
      <c r="B746" s="55" t="s">
        <v>14466</v>
      </c>
      <c r="C746" s="419" t="s">
        <v>13405</v>
      </c>
      <c r="D746" s="419" t="s">
        <v>14300</v>
      </c>
      <c r="E746" s="55" t="s">
        <v>7802</v>
      </c>
      <c r="F746" s="55"/>
      <c r="G746" s="55" t="s">
        <v>7804</v>
      </c>
      <c r="H746" s="452">
        <v>1248.96</v>
      </c>
      <c r="I746" s="59">
        <v>0.13</v>
      </c>
      <c r="J746" s="448">
        <f t="shared" si="22"/>
        <v>1086.5952</v>
      </c>
    </row>
    <row r="747" spans="1:10" ht="15.75">
      <c r="A747" s="55">
        <f t="shared" si="23"/>
        <v>743</v>
      </c>
      <c r="B747" s="55" t="s">
        <v>14466</v>
      </c>
      <c r="C747" s="419" t="s">
        <v>13406</v>
      </c>
      <c r="D747" s="419" t="s">
        <v>14301</v>
      </c>
      <c r="E747" s="55" t="s">
        <v>7802</v>
      </c>
      <c r="F747" s="55"/>
      <c r="G747" s="55" t="s">
        <v>7804</v>
      </c>
      <c r="H747" s="452">
        <v>1444.72</v>
      </c>
      <c r="I747" s="59">
        <v>0.13</v>
      </c>
      <c r="J747" s="448">
        <f t="shared" si="22"/>
        <v>1256.9064000000001</v>
      </c>
    </row>
    <row r="748" spans="1:10" ht="15.75">
      <c r="A748" s="55">
        <f t="shared" si="23"/>
        <v>744</v>
      </c>
      <c r="B748" s="55" t="s">
        <v>14466</v>
      </c>
      <c r="C748" s="419" t="s">
        <v>13407</v>
      </c>
      <c r="D748" s="419" t="s">
        <v>14302</v>
      </c>
      <c r="E748" s="55" t="s">
        <v>7802</v>
      </c>
      <c r="F748" s="55"/>
      <c r="G748" s="55" t="s">
        <v>7804</v>
      </c>
      <c r="H748" s="452">
        <v>1444.72</v>
      </c>
      <c r="I748" s="59">
        <v>0.13</v>
      </c>
      <c r="J748" s="448">
        <f t="shared" si="22"/>
        <v>1256.9064000000001</v>
      </c>
    </row>
    <row r="749" spans="1:10" ht="15.75">
      <c r="A749" s="55">
        <f t="shared" si="23"/>
        <v>745</v>
      </c>
      <c r="B749" s="55" t="s">
        <v>14466</v>
      </c>
      <c r="C749" s="419" t="s">
        <v>13408</v>
      </c>
      <c r="D749" s="419" t="s">
        <v>14303</v>
      </c>
      <c r="E749" s="55" t="s">
        <v>7802</v>
      </c>
      <c r="F749" s="55"/>
      <c r="G749" s="55" t="s">
        <v>7804</v>
      </c>
      <c r="H749" s="452">
        <v>1359.09</v>
      </c>
      <c r="I749" s="59">
        <v>0.13</v>
      </c>
      <c r="J749" s="448">
        <f t="shared" si="22"/>
        <v>1182.4082999999998</v>
      </c>
    </row>
    <row r="750" spans="1:10" ht="15.75">
      <c r="A750" s="55">
        <f t="shared" si="23"/>
        <v>746</v>
      </c>
      <c r="B750" s="55" t="s">
        <v>14466</v>
      </c>
      <c r="C750" s="419" t="s">
        <v>13409</v>
      </c>
      <c r="D750" s="419" t="s">
        <v>14304</v>
      </c>
      <c r="E750" s="55" t="s">
        <v>7802</v>
      </c>
      <c r="F750" s="55"/>
      <c r="G750" s="55" t="s">
        <v>7804</v>
      </c>
      <c r="H750" s="452">
        <v>1359.09</v>
      </c>
      <c r="I750" s="59">
        <v>0.13</v>
      </c>
      <c r="J750" s="448">
        <f t="shared" si="22"/>
        <v>1182.4082999999998</v>
      </c>
    </row>
    <row r="751" spans="1:10" ht="15.75">
      <c r="A751" s="55">
        <f t="shared" si="23"/>
        <v>747</v>
      </c>
      <c r="B751" s="55" t="s">
        <v>14466</v>
      </c>
      <c r="C751" s="419" t="s">
        <v>13410</v>
      </c>
      <c r="D751" s="419" t="s">
        <v>14305</v>
      </c>
      <c r="E751" s="55" t="s">
        <v>7802</v>
      </c>
      <c r="F751" s="55"/>
      <c r="G751" s="55" t="s">
        <v>7804</v>
      </c>
      <c r="H751" s="452">
        <v>1551.2</v>
      </c>
      <c r="I751" s="59">
        <v>0.13</v>
      </c>
      <c r="J751" s="448">
        <f t="shared" si="22"/>
        <v>1349.5440000000001</v>
      </c>
    </row>
    <row r="752" spans="1:10" ht="15.75">
      <c r="A752" s="55">
        <f t="shared" si="23"/>
        <v>748</v>
      </c>
      <c r="B752" s="55" t="s">
        <v>14466</v>
      </c>
      <c r="C752" s="419" t="s">
        <v>13411</v>
      </c>
      <c r="D752" s="419" t="s">
        <v>14306</v>
      </c>
      <c r="E752" s="55" t="s">
        <v>7802</v>
      </c>
      <c r="F752" s="55"/>
      <c r="G752" s="55" t="s">
        <v>7804</v>
      </c>
      <c r="H752" s="452">
        <v>1551.2</v>
      </c>
      <c r="I752" s="59">
        <v>0.13</v>
      </c>
      <c r="J752" s="448">
        <f t="shared" si="22"/>
        <v>1349.5440000000001</v>
      </c>
    </row>
    <row r="753" spans="1:10" ht="15.75">
      <c r="A753" s="55">
        <f t="shared" si="23"/>
        <v>749</v>
      </c>
      <c r="B753" s="55" t="s">
        <v>14466</v>
      </c>
      <c r="C753" s="419" t="s">
        <v>13412</v>
      </c>
      <c r="D753" s="419" t="s">
        <v>14307</v>
      </c>
      <c r="E753" s="55" t="s">
        <v>7802</v>
      </c>
      <c r="F753" s="55"/>
      <c r="G753" s="55" t="s">
        <v>7804</v>
      </c>
      <c r="H753" s="452">
        <v>868.16</v>
      </c>
      <c r="I753" s="59">
        <v>0.13</v>
      </c>
      <c r="J753" s="448">
        <f t="shared" si="22"/>
        <v>755.29919999999993</v>
      </c>
    </row>
    <row r="754" spans="1:10" ht="15.75">
      <c r="A754" s="55">
        <f t="shared" si="23"/>
        <v>750</v>
      </c>
      <c r="B754" s="55" t="s">
        <v>14466</v>
      </c>
      <c r="C754" s="419" t="s">
        <v>13413</v>
      </c>
      <c r="D754" s="419" t="s">
        <v>14308</v>
      </c>
      <c r="E754" s="55" t="s">
        <v>7802</v>
      </c>
      <c r="F754" s="55"/>
      <c r="G754" s="55" t="s">
        <v>7804</v>
      </c>
      <c r="H754" s="452">
        <v>871.72</v>
      </c>
      <c r="I754" s="59">
        <v>0.13</v>
      </c>
      <c r="J754" s="448">
        <f t="shared" si="22"/>
        <v>758.39639999999997</v>
      </c>
    </row>
    <row r="755" spans="1:10" ht="15.75">
      <c r="A755" s="55">
        <f t="shared" si="23"/>
        <v>751</v>
      </c>
      <c r="B755" s="55" t="s">
        <v>14466</v>
      </c>
      <c r="C755" s="419" t="s">
        <v>13414</v>
      </c>
      <c r="D755" s="419" t="s">
        <v>14309</v>
      </c>
      <c r="E755" s="55" t="s">
        <v>7802</v>
      </c>
      <c r="F755" s="55"/>
      <c r="G755" s="55" t="s">
        <v>7804</v>
      </c>
      <c r="H755" s="452">
        <v>871.72</v>
      </c>
      <c r="I755" s="59">
        <v>0.13</v>
      </c>
      <c r="J755" s="448">
        <f t="shared" si="22"/>
        <v>758.39639999999997</v>
      </c>
    </row>
    <row r="756" spans="1:10" ht="15.75">
      <c r="A756" s="55">
        <f t="shared" si="23"/>
        <v>752</v>
      </c>
      <c r="B756" s="55" t="s">
        <v>14466</v>
      </c>
      <c r="C756" s="419" t="s">
        <v>13415</v>
      </c>
      <c r="D756" s="419" t="s">
        <v>14310</v>
      </c>
      <c r="E756" s="55" t="s">
        <v>7802</v>
      </c>
      <c r="F756" s="55"/>
      <c r="G756" s="55" t="s">
        <v>7804</v>
      </c>
      <c r="H756" s="452">
        <v>1111.74</v>
      </c>
      <c r="I756" s="59">
        <v>0.13</v>
      </c>
      <c r="J756" s="448">
        <f t="shared" si="22"/>
        <v>967.21379999999999</v>
      </c>
    </row>
    <row r="757" spans="1:10" ht="15.75">
      <c r="A757" s="55">
        <f t="shared" si="23"/>
        <v>753</v>
      </c>
      <c r="B757" s="55" t="s">
        <v>14466</v>
      </c>
      <c r="C757" s="419" t="s">
        <v>13416</v>
      </c>
      <c r="D757" s="419" t="s">
        <v>14311</v>
      </c>
      <c r="E757" s="55" t="s">
        <v>7802</v>
      </c>
      <c r="F757" s="55"/>
      <c r="G757" s="55" t="s">
        <v>7804</v>
      </c>
      <c r="H757" s="452">
        <v>1035.8599999999999</v>
      </c>
      <c r="I757" s="59">
        <v>0.13</v>
      </c>
      <c r="J757" s="448">
        <f t="shared" si="22"/>
        <v>901.19819999999993</v>
      </c>
    </row>
    <row r="758" spans="1:10" ht="15.75">
      <c r="A758" s="55">
        <f t="shared" si="23"/>
        <v>754</v>
      </c>
      <c r="B758" s="55" t="s">
        <v>14466</v>
      </c>
      <c r="C758" s="419" t="s">
        <v>13417</v>
      </c>
      <c r="D758" s="419" t="s">
        <v>14312</v>
      </c>
      <c r="E758" s="55" t="s">
        <v>7802</v>
      </c>
      <c r="F758" s="55"/>
      <c r="G758" s="55" t="s">
        <v>7804</v>
      </c>
      <c r="H758" s="452">
        <v>1111.74</v>
      </c>
      <c r="I758" s="59">
        <v>0.13</v>
      </c>
      <c r="J758" s="448">
        <f t="shared" si="22"/>
        <v>967.21379999999999</v>
      </c>
    </row>
    <row r="759" spans="1:10" ht="15.75">
      <c r="A759" s="55">
        <f t="shared" si="23"/>
        <v>755</v>
      </c>
      <c r="B759" s="55" t="s">
        <v>14466</v>
      </c>
      <c r="C759" s="419" t="s">
        <v>13418</v>
      </c>
      <c r="D759" s="419" t="s">
        <v>14313</v>
      </c>
      <c r="E759" s="55" t="s">
        <v>7802</v>
      </c>
      <c r="F759" s="55"/>
      <c r="G759" s="55" t="s">
        <v>7804</v>
      </c>
      <c r="H759" s="452">
        <v>940.06</v>
      </c>
      <c r="I759" s="59">
        <v>0.13</v>
      </c>
      <c r="J759" s="448">
        <f t="shared" si="22"/>
        <v>817.85219999999993</v>
      </c>
    </row>
    <row r="760" spans="1:10" ht="15.75">
      <c r="A760" s="55">
        <f t="shared" si="23"/>
        <v>756</v>
      </c>
      <c r="B760" s="55" t="s">
        <v>14466</v>
      </c>
      <c r="C760" s="419" t="s">
        <v>13419</v>
      </c>
      <c r="D760" s="419" t="s">
        <v>14314</v>
      </c>
      <c r="E760" s="55" t="s">
        <v>7802</v>
      </c>
      <c r="F760" s="55"/>
      <c r="G760" s="55" t="s">
        <v>7804</v>
      </c>
      <c r="H760" s="452">
        <v>940.06</v>
      </c>
      <c r="I760" s="59">
        <v>0.13</v>
      </c>
      <c r="J760" s="448">
        <f t="shared" si="22"/>
        <v>817.85219999999993</v>
      </c>
    </row>
    <row r="761" spans="1:10" ht="15.75">
      <c r="A761" s="55">
        <f t="shared" si="23"/>
        <v>757</v>
      </c>
      <c r="B761" s="55" t="s">
        <v>14466</v>
      </c>
      <c r="C761" s="419" t="s">
        <v>13420</v>
      </c>
      <c r="D761" s="419" t="s">
        <v>14315</v>
      </c>
      <c r="E761" s="55" t="s">
        <v>7802</v>
      </c>
      <c r="F761" s="55"/>
      <c r="G761" s="55" t="s">
        <v>7804</v>
      </c>
      <c r="H761" s="452">
        <v>839.98</v>
      </c>
      <c r="I761" s="59">
        <v>0.13</v>
      </c>
      <c r="J761" s="448">
        <f t="shared" si="22"/>
        <v>730.7826</v>
      </c>
    </row>
    <row r="762" spans="1:10" ht="15.75">
      <c r="A762" s="55">
        <f t="shared" si="23"/>
        <v>758</v>
      </c>
      <c r="B762" s="55" t="s">
        <v>14466</v>
      </c>
      <c r="C762" s="419" t="s">
        <v>13421</v>
      </c>
      <c r="D762" s="419" t="s">
        <v>14316</v>
      </c>
      <c r="E762" s="55" t="s">
        <v>7802</v>
      </c>
      <c r="F762" s="55"/>
      <c r="G762" s="55" t="s">
        <v>7804</v>
      </c>
      <c r="H762" s="452">
        <v>1782.23</v>
      </c>
      <c r="I762" s="59">
        <v>0.13</v>
      </c>
      <c r="J762" s="448">
        <f t="shared" si="22"/>
        <v>1550.5400999999999</v>
      </c>
    </row>
    <row r="763" spans="1:10" ht="15.75">
      <c r="A763" s="55">
        <f t="shared" si="23"/>
        <v>759</v>
      </c>
      <c r="B763" s="55" t="s">
        <v>14466</v>
      </c>
      <c r="C763" s="419" t="s">
        <v>13422</v>
      </c>
      <c r="D763" s="419" t="s">
        <v>14317</v>
      </c>
      <c r="E763" s="55" t="s">
        <v>7802</v>
      </c>
      <c r="F763" s="55"/>
      <c r="G763" s="55" t="s">
        <v>7804</v>
      </c>
      <c r="H763" s="452">
        <v>1782.23</v>
      </c>
      <c r="I763" s="59">
        <v>0.13</v>
      </c>
      <c r="J763" s="448">
        <f t="shared" si="22"/>
        <v>1550.5400999999999</v>
      </c>
    </row>
    <row r="764" spans="1:10" ht="15.75">
      <c r="A764" s="55">
        <f t="shared" si="23"/>
        <v>760</v>
      </c>
      <c r="B764" s="55" t="s">
        <v>14466</v>
      </c>
      <c r="C764" s="419" t="s">
        <v>13423</v>
      </c>
      <c r="D764" s="419" t="s">
        <v>14318</v>
      </c>
      <c r="E764" s="55" t="s">
        <v>7802</v>
      </c>
      <c r="F764" s="55"/>
      <c r="G764" s="55" t="s">
        <v>7804</v>
      </c>
      <c r="H764" s="452">
        <v>1789.94</v>
      </c>
      <c r="I764" s="59">
        <v>0.13</v>
      </c>
      <c r="J764" s="448">
        <f t="shared" si="22"/>
        <v>1557.2478000000001</v>
      </c>
    </row>
    <row r="765" spans="1:10" ht="15.75">
      <c r="A765" s="55">
        <f t="shared" si="23"/>
        <v>761</v>
      </c>
      <c r="B765" s="55" t="s">
        <v>14466</v>
      </c>
      <c r="C765" s="419" t="s">
        <v>13424</v>
      </c>
      <c r="D765" s="419" t="s">
        <v>14319</v>
      </c>
      <c r="E765" s="55" t="s">
        <v>7802</v>
      </c>
      <c r="F765" s="55"/>
      <c r="G765" s="55" t="s">
        <v>7804</v>
      </c>
      <c r="H765" s="452">
        <v>1890.89</v>
      </c>
      <c r="I765" s="59">
        <v>0.13</v>
      </c>
      <c r="J765" s="448">
        <f t="shared" si="22"/>
        <v>1645.0743</v>
      </c>
    </row>
    <row r="766" spans="1:10" ht="15.75">
      <c r="A766" s="55">
        <f t="shared" si="23"/>
        <v>762</v>
      </c>
      <c r="B766" s="55" t="s">
        <v>14466</v>
      </c>
      <c r="C766" s="419" t="s">
        <v>13425</v>
      </c>
      <c r="D766" s="419" t="s">
        <v>14320</v>
      </c>
      <c r="E766" s="55" t="s">
        <v>7802</v>
      </c>
      <c r="F766" s="55"/>
      <c r="G766" s="55" t="s">
        <v>7804</v>
      </c>
      <c r="H766" s="452">
        <v>1842.83</v>
      </c>
      <c r="I766" s="59">
        <v>0.13</v>
      </c>
      <c r="J766" s="448">
        <f t="shared" si="22"/>
        <v>1603.2620999999999</v>
      </c>
    </row>
    <row r="767" spans="1:10" ht="15.75">
      <c r="A767" s="55">
        <f t="shared" si="23"/>
        <v>763</v>
      </c>
      <c r="B767" s="55" t="s">
        <v>14466</v>
      </c>
      <c r="C767" s="419" t="s">
        <v>13426</v>
      </c>
      <c r="D767" s="419" t="s">
        <v>14320</v>
      </c>
      <c r="E767" s="55" t="s">
        <v>7802</v>
      </c>
      <c r="F767" s="55"/>
      <c r="G767" s="55" t="s">
        <v>7804</v>
      </c>
      <c r="H767" s="452">
        <v>1842.83</v>
      </c>
      <c r="I767" s="59">
        <v>0.13</v>
      </c>
      <c r="J767" s="448">
        <f t="shared" si="22"/>
        <v>1603.2620999999999</v>
      </c>
    </row>
    <row r="768" spans="1:10" ht="15.75">
      <c r="A768" s="55">
        <f t="shared" si="23"/>
        <v>764</v>
      </c>
      <c r="B768" s="55" t="s">
        <v>14466</v>
      </c>
      <c r="C768" s="419" t="s">
        <v>13427</v>
      </c>
      <c r="D768" s="419" t="s">
        <v>14321</v>
      </c>
      <c r="E768" s="55" t="s">
        <v>7802</v>
      </c>
      <c r="F768" s="55"/>
      <c r="G768" s="55" t="s">
        <v>7804</v>
      </c>
      <c r="H768" s="452">
        <v>1780.16</v>
      </c>
      <c r="I768" s="59">
        <v>0.13</v>
      </c>
      <c r="J768" s="448">
        <f t="shared" si="22"/>
        <v>1548.7392</v>
      </c>
    </row>
    <row r="769" spans="1:10" ht="15.75">
      <c r="A769" s="55">
        <f t="shared" si="23"/>
        <v>765</v>
      </c>
      <c r="B769" s="55" t="s">
        <v>14466</v>
      </c>
      <c r="C769" s="419" t="s">
        <v>13428</v>
      </c>
      <c r="D769" s="419" t="s">
        <v>14321</v>
      </c>
      <c r="E769" s="55" t="s">
        <v>7802</v>
      </c>
      <c r="F769" s="55"/>
      <c r="G769" s="55" t="s">
        <v>7804</v>
      </c>
      <c r="H769" s="452">
        <v>1780.16</v>
      </c>
      <c r="I769" s="59">
        <v>0.13</v>
      </c>
      <c r="J769" s="448">
        <f t="shared" si="22"/>
        <v>1548.7392</v>
      </c>
    </row>
    <row r="770" spans="1:10" ht="15.75">
      <c r="A770" s="55">
        <f t="shared" si="23"/>
        <v>766</v>
      </c>
      <c r="B770" s="55" t="s">
        <v>14466</v>
      </c>
      <c r="C770" s="419" t="s">
        <v>13429</v>
      </c>
      <c r="D770" s="419" t="s">
        <v>14322</v>
      </c>
      <c r="E770" s="55" t="s">
        <v>7802</v>
      </c>
      <c r="F770" s="55"/>
      <c r="G770" s="55" t="s">
        <v>7804</v>
      </c>
      <c r="H770" s="452">
        <v>181.7</v>
      </c>
      <c r="I770" s="59">
        <v>0.13</v>
      </c>
      <c r="J770" s="448">
        <f t="shared" si="22"/>
        <v>158.07899999999998</v>
      </c>
    </row>
    <row r="771" spans="1:10" ht="15.75">
      <c r="A771" s="55">
        <f t="shared" si="23"/>
        <v>767</v>
      </c>
      <c r="B771" s="55" t="s">
        <v>14466</v>
      </c>
      <c r="C771" s="419" t="s">
        <v>13430</v>
      </c>
      <c r="D771" s="419" t="s">
        <v>14323</v>
      </c>
      <c r="E771" s="55" t="s">
        <v>7802</v>
      </c>
      <c r="F771" s="55"/>
      <c r="G771" s="55" t="s">
        <v>7804</v>
      </c>
      <c r="H771" s="452">
        <v>12.83</v>
      </c>
      <c r="I771" s="59">
        <v>0.13</v>
      </c>
      <c r="J771" s="448">
        <f t="shared" si="22"/>
        <v>11.162100000000001</v>
      </c>
    </row>
    <row r="772" spans="1:10" ht="15.75">
      <c r="A772" s="55">
        <f t="shared" si="23"/>
        <v>768</v>
      </c>
      <c r="B772" s="55" t="s">
        <v>14466</v>
      </c>
      <c r="C772" s="419" t="s">
        <v>13431</v>
      </c>
      <c r="D772" s="419" t="s">
        <v>14324</v>
      </c>
      <c r="E772" s="55" t="s">
        <v>7802</v>
      </c>
      <c r="F772" s="55"/>
      <c r="G772" s="55" t="s">
        <v>7804</v>
      </c>
      <c r="H772" s="452">
        <v>122.92</v>
      </c>
      <c r="I772" s="59">
        <v>0.13</v>
      </c>
      <c r="J772" s="448">
        <f t="shared" si="22"/>
        <v>106.9404</v>
      </c>
    </row>
    <row r="773" spans="1:10" ht="15.75">
      <c r="A773" s="55">
        <f t="shared" si="23"/>
        <v>769</v>
      </c>
      <c r="B773" s="55" t="s">
        <v>14466</v>
      </c>
      <c r="C773" s="419" t="s">
        <v>13432</v>
      </c>
      <c r="D773" s="419" t="s">
        <v>14325</v>
      </c>
      <c r="E773" s="55" t="s">
        <v>7802</v>
      </c>
      <c r="F773" s="55"/>
      <c r="G773" s="55" t="s">
        <v>7804</v>
      </c>
      <c r="H773" s="452">
        <v>141.22</v>
      </c>
      <c r="I773" s="59">
        <v>0.13</v>
      </c>
      <c r="J773" s="448">
        <f t="shared" si="22"/>
        <v>122.8614</v>
      </c>
    </row>
    <row r="774" spans="1:10" ht="15.75">
      <c r="A774" s="55">
        <f t="shared" si="23"/>
        <v>770</v>
      </c>
      <c r="B774" s="55" t="s">
        <v>14466</v>
      </c>
      <c r="C774" s="419" t="s">
        <v>13433</v>
      </c>
      <c r="D774" s="419" t="s">
        <v>14326</v>
      </c>
      <c r="E774" s="55" t="s">
        <v>7802</v>
      </c>
      <c r="F774" s="55"/>
      <c r="G774" s="55" t="s">
        <v>7804</v>
      </c>
      <c r="H774" s="452">
        <v>214.21</v>
      </c>
      <c r="I774" s="59">
        <v>0.13</v>
      </c>
      <c r="J774" s="448">
        <f t="shared" ref="J774:J819" si="24">H774*(1-I774)</f>
        <v>186.36270000000002</v>
      </c>
    </row>
    <row r="775" spans="1:10" ht="15.75">
      <c r="A775" s="55">
        <f t="shared" ref="A775:A838" si="25">A774+1</f>
        <v>771</v>
      </c>
      <c r="B775" s="55" t="s">
        <v>14466</v>
      </c>
      <c r="C775" s="419" t="s">
        <v>13434</v>
      </c>
      <c r="D775" s="419" t="s">
        <v>14327</v>
      </c>
      <c r="E775" s="55" t="s">
        <v>7802</v>
      </c>
      <c r="F775" s="55"/>
      <c r="G775" s="55" t="s">
        <v>7804</v>
      </c>
      <c r="H775" s="452">
        <v>96.98</v>
      </c>
      <c r="I775" s="59">
        <v>0.13</v>
      </c>
      <c r="J775" s="448">
        <f t="shared" si="24"/>
        <v>84.372600000000006</v>
      </c>
    </row>
    <row r="776" spans="1:10" ht="15.75">
      <c r="A776" s="55">
        <f t="shared" si="25"/>
        <v>772</v>
      </c>
      <c r="B776" s="55" t="s">
        <v>14466</v>
      </c>
      <c r="C776" s="419" t="s">
        <v>13435</v>
      </c>
      <c r="D776" s="419" t="s">
        <v>14328</v>
      </c>
      <c r="E776" s="55" t="s">
        <v>7802</v>
      </c>
      <c r="F776" s="55"/>
      <c r="G776" s="55" t="s">
        <v>7804</v>
      </c>
      <c r="H776" s="452">
        <v>127.5</v>
      </c>
      <c r="I776" s="59">
        <v>0.13</v>
      </c>
      <c r="J776" s="448">
        <f t="shared" si="24"/>
        <v>110.925</v>
      </c>
    </row>
    <row r="777" spans="1:10" ht="15.75">
      <c r="A777" s="55">
        <f t="shared" si="25"/>
        <v>773</v>
      </c>
      <c r="B777" s="55" t="s">
        <v>14466</v>
      </c>
      <c r="C777" s="419" t="s">
        <v>13436</v>
      </c>
      <c r="D777" s="419" t="s">
        <v>14329</v>
      </c>
      <c r="E777" s="55" t="s">
        <v>7802</v>
      </c>
      <c r="F777" s="55"/>
      <c r="G777" s="55" t="s">
        <v>7804</v>
      </c>
      <c r="H777" s="452">
        <v>228.98</v>
      </c>
      <c r="I777" s="59">
        <v>0.13</v>
      </c>
      <c r="J777" s="448">
        <f t="shared" si="24"/>
        <v>199.21259999999998</v>
      </c>
    </row>
    <row r="778" spans="1:10" ht="15.75">
      <c r="A778" s="55">
        <f t="shared" si="25"/>
        <v>774</v>
      </c>
      <c r="B778" s="55" t="s">
        <v>14466</v>
      </c>
      <c r="C778" s="419" t="s">
        <v>13437</v>
      </c>
      <c r="D778" s="419" t="s">
        <v>14330</v>
      </c>
      <c r="E778" s="55" t="s">
        <v>7802</v>
      </c>
      <c r="F778" s="55"/>
      <c r="G778" s="55" t="s">
        <v>7804</v>
      </c>
      <c r="H778" s="452">
        <v>98.93</v>
      </c>
      <c r="I778" s="59">
        <v>0.13</v>
      </c>
      <c r="J778" s="448">
        <f t="shared" si="24"/>
        <v>86.069100000000006</v>
      </c>
    </row>
    <row r="779" spans="1:10" ht="15.75">
      <c r="A779" s="55">
        <f t="shared" si="25"/>
        <v>775</v>
      </c>
      <c r="B779" s="55" t="s">
        <v>14466</v>
      </c>
      <c r="C779" s="419" t="s">
        <v>13438</v>
      </c>
      <c r="D779" s="419" t="s">
        <v>14331</v>
      </c>
      <c r="E779" s="55" t="s">
        <v>7802</v>
      </c>
      <c r="F779" s="55"/>
      <c r="G779" s="55" t="s">
        <v>7804</v>
      </c>
      <c r="H779" s="452">
        <v>201.66</v>
      </c>
      <c r="I779" s="59">
        <v>0.13</v>
      </c>
      <c r="J779" s="448">
        <f t="shared" si="24"/>
        <v>175.4442</v>
      </c>
    </row>
    <row r="780" spans="1:10" ht="15.75">
      <c r="A780" s="55">
        <f t="shared" si="25"/>
        <v>776</v>
      </c>
      <c r="B780" s="55" t="s">
        <v>14466</v>
      </c>
      <c r="C780" s="419" t="s">
        <v>13439</v>
      </c>
      <c r="D780" s="419" t="s">
        <v>14332</v>
      </c>
      <c r="E780" s="55" t="s">
        <v>7802</v>
      </c>
      <c r="F780" s="55"/>
      <c r="G780" s="55" t="s">
        <v>7804</v>
      </c>
      <c r="H780" s="452">
        <v>69.31</v>
      </c>
      <c r="I780" s="59">
        <v>0.13</v>
      </c>
      <c r="J780" s="448">
        <f t="shared" si="24"/>
        <v>60.299700000000001</v>
      </c>
    </row>
    <row r="781" spans="1:10" ht="15.75">
      <c r="A781" s="55">
        <f t="shared" si="25"/>
        <v>777</v>
      </c>
      <c r="B781" s="55" t="s">
        <v>14466</v>
      </c>
      <c r="C781" s="419" t="s">
        <v>13440</v>
      </c>
      <c r="D781" s="419" t="s">
        <v>14333</v>
      </c>
      <c r="E781" s="55" t="s">
        <v>7802</v>
      </c>
      <c r="F781" s="55"/>
      <c r="G781" s="55" t="s">
        <v>7804</v>
      </c>
      <c r="H781" s="452">
        <v>221.25</v>
      </c>
      <c r="I781" s="59">
        <v>0.13</v>
      </c>
      <c r="J781" s="448">
        <f t="shared" si="24"/>
        <v>192.48750000000001</v>
      </c>
    </row>
    <row r="782" spans="1:10" ht="15.75">
      <c r="A782" s="55">
        <f t="shared" si="25"/>
        <v>778</v>
      </c>
      <c r="B782" s="55" t="s">
        <v>14466</v>
      </c>
      <c r="C782" s="419" t="s">
        <v>13441</v>
      </c>
      <c r="D782" s="419" t="s">
        <v>14334</v>
      </c>
      <c r="E782" s="55" t="s">
        <v>7802</v>
      </c>
      <c r="F782" s="55"/>
      <c r="G782" s="55" t="s">
        <v>7804</v>
      </c>
      <c r="H782" s="452">
        <v>188.57</v>
      </c>
      <c r="I782" s="59">
        <v>0.13</v>
      </c>
      <c r="J782" s="448">
        <f t="shared" si="24"/>
        <v>164.05589999999998</v>
      </c>
    </row>
    <row r="783" spans="1:10" ht="15.75">
      <c r="A783" s="55">
        <f t="shared" si="25"/>
        <v>779</v>
      </c>
      <c r="B783" s="55" t="s">
        <v>14466</v>
      </c>
      <c r="C783" s="419" t="s">
        <v>13442</v>
      </c>
      <c r="D783" s="419" t="s">
        <v>14335</v>
      </c>
      <c r="E783" s="55" t="s">
        <v>7802</v>
      </c>
      <c r="F783" s="55"/>
      <c r="G783" s="55" t="s">
        <v>7804</v>
      </c>
      <c r="H783" s="452">
        <v>313.24</v>
      </c>
      <c r="I783" s="59">
        <v>0.13</v>
      </c>
      <c r="J783" s="448">
        <f t="shared" si="24"/>
        <v>272.5188</v>
      </c>
    </row>
    <row r="784" spans="1:10" ht="15.75">
      <c r="A784" s="55">
        <f t="shared" si="25"/>
        <v>780</v>
      </c>
      <c r="B784" s="55" t="s">
        <v>14466</v>
      </c>
      <c r="C784" s="419" t="s">
        <v>13443</v>
      </c>
      <c r="D784" s="419" t="s">
        <v>14336</v>
      </c>
      <c r="E784" s="55" t="s">
        <v>7802</v>
      </c>
      <c r="F784" s="55"/>
      <c r="G784" s="55" t="s">
        <v>7804</v>
      </c>
      <c r="H784" s="452">
        <v>128.30000000000001</v>
      </c>
      <c r="I784" s="59">
        <v>0.13</v>
      </c>
      <c r="J784" s="448">
        <f t="shared" si="24"/>
        <v>111.62100000000001</v>
      </c>
    </row>
    <row r="785" spans="1:10" ht="15.75">
      <c r="A785" s="55">
        <f t="shared" si="25"/>
        <v>781</v>
      </c>
      <c r="B785" s="55" t="s">
        <v>14466</v>
      </c>
      <c r="C785" s="419" t="s">
        <v>13444</v>
      </c>
      <c r="D785" s="419" t="s">
        <v>14337</v>
      </c>
      <c r="E785" s="55" t="s">
        <v>7802</v>
      </c>
      <c r="F785" s="55"/>
      <c r="G785" s="55" t="s">
        <v>7804</v>
      </c>
      <c r="H785" s="452">
        <v>127.36</v>
      </c>
      <c r="I785" s="59">
        <v>0.13</v>
      </c>
      <c r="J785" s="448">
        <f t="shared" si="24"/>
        <v>110.8032</v>
      </c>
    </row>
    <row r="786" spans="1:10" ht="15.75">
      <c r="A786" s="55">
        <f t="shared" si="25"/>
        <v>782</v>
      </c>
      <c r="B786" s="55" t="s">
        <v>14466</v>
      </c>
      <c r="C786" s="419" t="s">
        <v>13445</v>
      </c>
      <c r="D786" s="419" t="s">
        <v>14338</v>
      </c>
      <c r="E786" s="55" t="s">
        <v>7802</v>
      </c>
      <c r="F786" s="55"/>
      <c r="G786" s="55" t="s">
        <v>7804</v>
      </c>
      <c r="H786" s="452">
        <v>137.72999999999999</v>
      </c>
      <c r="I786" s="59">
        <v>0.13</v>
      </c>
      <c r="J786" s="448">
        <f t="shared" si="24"/>
        <v>119.82509999999999</v>
      </c>
    </row>
    <row r="787" spans="1:10" ht="15.75">
      <c r="A787" s="55">
        <f t="shared" si="25"/>
        <v>783</v>
      </c>
      <c r="B787" s="55" t="s">
        <v>14466</v>
      </c>
      <c r="C787" s="419" t="s">
        <v>13446</v>
      </c>
      <c r="D787" s="419" t="s">
        <v>14339</v>
      </c>
      <c r="E787" s="55" t="s">
        <v>7802</v>
      </c>
      <c r="F787" s="55"/>
      <c r="G787" s="55" t="s">
        <v>7804</v>
      </c>
      <c r="H787" s="452">
        <v>173.74</v>
      </c>
      <c r="I787" s="59">
        <v>0.13</v>
      </c>
      <c r="J787" s="448">
        <f t="shared" si="24"/>
        <v>151.15380000000002</v>
      </c>
    </row>
    <row r="788" spans="1:10" ht="15.75">
      <c r="A788" s="55">
        <f t="shared" si="25"/>
        <v>784</v>
      </c>
      <c r="B788" s="55" t="s">
        <v>14466</v>
      </c>
      <c r="C788" s="419" t="s">
        <v>13447</v>
      </c>
      <c r="D788" s="419" t="s">
        <v>14340</v>
      </c>
      <c r="E788" s="55" t="s">
        <v>7802</v>
      </c>
      <c r="F788" s="55"/>
      <c r="G788" s="55" t="s">
        <v>7804</v>
      </c>
      <c r="H788" s="452">
        <v>337.07</v>
      </c>
      <c r="I788" s="59">
        <v>0.13</v>
      </c>
      <c r="J788" s="448">
        <f t="shared" si="24"/>
        <v>293.2509</v>
      </c>
    </row>
    <row r="789" spans="1:10" ht="15.75">
      <c r="A789" s="55">
        <f t="shared" si="25"/>
        <v>785</v>
      </c>
      <c r="B789" s="55" t="s">
        <v>14466</v>
      </c>
      <c r="C789" s="419" t="s">
        <v>13448</v>
      </c>
      <c r="D789" s="419" t="s">
        <v>14341</v>
      </c>
      <c r="E789" s="55" t="s">
        <v>7802</v>
      </c>
      <c r="F789" s="55"/>
      <c r="G789" s="55" t="s">
        <v>7804</v>
      </c>
      <c r="H789" s="452">
        <v>158.26</v>
      </c>
      <c r="I789" s="59">
        <v>0.13</v>
      </c>
      <c r="J789" s="448">
        <f t="shared" si="24"/>
        <v>137.68619999999999</v>
      </c>
    </row>
    <row r="790" spans="1:10" ht="15.75">
      <c r="A790" s="55">
        <f t="shared" si="25"/>
        <v>786</v>
      </c>
      <c r="B790" s="55" t="s">
        <v>14466</v>
      </c>
      <c r="C790" s="419" t="s">
        <v>13449</v>
      </c>
      <c r="D790" s="419" t="s">
        <v>14342</v>
      </c>
      <c r="E790" s="55" t="s">
        <v>7802</v>
      </c>
      <c r="F790" s="55"/>
      <c r="G790" s="55" t="s">
        <v>7804</v>
      </c>
      <c r="H790" s="452">
        <v>133.76</v>
      </c>
      <c r="I790" s="59">
        <v>0.13</v>
      </c>
      <c r="J790" s="448">
        <f t="shared" si="24"/>
        <v>116.37119999999999</v>
      </c>
    </row>
    <row r="791" spans="1:10" ht="15.75">
      <c r="A791" s="55">
        <f t="shared" si="25"/>
        <v>787</v>
      </c>
      <c r="B791" s="55" t="s">
        <v>14466</v>
      </c>
      <c r="C791" s="419" t="s">
        <v>13450</v>
      </c>
      <c r="D791" s="419" t="s">
        <v>14343</v>
      </c>
      <c r="E791" s="55" t="s">
        <v>7802</v>
      </c>
      <c r="F791" s="55"/>
      <c r="G791" s="55" t="s">
        <v>7804</v>
      </c>
      <c r="H791" s="452">
        <v>15.63</v>
      </c>
      <c r="I791" s="59">
        <v>0.13</v>
      </c>
      <c r="J791" s="448">
        <f t="shared" si="24"/>
        <v>13.598100000000001</v>
      </c>
    </row>
    <row r="792" spans="1:10" ht="15.75">
      <c r="A792" s="55">
        <f t="shared" si="25"/>
        <v>788</v>
      </c>
      <c r="B792" s="55" t="s">
        <v>14466</v>
      </c>
      <c r="C792" s="419" t="s">
        <v>13451</v>
      </c>
      <c r="D792" s="419" t="s">
        <v>14344</v>
      </c>
      <c r="E792" s="55" t="s">
        <v>7802</v>
      </c>
      <c r="F792" s="55"/>
      <c r="G792" s="55" t="s">
        <v>7804</v>
      </c>
      <c r="H792" s="452">
        <v>15.63</v>
      </c>
      <c r="I792" s="59">
        <v>0.13</v>
      </c>
      <c r="J792" s="448">
        <f t="shared" si="24"/>
        <v>13.598100000000001</v>
      </c>
    </row>
    <row r="793" spans="1:10" ht="15.75">
      <c r="A793" s="55">
        <f t="shared" si="25"/>
        <v>789</v>
      </c>
      <c r="B793" s="55" t="s">
        <v>14466</v>
      </c>
      <c r="C793" s="419" t="s">
        <v>13452</v>
      </c>
      <c r="D793" s="419" t="s">
        <v>14345</v>
      </c>
      <c r="E793" s="55" t="s">
        <v>7802</v>
      </c>
      <c r="F793" s="55"/>
      <c r="G793" s="55" t="s">
        <v>7804</v>
      </c>
      <c r="H793" s="452">
        <v>20.3</v>
      </c>
      <c r="I793" s="59">
        <v>0.13</v>
      </c>
      <c r="J793" s="448">
        <f t="shared" si="24"/>
        <v>17.661000000000001</v>
      </c>
    </row>
    <row r="794" spans="1:10" ht="15.75">
      <c r="A794" s="55">
        <f t="shared" si="25"/>
        <v>790</v>
      </c>
      <c r="B794" s="55" t="s">
        <v>14466</v>
      </c>
      <c r="C794" s="419" t="s">
        <v>13453</v>
      </c>
      <c r="D794" s="419" t="s">
        <v>14346</v>
      </c>
      <c r="E794" s="55" t="s">
        <v>7802</v>
      </c>
      <c r="F794" s="55"/>
      <c r="G794" s="55" t="s">
        <v>7804</v>
      </c>
      <c r="H794" s="452">
        <v>22.64</v>
      </c>
      <c r="I794" s="59">
        <v>0.13</v>
      </c>
      <c r="J794" s="448">
        <f t="shared" si="24"/>
        <v>19.6968</v>
      </c>
    </row>
    <row r="795" spans="1:10" ht="15.75">
      <c r="A795" s="55">
        <f t="shared" si="25"/>
        <v>791</v>
      </c>
      <c r="B795" s="55" t="s">
        <v>14466</v>
      </c>
      <c r="C795" s="419" t="s">
        <v>13454</v>
      </c>
      <c r="D795" s="419" t="s">
        <v>14347</v>
      </c>
      <c r="E795" s="55" t="s">
        <v>7802</v>
      </c>
      <c r="F795" s="55"/>
      <c r="G795" s="55" t="s">
        <v>7804</v>
      </c>
      <c r="H795" s="452">
        <v>15.63</v>
      </c>
      <c r="I795" s="59">
        <v>0.13</v>
      </c>
      <c r="J795" s="448">
        <f t="shared" si="24"/>
        <v>13.598100000000001</v>
      </c>
    </row>
    <row r="796" spans="1:10" ht="15.75">
      <c r="A796" s="55">
        <f t="shared" si="25"/>
        <v>792</v>
      </c>
      <c r="B796" s="55" t="s">
        <v>14466</v>
      </c>
      <c r="C796" s="419" t="s">
        <v>13455</v>
      </c>
      <c r="D796" s="419" t="s">
        <v>14348</v>
      </c>
      <c r="E796" s="55" t="s">
        <v>7802</v>
      </c>
      <c r="F796" s="55"/>
      <c r="G796" s="55" t="s">
        <v>7804</v>
      </c>
      <c r="H796" s="452">
        <v>20.3</v>
      </c>
      <c r="I796" s="59">
        <v>0.13</v>
      </c>
      <c r="J796" s="448">
        <f t="shared" si="24"/>
        <v>17.661000000000001</v>
      </c>
    </row>
    <row r="797" spans="1:10" ht="15.75">
      <c r="A797" s="55">
        <f t="shared" si="25"/>
        <v>793</v>
      </c>
      <c r="B797" s="55" t="s">
        <v>14466</v>
      </c>
      <c r="C797" s="419" t="s">
        <v>13456</v>
      </c>
      <c r="D797" s="419" t="s">
        <v>14349</v>
      </c>
      <c r="E797" s="55" t="s">
        <v>7802</v>
      </c>
      <c r="F797" s="55"/>
      <c r="G797" s="55" t="s">
        <v>7804</v>
      </c>
      <c r="H797" s="452">
        <v>22.64</v>
      </c>
      <c r="I797" s="59">
        <v>0.13</v>
      </c>
      <c r="J797" s="448">
        <f t="shared" si="24"/>
        <v>19.6968</v>
      </c>
    </row>
    <row r="798" spans="1:10" ht="15.75">
      <c r="A798" s="55">
        <f t="shared" si="25"/>
        <v>794</v>
      </c>
      <c r="B798" s="55" t="s">
        <v>14466</v>
      </c>
      <c r="C798" s="419" t="s">
        <v>13457</v>
      </c>
      <c r="D798" s="419" t="s">
        <v>14350</v>
      </c>
      <c r="E798" s="55" t="s">
        <v>7802</v>
      </c>
      <c r="F798" s="55"/>
      <c r="G798" s="55" t="s">
        <v>7804</v>
      </c>
      <c r="H798" s="452">
        <v>91.46</v>
      </c>
      <c r="I798" s="59">
        <v>0.13</v>
      </c>
      <c r="J798" s="448">
        <f t="shared" si="24"/>
        <v>79.5702</v>
      </c>
    </row>
    <row r="799" spans="1:10" ht="15.75">
      <c r="A799" s="55">
        <f t="shared" si="25"/>
        <v>795</v>
      </c>
      <c r="B799" s="55" t="s">
        <v>14466</v>
      </c>
      <c r="C799" s="419" t="s">
        <v>13458</v>
      </c>
      <c r="D799" s="419" t="s">
        <v>14351</v>
      </c>
      <c r="E799" s="55" t="s">
        <v>7802</v>
      </c>
      <c r="F799" s="55"/>
      <c r="G799" s="55" t="s">
        <v>7804</v>
      </c>
      <c r="H799" s="452">
        <v>197.8</v>
      </c>
      <c r="I799" s="59">
        <v>0.13</v>
      </c>
      <c r="J799" s="448">
        <f t="shared" si="24"/>
        <v>172.08600000000001</v>
      </c>
    </row>
    <row r="800" spans="1:10" ht="15.75">
      <c r="A800" s="55">
        <f t="shared" si="25"/>
        <v>796</v>
      </c>
      <c r="B800" s="55" t="s">
        <v>14466</v>
      </c>
      <c r="C800" s="419" t="s">
        <v>13459</v>
      </c>
      <c r="D800" s="419" t="s">
        <v>14352</v>
      </c>
      <c r="E800" s="55" t="s">
        <v>7802</v>
      </c>
      <c r="F800" s="55"/>
      <c r="G800" s="55" t="s">
        <v>7804</v>
      </c>
      <c r="H800" s="452">
        <v>1494.62</v>
      </c>
      <c r="I800" s="59">
        <v>0.13</v>
      </c>
      <c r="J800" s="448">
        <f t="shared" si="24"/>
        <v>1300.3193999999999</v>
      </c>
    </row>
    <row r="801" spans="1:10" ht="15.75">
      <c r="A801" s="55">
        <f t="shared" si="25"/>
        <v>797</v>
      </c>
      <c r="B801" s="55" t="s">
        <v>14466</v>
      </c>
      <c r="C801" s="419" t="s">
        <v>13460</v>
      </c>
      <c r="D801" s="419" t="s">
        <v>14353</v>
      </c>
      <c r="E801" s="55" t="s">
        <v>7802</v>
      </c>
      <c r="F801" s="55"/>
      <c r="G801" s="55" t="s">
        <v>7804</v>
      </c>
      <c r="H801" s="452">
        <v>211.86</v>
      </c>
      <c r="I801" s="59">
        <v>0.13</v>
      </c>
      <c r="J801" s="448">
        <f t="shared" si="24"/>
        <v>184.31820000000002</v>
      </c>
    </row>
    <row r="802" spans="1:10" ht="15.75">
      <c r="A802" s="55">
        <f t="shared" si="25"/>
        <v>798</v>
      </c>
      <c r="B802" s="55" t="s">
        <v>14466</v>
      </c>
      <c r="C802" s="419" t="s">
        <v>13461</v>
      </c>
      <c r="D802" s="419" t="s">
        <v>14354</v>
      </c>
      <c r="E802" s="55" t="s">
        <v>7802</v>
      </c>
      <c r="F802" s="55"/>
      <c r="G802" s="55" t="s">
        <v>7804</v>
      </c>
      <c r="H802" s="452">
        <v>250.13</v>
      </c>
      <c r="I802" s="59">
        <v>0.13</v>
      </c>
      <c r="J802" s="448">
        <f t="shared" si="24"/>
        <v>217.6131</v>
      </c>
    </row>
    <row r="803" spans="1:10" ht="15.75">
      <c r="A803" s="55">
        <f t="shared" si="25"/>
        <v>799</v>
      </c>
      <c r="B803" s="55" t="s">
        <v>14466</v>
      </c>
      <c r="C803" s="419" t="s">
        <v>13462</v>
      </c>
      <c r="D803" s="419" t="s">
        <v>14355</v>
      </c>
      <c r="E803" s="55" t="s">
        <v>7802</v>
      </c>
      <c r="F803" s="55"/>
      <c r="G803" s="55" t="s">
        <v>7804</v>
      </c>
      <c r="H803" s="452">
        <v>225.8</v>
      </c>
      <c r="I803" s="59">
        <v>0.13</v>
      </c>
      <c r="J803" s="448">
        <f t="shared" si="24"/>
        <v>196.446</v>
      </c>
    </row>
    <row r="804" spans="1:10" ht="15.75">
      <c r="A804" s="55">
        <f t="shared" si="25"/>
        <v>800</v>
      </c>
      <c r="B804" s="55" t="s">
        <v>14466</v>
      </c>
      <c r="C804" s="419" t="s">
        <v>13463</v>
      </c>
      <c r="D804" s="419" t="s">
        <v>14356</v>
      </c>
      <c r="E804" s="55" t="s">
        <v>7802</v>
      </c>
      <c r="F804" s="55"/>
      <c r="G804" s="55" t="s">
        <v>7804</v>
      </c>
      <c r="H804" s="452">
        <v>329.45</v>
      </c>
      <c r="I804" s="59">
        <v>0.13</v>
      </c>
      <c r="J804" s="448">
        <f t="shared" si="24"/>
        <v>286.62149999999997</v>
      </c>
    </row>
    <row r="805" spans="1:10" ht="15.75">
      <c r="A805" s="55">
        <f t="shared" si="25"/>
        <v>801</v>
      </c>
      <c r="B805" s="55" t="s">
        <v>14466</v>
      </c>
      <c r="C805" s="419" t="s">
        <v>13464</v>
      </c>
      <c r="D805" s="419" t="s">
        <v>14357</v>
      </c>
      <c r="E805" s="55" t="s">
        <v>7802</v>
      </c>
      <c r="F805" s="55"/>
      <c r="G805" s="55" t="s">
        <v>7804</v>
      </c>
      <c r="H805" s="452">
        <v>560</v>
      </c>
      <c r="I805" s="59">
        <v>0.13</v>
      </c>
      <c r="J805" s="448">
        <f t="shared" si="24"/>
        <v>487.2</v>
      </c>
    </row>
    <row r="806" spans="1:10" ht="15.75">
      <c r="A806" s="55">
        <f t="shared" si="25"/>
        <v>802</v>
      </c>
      <c r="B806" s="55" t="s">
        <v>14466</v>
      </c>
      <c r="C806" s="419" t="s">
        <v>13465</v>
      </c>
      <c r="D806" s="419" t="s">
        <v>14358</v>
      </c>
      <c r="E806" s="55" t="s">
        <v>7802</v>
      </c>
      <c r="F806" s="55"/>
      <c r="G806" s="55" t="s">
        <v>7804</v>
      </c>
      <c r="H806" s="452">
        <v>292.81</v>
      </c>
      <c r="I806" s="59">
        <v>0.13</v>
      </c>
      <c r="J806" s="448">
        <f t="shared" si="24"/>
        <v>254.74469999999999</v>
      </c>
    </row>
    <row r="807" spans="1:10" ht="15.75">
      <c r="A807" s="55">
        <f t="shared" si="25"/>
        <v>803</v>
      </c>
      <c r="B807" s="55" t="s">
        <v>14466</v>
      </c>
      <c r="C807" s="419" t="s">
        <v>13466</v>
      </c>
      <c r="D807" s="419" t="s">
        <v>14359</v>
      </c>
      <c r="E807" s="55" t="s">
        <v>7802</v>
      </c>
      <c r="F807" s="55"/>
      <c r="G807" s="55" t="s">
        <v>7804</v>
      </c>
      <c r="H807" s="452">
        <v>281.13</v>
      </c>
      <c r="I807" s="59">
        <v>0.13</v>
      </c>
      <c r="J807" s="448">
        <f t="shared" si="24"/>
        <v>244.5831</v>
      </c>
    </row>
    <row r="808" spans="1:10" ht="15.75">
      <c r="A808" s="55">
        <f t="shared" si="25"/>
        <v>804</v>
      </c>
      <c r="B808" s="55" t="s">
        <v>14466</v>
      </c>
      <c r="C808" s="419" t="s">
        <v>13467</v>
      </c>
      <c r="D808" s="419" t="s">
        <v>14360</v>
      </c>
      <c r="E808" s="55" t="s">
        <v>7802</v>
      </c>
      <c r="F808" s="55"/>
      <c r="G808" s="55" t="s">
        <v>7804</v>
      </c>
      <c r="H808" s="452">
        <v>269.44</v>
      </c>
      <c r="I808" s="59">
        <v>0.13</v>
      </c>
      <c r="J808" s="448">
        <f t="shared" si="24"/>
        <v>234.4128</v>
      </c>
    </row>
    <row r="809" spans="1:10" ht="15.75">
      <c r="A809" s="55">
        <f t="shared" si="25"/>
        <v>805</v>
      </c>
      <c r="B809" s="55" t="s">
        <v>14466</v>
      </c>
      <c r="C809" s="419" t="s">
        <v>13468</v>
      </c>
      <c r="D809" s="419" t="s">
        <v>14361</v>
      </c>
      <c r="E809" s="55" t="s">
        <v>7802</v>
      </c>
      <c r="F809" s="55"/>
      <c r="G809" s="55" t="s">
        <v>7804</v>
      </c>
      <c r="H809" s="452">
        <v>316.93</v>
      </c>
      <c r="I809" s="59">
        <v>0.13</v>
      </c>
      <c r="J809" s="448">
        <f t="shared" si="24"/>
        <v>275.72910000000002</v>
      </c>
    </row>
    <row r="810" spans="1:10" ht="15.75">
      <c r="A810" s="55">
        <f t="shared" si="25"/>
        <v>806</v>
      </c>
      <c r="B810" s="55" t="s">
        <v>14466</v>
      </c>
      <c r="C810" s="419" t="s">
        <v>13469</v>
      </c>
      <c r="D810" s="419" t="s">
        <v>14362</v>
      </c>
      <c r="E810" s="55" t="s">
        <v>7802</v>
      </c>
      <c r="F810" s="55"/>
      <c r="G810" s="55" t="s">
        <v>7804</v>
      </c>
      <c r="H810" s="452">
        <v>465.91</v>
      </c>
      <c r="I810" s="59">
        <v>0.13</v>
      </c>
      <c r="J810" s="448">
        <f t="shared" si="24"/>
        <v>405.3417</v>
      </c>
    </row>
    <row r="811" spans="1:10" ht="15.75">
      <c r="A811" s="55">
        <f t="shared" si="25"/>
        <v>807</v>
      </c>
      <c r="B811" s="55" t="s">
        <v>14466</v>
      </c>
      <c r="C811" s="419" t="s">
        <v>13470</v>
      </c>
      <c r="D811" s="419" t="s">
        <v>14363</v>
      </c>
      <c r="E811" s="55" t="s">
        <v>7802</v>
      </c>
      <c r="F811" s="55"/>
      <c r="G811" s="55" t="s">
        <v>7804</v>
      </c>
      <c r="H811" s="452">
        <v>465.28</v>
      </c>
      <c r="I811" s="59">
        <v>0.13</v>
      </c>
      <c r="J811" s="448">
        <f t="shared" si="24"/>
        <v>404.79359999999997</v>
      </c>
    </row>
    <row r="812" spans="1:10" ht="15.75">
      <c r="A812" s="55">
        <f t="shared" si="25"/>
        <v>808</v>
      </c>
      <c r="B812" s="55" t="s">
        <v>14466</v>
      </c>
      <c r="C812" s="419" t="s">
        <v>13471</v>
      </c>
      <c r="D812" s="419" t="s">
        <v>14364</v>
      </c>
      <c r="E812" s="55" t="s">
        <v>7802</v>
      </c>
      <c r="F812" s="55"/>
      <c r="G812" s="55" t="s">
        <v>7804</v>
      </c>
      <c r="H812" s="452">
        <v>450.9</v>
      </c>
      <c r="I812" s="59">
        <v>0.13</v>
      </c>
      <c r="J812" s="448">
        <f t="shared" si="24"/>
        <v>392.28299999999996</v>
      </c>
    </row>
    <row r="813" spans="1:10" ht="15.75">
      <c r="A813" s="55">
        <f t="shared" si="25"/>
        <v>809</v>
      </c>
      <c r="B813" s="55" t="s">
        <v>14466</v>
      </c>
      <c r="C813" s="419" t="s">
        <v>13472</v>
      </c>
      <c r="D813" s="419" t="s">
        <v>14365</v>
      </c>
      <c r="E813" s="55" t="s">
        <v>7802</v>
      </c>
      <c r="F813" s="55"/>
      <c r="G813" s="55" t="s">
        <v>7804</v>
      </c>
      <c r="H813" s="452">
        <v>462.27</v>
      </c>
      <c r="I813" s="59">
        <v>0.13</v>
      </c>
      <c r="J813" s="448">
        <f t="shared" si="24"/>
        <v>402.17489999999998</v>
      </c>
    </row>
    <row r="814" spans="1:10" ht="15.75">
      <c r="A814" s="55">
        <f t="shared" si="25"/>
        <v>810</v>
      </c>
      <c r="B814" s="55" t="s">
        <v>14466</v>
      </c>
      <c r="C814" s="419" t="s">
        <v>13473</v>
      </c>
      <c r="D814" s="419" t="s">
        <v>14366</v>
      </c>
      <c r="E814" s="55" t="s">
        <v>7802</v>
      </c>
      <c r="F814" s="55"/>
      <c r="G814" s="55" t="s">
        <v>7804</v>
      </c>
      <c r="H814" s="452">
        <v>527.63</v>
      </c>
      <c r="I814" s="59">
        <v>0.13</v>
      </c>
      <c r="J814" s="448">
        <f t="shared" si="24"/>
        <v>459.03809999999999</v>
      </c>
    </row>
    <row r="815" spans="1:10" ht="15.75">
      <c r="A815" s="55">
        <f t="shared" si="25"/>
        <v>811</v>
      </c>
      <c r="B815" s="55" t="s">
        <v>14466</v>
      </c>
      <c r="C815" s="419" t="s">
        <v>13474</v>
      </c>
      <c r="D815" s="419" t="s">
        <v>14367</v>
      </c>
      <c r="E815" s="55" t="s">
        <v>7802</v>
      </c>
      <c r="F815" s="55"/>
      <c r="G815" s="55" t="s">
        <v>7804</v>
      </c>
      <c r="H815" s="452">
        <v>556.62</v>
      </c>
      <c r="I815" s="59">
        <v>0.13</v>
      </c>
      <c r="J815" s="448">
        <f t="shared" si="24"/>
        <v>484.25940000000003</v>
      </c>
    </row>
    <row r="816" spans="1:10" ht="15.75">
      <c r="A816" s="55">
        <f t="shared" si="25"/>
        <v>812</v>
      </c>
      <c r="B816" s="55" t="s">
        <v>14466</v>
      </c>
      <c r="C816" s="419" t="s">
        <v>13475</v>
      </c>
      <c r="D816" s="419" t="s">
        <v>14368</v>
      </c>
      <c r="E816" s="55" t="s">
        <v>7802</v>
      </c>
      <c r="F816" s="55"/>
      <c r="G816" s="55" t="s">
        <v>7804</v>
      </c>
      <c r="H816" s="452">
        <v>480.6</v>
      </c>
      <c r="I816" s="59">
        <v>0.13</v>
      </c>
      <c r="J816" s="448">
        <f t="shared" si="24"/>
        <v>418.12200000000001</v>
      </c>
    </row>
    <row r="817" spans="1:10" ht="15.75">
      <c r="A817" s="55">
        <f t="shared" si="25"/>
        <v>813</v>
      </c>
      <c r="B817" s="55" t="s">
        <v>14466</v>
      </c>
      <c r="C817" s="419" t="s">
        <v>13476</v>
      </c>
      <c r="D817" s="419" t="s">
        <v>14369</v>
      </c>
      <c r="E817" s="55" t="s">
        <v>7802</v>
      </c>
      <c r="F817" s="55"/>
      <c r="G817" s="55" t="s">
        <v>7804</v>
      </c>
      <c r="H817" s="452">
        <v>436.61</v>
      </c>
      <c r="I817" s="59">
        <v>0.13</v>
      </c>
      <c r="J817" s="448">
        <f t="shared" si="24"/>
        <v>379.85070000000002</v>
      </c>
    </row>
    <row r="818" spans="1:10" ht="15.75">
      <c r="A818" s="55">
        <f t="shared" si="25"/>
        <v>814</v>
      </c>
      <c r="B818" s="55" t="s">
        <v>14466</v>
      </c>
      <c r="C818" s="419" t="s">
        <v>13477</v>
      </c>
      <c r="D818" s="419" t="s">
        <v>14370</v>
      </c>
      <c r="E818" s="55" t="s">
        <v>7802</v>
      </c>
      <c r="F818" s="55"/>
      <c r="G818" s="55" t="s">
        <v>7804</v>
      </c>
      <c r="H818" s="452">
        <v>457.71</v>
      </c>
      <c r="I818" s="59">
        <v>0.13</v>
      </c>
      <c r="J818" s="448">
        <f t="shared" si="24"/>
        <v>398.20769999999999</v>
      </c>
    </row>
    <row r="819" spans="1:10" ht="15.75">
      <c r="A819" s="55">
        <f t="shared" si="25"/>
        <v>815</v>
      </c>
      <c r="B819" s="55" t="s">
        <v>14466</v>
      </c>
      <c r="C819" s="419" t="s">
        <v>13478</v>
      </c>
      <c r="D819" s="419" t="s">
        <v>14371</v>
      </c>
      <c r="E819" s="55" t="s">
        <v>7802</v>
      </c>
      <c r="F819" s="55"/>
      <c r="G819" s="55" t="s">
        <v>7804</v>
      </c>
      <c r="H819" s="452">
        <v>324.64</v>
      </c>
      <c r="I819" s="59">
        <v>0.13</v>
      </c>
      <c r="J819" s="448">
        <f t="shared" si="24"/>
        <v>282.43680000000001</v>
      </c>
    </row>
    <row r="820" spans="1:10" ht="15.75">
      <c r="A820" s="55">
        <f t="shared" si="25"/>
        <v>816</v>
      </c>
      <c r="B820" s="55" t="s">
        <v>14466</v>
      </c>
      <c r="C820" s="419" t="s">
        <v>13479</v>
      </c>
      <c r="D820" s="419" t="s">
        <v>14372</v>
      </c>
      <c r="E820" s="55" t="s">
        <v>7802</v>
      </c>
      <c r="F820" s="55"/>
      <c r="G820" s="55" t="s">
        <v>7804</v>
      </c>
      <c r="H820" s="452">
        <v>448.52</v>
      </c>
      <c r="I820" s="59">
        <v>0.13</v>
      </c>
      <c r="J820" s="448">
        <f t="shared" ref="J820:J883" si="26">H820*(1-I820)</f>
        <v>390.2124</v>
      </c>
    </row>
    <row r="821" spans="1:10" ht="15.75">
      <c r="A821" s="55">
        <f t="shared" si="25"/>
        <v>817</v>
      </c>
      <c r="B821" s="55" t="s">
        <v>14466</v>
      </c>
      <c r="C821" s="419" t="s">
        <v>13480</v>
      </c>
      <c r="D821" s="419" t="s">
        <v>14373</v>
      </c>
      <c r="E821" s="55" t="s">
        <v>7802</v>
      </c>
      <c r="F821" s="55"/>
      <c r="G821" s="55" t="s">
        <v>7804</v>
      </c>
      <c r="H821" s="452">
        <v>507.11</v>
      </c>
      <c r="I821" s="59">
        <v>0.13</v>
      </c>
      <c r="J821" s="448">
        <f t="shared" si="26"/>
        <v>441.1857</v>
      </c>
    </row>
    <row r="822" spans="1:10" ht="15.75">
      <c r="A822" s="55">
        <f t="shared" si="25"/>
        <v>818</v>
      </c>
      <c r="B822" s="55" t="s">
        <v>14466</v>
      </c>
      <c r="C822" s="419" t="s">
        <v>13481</v>
      </c>
      <c r="D822" s="419" t="s">
        <v>14374</v>
      </c>
      <c r="E822" s="55" t="s">
        <v>7802</v>
      </c>
      <c r="F822" s="55"/>
      <c r="G822" s="55" t="s">
        <v>7804</v>
      </c>
      <c r="H822" s="452">
        <v>462.09</v>
      </c>
      <c r="I822" s="59">
        <v>0.13</v>
      </c>
      <c r="J822" s="448">
        <f t="shared" si="26"/>
        <v>402.01829999999995</v>
      </c>
    </row>
    <row r="823" spans="1:10" ht="15.75">
      <c r="A823" s="55">
        <f t="shared" si="25"/>
        <v>819</v>
      </c>
      <c r="B823" s="55" t="s">
        <v>14466</v>
      </c>
      <c r="C823" s="419" t="s">
        <v>13482</v>
      </c>
      <c r="D823" s="419" t="s">
        <v>14375</v>
      </c>
      <c r="E823" s="55" t="s">
        <v>7802</v>
      </c>
      <c r="F823" s="55"/>
      <c r="G823" s="55" t="s">
        <v>7804</v>
      </c>
      <c r="H823" s="452">
        <v>486.45</v>
      </c>
      <c r="I823" s="59">
        <v>0.13</v>
      </c>
      <c r="J823" s="448">
        <f t="shared" si="26"/>
        <v>423.2115</v>
      </c>
    </row>
    <row r="824" spans="1:10" ht="15.75">
      <c r="A824" s="55">
        <f t="shared" si="25"/>
        <v>820</v>
      </c>
      <c r="B824" s="55" t="s">
        <v>14466</v>
      </c>
      <c r="C824" s="419" t="s">
        <v>13483</v>
      </c>
      <c r="D824" s="419" t="s">
        <v>14376</v>
      </c>
      <c r="E824" s="55" t="s">
        <v>7802</v>
      </c>
      <c r="F824" s="55"/>
      <c r="G824" s="55" t="s">
        <v>7804</v>
      </c>
      <c r="H824" s="452">
        <v>449.48</v>
      </c>
      <c r="I824" s="59">
        <v>0.13</v>
      </c>
      <c r="J824" s="448">
        <f t="shared" si="26"/>
        <v>391.04759999999999</v>
      </c>
    </row>
    <row r="825" spans="1:10" ht="15.75">
      <c r="A825" s="55">
        <f t="shared" si="25"/>
        <v>821</v>
      </c>
      <c r="B825" s="55" t="s">
        <v>14466</v>
      </c>
      <c r="C825" s="419" t="s">
        <v>13484</v>
      </c>
      <c r="D825" s="419" t="s">
        <v>14377</v>
      </c>
      <c r="E825" s="55" t="s">
        <v>7802</v>
      </c>
      <c r="F825" s="55"/>
      <c r="G825" s="55" t="s">
        <v>7804</v>
      </c>
      <c r="H825" s="452">
        <v>572.77</v>
      </c>
      <c r="I825" s="59">
        <v>0.13</v>
      </c>
      <c r="J825" s="448">
        <f t="shared" si="26"/>
        <v>498.30989999999997</v>
      </c>
    </row>
    <row r="826" spans="1:10" ht="15.75">
      <c r="A826" s="55">
        <f t="shared" si="25"/>
        <v>822</v>
      </c>
      <c r="B826" s="55" t="s">
        <v>14466</v>
      </c>
      <c r="C826" s="419" t="s">
        <v>13485</v>
      </c>
      <c r="D826" s="419" t="s">
        <v>14378</v>
      </c>
      <c r="E826" s="55" t="s">
        <v>7802</v>
      </c>
      <c r="F826" s="55"/>
      <c r="G826" s="55" t="s">
        <v>7804</v>
      </c>
      <c r="H826" s="452">
        <v>793.41</v>
      </c>
      <c r="I826" s="59">
        <v>0.13</v>
      </c>
      <c r="J826" s="448">
        <f t="shared" si="26"/>
        <v>690.26670000000001</v>
      </c>
    </row>
    <row r="827" spans="1:10" ht="15.75">
      <c r="A827" s="55">
        <f t="shared" si="25"/>
        <v>823</v>
      </c>
      <c r="B827" s="55" t="s">
        <v>14466</v>
      </c>
      <c r="C827" s="419" t="s">
        <v>13486</v>
      </c>
      <c r="D827" s="419" t="s">
        <v>14379</v>
      </c>
      <c r="E827" s="55" t="s">
        <v>7802</v>
      </c>
      <c r="F827" s="55"/>
      <c r="G827" s="55" t="s">
        <v>7804</v>
      </c>
      <c r="H827" s="452">
        <v>1008.17</v>
      </c>
      <c r="I827" s="59">
        <v>0.13</v>
      </c>
      <c r="J827" s="448">
        <f t="shared" si="26"/>
        <v>877.10789999999997</v>
      </c>
    </row>
    <row r="828" spans="1:10" ht="15.75">
      <c r="A828" s="55">
        <f t="shared" si="25"/>
        <v>824</v>
      </c>
      <c r="B828" s="55" t="s">
        <v>14466</v>
      </c>
      <c r="C828" s="419" t="s">
        <v>13487</v>
      </c>
      <c r="D828" s="419" t="s">
        <v>14380</v>
      </c>
      <c r="E828" s="55" t="s">
        <v>7802</v>
      </c>
      <c r="F828" s="55"/>
      <c r="G828" s="55" t="s">
        <v>7804</v>
      </c>
      <c r="H828" s="452">
        <v>1120.92</v>
      </c>
      <c r="I828" s="59">
        <v>0.13</v>
      </c>
      <c r="J828" s="448">
        <f t="shared" si="26"/>
        <v>975.20040000000006</v>
      </c>
    </row>
    <row r="829" spans="1:10" ht="15.75">
      <c r="A829" s="55">
        <f t="shared" si="25"/>
        <v>825</v>
      </c>
      <c r="B829" s="55" t="s">
        <v>14466</v>
      </c>
      <c r="C829" s="419" t="s">
        <v>13488</v>
      </c>
      <c r="D829" s="419" t="s">
        <v>14381</v>
      </c>
      <c r="E829" s="55" t="s">
        <v>7802</v>
      </c>
      <c r="F829" s="55"/>
      <c r="G829" s="55" t="s">
        <v>7804</v>
      </c>
      <c r="H829" s="452">
        <v>1131.6600000000001</v>
      </c>
      <c r="I829" s="59">
        <v>0.13</v>
      </c>
      <c r="J829" s="448">
        <f t="shared" si="26"/>
        <v>984.54420000000005</v>
      </c>
    </row>
    <row r="830" spans="1:10" ht="15.75">
      <c r="A830" s="55">
        <f t="shared" si="25"/>
        <v>826</v>
      </c>
      <c r="B830" s="55" t="s">
        <v>14466</v>
      </c>
      <c r="C830" s="419" t="s">
        <v>13489</v>
      </c>
      <c r="D830" s="419" t="s">
        <v>14382</v>
      </c>
      <c r="E830" s="55" t="s">
        <v>7802</v>
      </c>
      <c r="F830" s="55"/>
      <c r="G830" s="55" t="s">
        <v>7804</v>
      </c>
      <c r="H830" s="452">
        <v>954.69</v>
      </c>
      <c r="I830" s="59">
        <v>0.13</v>
      </c>
      <c r="J830" s="448">
        <f t="shared" si="26"/>
        <v>830.58030000000008</v>
      </c>
    </row>
    <row r="831" spans="1:10" ht="15.75">
      <c r="A831" s="55">
        <f t="shared" si="25"/>
        <v>827</v>
      </c>
      <c r="B831" s="55" t="s">
        <v>14466</v>
      </c>
      <c r="C831" s="419" t="s">
        <v>13490</v>
      </c>
      <c r="D831" s="419" t="s">
        <v>14383</v>
      </c>
      <c r="E831" s="55" t="s">
        <v>7802</v>
      </c>
      <c r="F831" s="55"/>
      <c r="G831" s="55" t="s">
        <v>7804</v>
      </c>
      <c r="H831" s="452">
        <v>1014.23</v>
      </c>
      <c r="I831" s="59">
        <v>0.13</v>
      </c>
      <c r="J831" s="448">
        <f t="shared" si="26"/>
        <v>882.38009999999997</v>
      </c>
    </row>
    <row r="832" spans="1:10" ht="15.75">
      <c r="A832" s="55">
        <f t="shared" si="25"/>
        <v>828</v>
      </c>
      <c r="B832" s="55" t="s">
        <v>14466</v>
      </c>
      <c r="C832" s="419" t="s">
        <v>13491</v>
      </c>
      <c r="D832" s="419" t="s">
        <v>14384</v>
      </c>
      <c r="E832" s="55" t="s">
        <v>7802</v>
      </c>
      <c r="F832" s="55"/>
      <c r="G832" s="55" t="s">
        <v>7804</v>
      </c>
      <c r="H832" s="452">
        <v>1071.29</v>
      </c>
      <c r="I832" s="59">
        <v>0.13</v>
      </c>
      <c r="J832" s="448">
        <f t="shared" si="26"/>
        <v>932.02229999999997</v>
      </c>
    </row>
    <row r="833" spans="1:10" ht="15.75">
      <c r="A833" s="55">
        <f t="shared" si="25"/>
        <v>829</v>
      </c>
      <c r="B833" s="55" t="s">
        <v>14466</v>
      </c>
      <c r="C833" s="419" t="s">
        <v>13492</v>
      </c>
      <c r="D833" s="419" t="s">
        <v>14385</v>
      </c>
      <c r="E833" s="55" t="s">
        <v>7802</v>
      </c>
      <c r="F833" s="55"/>
      <c r="G833" s="55" t="s">
        <v>7804</v>
      </c>
      <c r="H833" s="452">
        <v>104.35</v>
      </c>
      <c r="I833" s="59">
        <v>0.13</v>
      </c>
      <c r="J833" s="448">
        <f t="shared" si="26"/>
        <v>90.784499999999994</v>
      </c>
    </row>
    <row r="834" spans="1:10" ht="15.75">
      <c r="A834" s="55">
        <f t="shared" si="25"/>
        <v>830</v>
      </c>
      <c r="B834" s="55" t="s">
        <v>14466</v>
      </c>
      <c r="C834" s="419" t="s">
        <v>13493</v>
      </c>
      <c r="D834" s="419" t="s">
        <v>14386</v>
      </c>
      <c r="E834" s="55" t="s">
        <v>7802</v>
      </c>
      <c r="F834" s="55"/>
      <c r="G834" s="55" t="s">
        <v>7804</v>
      </c>
      <c r="H834" s="452">
        <v>223.94</v>
      </c>
      <c r="I834" s="59">
        <v>0.13</v>
      </c>
      <c r="J834" s="448">
        <f t="shared" si="26"/>
        <v>194.8278</v>
      </c>
    </row>
    <row r="835" spans="1:10" ht="15.75">
      <c r="A835" s="55">
        <f t="shared" si="25"/>
        <v>831</v>
      </c>
      <c r="B835" s="55" t="s">
        <v>14466</v>
      </c>
      <c r="C835" s="419" t="s">
        <v>13494</v>
      </c>
      <c r="D835" s="419" t="s">
        <v>14387</v>
      </c>
      <c r="E835" s="55" t="s">
        <v>7802</v>
      </c>
      <c r="F835" s="55"/>
      <c r="G835" s="55" t="s">
        <v>7804</v>
      </c>
      <c r="H835" s="452">
        <v>282.86</v>
      </c>
      <c r="I835" s="59">
        <v>0.13</v>
      </c>
      <c r="J835" s="448">
        <f t="shared" si="26"/>
        <v>246.0882</v>
      </c>
    </row>
    <row r="836" spans="1:10" ht="15.75">
      <c r="A836" s="55">
        <f t="shared" si="25"/>
        <v>832</v>
      </c>
      <c r="B836" s="55" t="s">
        <v>14466</v>
      </c>
      <c r="C836" s="419" t="s">
        <v>13495</v>
      </c>
      <c r="D836" s="419" t="s">
        <v>14388</v>
      </c>
      <c r="E836" s="55" t="s">
        <v>7802</v>
      </c>
      <c r="F836" s="55"/>
      <c r="G836" s="55" t="s">
        <v>7804</v>
      </c>
      <c r="H836" s="452">
        <v>95.87</v>
      </c>
      <c r="I836" s="59">
        <v>0.13</v>
      </c>
      <c r="J836" s="448">
        <f t="shared" si="26"/>
        <v>83.406900000000007</v>
      </c>
    </row>
    <row r="837" spans="1:10" ht="15.75">
      <c r="A837" s="55">
        <f t="shared" si="25"/>
        <v>833</v>
      </c>
      <c r="B837" s="55" t="s">
        <v>14466</v>
      </c>
      <c r="C837" s="419" t="s">
        <v>13496</v>
      </c>
      <c r="D837" s="419" t="s">
        <v>14389</v>
      </c>
      <c r="E837" s="55" t="s">
        <v>7802</v>
      </c>
      <c r="F837" s="55"/>
      <c r="G837" s="55" t="s">
        <v>7804</v>
      </c>
      <c r="H837" s="452">
        <v>186.31</v>
      </c>
      <c r="I837" s="59">
        <v>0.13</v>
      </c>
      <c r="J837" s="448">
        <f t="shared" si="26"/>
        <v>162.08969999999999</v>
      </c>
    </row>
    <row r="838" spans="1:10" ht="15.75">
      <c r="A838" s="55">
        <f t="shared" si="25"/>
        <v>834</v>
      </c>
      <c r="B838" s="55" t="s">
        <v>14466</v>
      </c>
      <c r="C838" s="419" t="s">
        <v>13497</v>
      </c>
      <c r="D838" s="419" t="s">
        <v>14390</v>
      </c>
      <c r="E838" s="55" t="s">
        <v>7802</v>
      </c>
      <c r="F838" s="55"/>
      <c r="G838" s="55" t="s">
        <v>7804</v>
      </c>
      <c r="H838" s="452">
        <v>313.97000000000003</v>
      </c>
      <c r="I838" s="59">
        <v>0.13</v>
      </c>
      <c r="J838" s="448">
        <f t="shared" si="26"/>
        <v>273.15390000000002</v>
      </c>
    </row>
    <row r="839" spans="1:10" ht="15.75">
      <c r="A839" s="55">
        <f t="shared" ref="A839:A880" si="27">A838+1</f>
        <v>835</v>
      </c>
      <c r="B839" s="55" t="s">
        <v>14466</v>
      </c>
      <c r="C839" s="419" t="s">
        <v>13498</v>
      </c>
      <c r="D839" s="419" t="s">
        <v>14391</v>
      </c>
      <c r="E839" s="55" t="s">
        <v>7802</v>
      </c>
      <c r="F839" s="55"/>
      <c r="G839" s="55" t="s">
        <v>7804</v>
      </c>
      <c r="H839" s="452">
        <v>247.54</v>
      </c>
      <c r="I839" s="59">
        <v>0.13</v>
      </c>
      <c r="J839" s="448">
        <f t="shared" si="26"/>
        <v>215.35979999999998</v>
      </c>
    </row>
    <row r="840" spans="1:10" ht="15.75">
      <c r="A840" s="55">
        <f t="shared" si="27"/>
        <v>836</v>
      </c>
      <c r="B840" s="55" t="s">
        <v>14466</v>
      </c>
      <c r="C840" s="419" t="s">
        <v>13499</v>
      </c>
      <c r="D840" s="419" t="s">
        <v>14392</v>
      </c>
      <c r="E840" s="55" t="s">
        <v>7802</v>
      </c>
      <c r="F840" s="55"/>
      <c r="G840" s="55" t="s">
        <v>7804</v>
      </c>
      <c r="H840" s="452">
        <v>43.4</v>
      </c>
      <c r="I840" s="59">
        <v>0.13</v>
      </c>
      <c r="J840" s="448">
        <f t="shared" si="26"/>
        <v>37.757999999999996</v>
      </c>
    </row>
    <row r="841" spans="1:10" ht="15.75">
      <c r="A841" s="55">
        <f t="shared" si="27"/>
        <v>837</v>
      </c>
      <c r="B841" s="55" t="s">
        <v>14466</v>
      </c>
      <c r="C841" s="419" t="s">
        <v>13500</v>
      </c>
      <c r="D841" s="419" t="s">
        <v>14393</v>
      </c>
      <c r="E841" s="55" t="s">
        <v>7802</v>
      </c>
      <c r="F841" s="55"/>
      <c r="G841" s="55" t="s">
        <v>7804</v>
      </c>
      <c r="H841" s="452">
        <v>40.25</v>
      </c>
      <c r="I841" s="59">
        <v>0.13</v>
      </c>
      <c r="J841" s="448">
        <f t="shared" si="26"/>
        <v>35.017499999999998</v>
      </c>
    </row>
    <row r="842" spans="1:10" ht="15.75">
      <c r="A842" s="55">
        <f t="shared" si="27"/>
        <v>838</v>
      </c>
      <c r="B842" s="55" t="s">
        <v>14466</v>
      </c>
      <c r="C842" s="419" t="s">
        <v>13501</v>
      </c>
      <c r="D842" s="419" t="s">
        <v>14394</v>
      </c>
      <c r="E842" s="55" t="s">
        <v>7802</v>
      </c>
      <c r="F842" s="55"/>
      <c r="G842" s="55" t="s">
        <v>7804</v>
      </c>
      <c r="H842" s="452">
        <v>81.67</v>
      </c>
      <c r="I842" s="59">
        <v>0.13</v>
      </c>
      <c r="J842" s="448">
        <f t="shared" si="26"/>
        <v>71.052900000000008</v>
      </c>
    </row>
    <row r="843" spans="1:10" ht="15.75">
      <c r="A843" s="55">
        <f t="shared" si="27"/>
        <v>839</v>
      </c>
      <c r="B843" s="55" t="s">
        <v>14466</v>
      </c>
      <c r="C843" s="419" t="s">
        <v>13502</v>
      </c>
      <c r="D843" s="419" t="s">
        <v>14395</v>
      </c>
      <c r="E843" s="55" t="s">
        <v>7802</v>
      </c>
      <c r="F843" s="55"/>
      <c r="G843" s="55" t="s">
        <v>7804</v>
      </c>
      <c r="H843" s="452">
        <v>232.22</v>
      </c>
      <c r="I843" s="59">
        <v>0.13</v>
      </c>
      <c r="J843" s="448">
        <f t="shared" si="26"/>
        <v>202.03139999999999</v>
      </c>
    </row>
    <row r="844" spans="1:10" ht="15.75">
      <c r="A844" s="55">
        <f t="shared" si="27"/>
        <v>840</v>
      </c>
      <c r="B844" s="55" t="s">
        <v>14466</v>
      </c>
      <c r="C844" s="419" t="s">
        <v>13503</v>
      </c>
      <c r="D844" s="419" t="s">
        <v>14396</v>
      </c>
      <c r="E844" s="55" t="s">
        <v>7802</v>
      </c>
      <c r="F844" s="55"/>
      <c r="G844" s="55" t="s">
        <v>7804</v>
      </c>
      <c r="H844" s="452">
        <v>612.92999999999995</v>
      </c>
      <c r="I844" s="59">
        <v>0.13</v>
      </c>
      <c r="J844" s="448">
        <f t="shared" si="26"/>
        <v>533.2491</v>
      </c>
    </row>
    <row r="845" spans="1:10" ht="15.75">
      <c r="A845" s="55">
        <f t="shared" si="27"/>
        <v>841</v>
      </c>
      <c r="B845" s="55" t="s">
        <v>14466</v>
      </c>
      <c r="C845" s="419" t="s">
        <v>13504</v>
      </c>
      <c r="D845" s="419" t="s">
        <v>14397</v>
      </c>
      <c r="E845" s="55" t="s">
        <v>7802</v>
      </c>
      <c r="F845" s="55"/>
      <c r="G845" s="55" t="s">
        <v>7804</v>
      </c>
      <c r="H845" s="452">
        <v>703.68</v>
      </c>
      <c r="I845" s="59">
        <v>0.13</v>
      </c>
      <c r="J845" s="448">
        <f t="shared" si="26"/>
        <v>612.20159999999998</v>
      </c>
    </row>
    <row r="846" spans="1:10" ht="15.75">
      <c r="A846" s="55">
        <f t="shared" si="27"/>
        <v>842</v>
      </c>
      <c r="B846" s="55" t="s">
        <v>14466</v>
      </c>
      <c r="C846" s="419" t="s">
        <v>13505</v>
      </c>
      <c r="D846" s="419" t="s">
        <v>14397</v>
      </c>
      <c r="E846" s="55" t="s">
        <v>7802</v>
      </c>
      <c r="F846" s="55"/>
      <c r="G846" s="55" t="s">
        <v>7804</v>
      </c>
      <c r="H846" s="452">
        <v>703.68</v>
      </c>
      <c r="I846" s="59">
        <v>0.13</v>
      </c>
      <c r="J846" s="448">
        <f t="shared" si="26"/>
        <v>612.20159999999998</v>
      </c>
    </row>
    <row r="847" spans="1:10" ht="15.75">
      <c r="A847" s="55">
        <f t="shared" si="27"/>
        <v>843</v>
      </c>
      <c r="B847" s="55" t="s">
        <v>14466</v>
      </c>
      <c r="C847" s="419" t="s">
        <v>13506</v>
      </c>
      <c r="D847" s="419" t="s">
        <v>14398</v>
      </c>
      <c r="E847" s="55" t="s">
        <v>7802</v>
      </c>
      <c r="F847" s="55"/>
      <c r="G847" s="55" t="s">
        <v>7804</v>
      </c>
      <c r="H847" s="452">
        <v>716.73</v>
      </c>
      <c r="I847" s="59">
        <v>0.13</v>
      </c>
      <c r="J847" s="448">
        <f t="shared" si="26"/>
        <v>623.55510000000004</v>
      </c>
    </row>
    <row r="848" spans="1:10" ht="15.75">
      <c r="A848" s="55">
        <f t="shared" si="27"/>
        <v>844</v>
      </c>
      <c r="B848" s="55" t="s">
        <v>14466</v>
      </c>
      <c r="C848" s="419" t="s">
        <v>13507</v>
      </c>
      <c r="D848" s="419" t="s">
        <v>14398</v>
      </c>
      <c r="E848" s="55" t="s">
        <v>7802</v>
      </c>
      <c r="F848" s="55"/>
      <c r="G848" s="55" t="s">
        <v>7804</v>
      </c>
      <c r="H848" s="452">
        <v>716.73</v>
      </c>
      <c r="I848" s="59">
        <v>0.13</v>
      </c>
      <c r="J848" s="448">
        <f t="shared" si="26"/>
        <v>623.55510000000004</v>
      </c>
    </row>
    <row r="849" spans="1:10" ht="15.75">
      <c r="A849" s="55">
        <f t="shared" si="27"/>
        <v>845</v>
      </c>
      <c r="B849" s="55" t="s">
        <v>14466</v>
      </c>
      <c r="C849" s="419" t="s">
        <v>13508</v>
      </c>
      <c r="D849" s="419" t="s">
        <v>14396</v>
      </c>
      <c r="E849" s="55" t="s">
        <v>7802</v>
      </c>
      <c r="F849" s="55"/>
      <c r="G849" s="55" t="s">
        <v>7804</v>
      </c>
      <c r="H849" s="452">
        <v>612.92999999999995</v>
      </c>
      <c r="I849" s="59">
        <v>0.13</v>
      </c>
      <c r="J849" s="448">
        <f t="shared" si="26"/>
        <v>533.2491</v>
      </c>
    </row>
    <row r="850" spans="1:10" ht="15.75">
      <c r="A850" s="55">
        <f t="shared" si="27"/>
        <v>846</v>
      </c>
      <c r="B850" s="55" t="s">
        <v>14466</v>
      </c>
      <c r="C850" s="419" t="s">
        <v>13509</v>
      </c>
      <c r="D850" s="419" t="s">
        <v>14399</v>
      </c>
      <c r="E850" s="55" t="s">
        <v>7802</v>
      </c>
      <c r="F850" s="55"/>
      <c r="G850" s="55" t="s">
        <v>7804</v>
      </c>
      <c r="H850" s="452">
        <v>625.97</v>
      </c>
      <c r="I850" s="59">
        <v>0.13</v>
      </c>
      <c r="J850" s="448">
        <f t="shared" si="26"/>
        <v>544.59390000000008</v>
      </c>
    </row>
    <row r="851" spans="1:10" ht="15.75">
      <c r="A851" s="55">
        <f t="shared" si="27"/>
        <v>847</v>
      </c>
      <c r="B851" s="55" t="s">
        <v>14466</v>
      </c>
      <c r="C851" s="419" t="s">
        <v>13510</v>
      </c>
      <c r="D851" s="419" t="s">
        <v>14399</v>
      </c>
      <c r="E851" s="55" t="s">
        <v>7802</v>
      </c>
      <c r="F851" s="55"/>
      <c r="G851" s="55" t="s">
        <v>7804</v>
      </c>
      <c r="H851" s="452">
        <v>625.97</v>
      </c>
      <c r="I851" s="59">
        <v>0.13</v>
      </c>
      <c r="J851" s="448">
        <f t="shared" si="26"/>
        <v>544.59390000000008</v>
      </c>
    </row>
    <row r="852" spans="1:10" ht="15.75">
      <c r="A852" s="55">
        <f t="shared" si="27"/>
        <v>848</v>
      </c>
      <c r="B852" s="55" t="s">
        <v>14466</v>
      </c>
      <c r="C852" s="419" t="s">
        <v>13511</v>
      </c>
      <c r="D852" s="419" t="s">
        <v>14400</v>
      </c>
      <c r="E852" s="55" t="s">
        <v>7802</v>
      </c>
      <c r="F852" s="55"/>
      <c r="G852" s="55" t="s">
        <v>7804</v>
      </c>
      <c r="H852" s="452">
        <v>814.75</v>
      </c>
      <c r="I852" s="59">
        <v>0.13</v>
      </c>
      <c r="J852" s="448">
        <f t="shared" si="26"/>
        <v>708.83249999999998</v>
      </c>
    </row>
    <row r="853" spans="1:10" ht="15.75">
      <c r="A853" s="55">
        <f t="shared" si="27"/>
        <v>849</v>
      </c>
      <c r="B853" s="55" t="s">
        <v>14466</v>
      </c>
      <c r="C853" s="419" t="s">
        <v>13512</v>
      </c>
      <c r="D853" s="419" t="s">
        <v>14401</v>
      </c>
      <c r="E853" s="55" t="s">
        <v>7802</v>
      </c>
      <c r="F853" s="55"/>
      <c r="G853" s="55" t="s">
        <v>7804</v>
      </c>
      <c r="H853" s="452">
        <v>812.7</v>
      </c>
      <c r="I853" s="59">
        <v>0.13</v>
      </c>
      <c r="J853" s="448">
        <f t="shared" si="26"/>
        <v>707.04900000000009</v>
      </c>
    </row>
    <row r="854" spans="1:10" ht="15.75">
      <c r="A854" s="55">
        <f t="shared" si="27"/>
        <v>850</v>
      </c>
      <c r="B854" s="55" t="s">
        <v>14466</v>
      </c>
      <c r="C854" s="419" t="s">
        <v>13513</v>
      </c>
      <c r="D854" s="419" t="s">
        <v>14402</v>
      </c>
      <c r="E854" s="55" t="s">
        <v>7802</v>
      </c>
      <c r="F854" s="55"/>
      <c r="G854" s="55" t="s">
        <v>7804</v>
      </c>
      <c r="H854" s="452">
        <v>674.87</v>
      </c>
      <c r="I854" s="59">
        <v>0.13</v>
      </c>
      <c r="J854" s="448">
        <f t="shared" si="26"/>
        <v>587.13689999999997</v>
      </c>
    </row>
    <row r="855" spans="1:10" ht="15.75">
      <c r="A855" s="55">
        <f t="shared" si="27"/>
        <v>851</v>
      </c>
      <c r="B855" s="55" t="s">
        <v>14466</v>
      </c>
      <c r="C855" s="419" t="s">
        <v>13514</v>
      </c>
      <c r="D855" s="419" t="s">
        <v>14403</v>
      </c>
      <c r="E855" s="55" t="s">
        <v>7802</v>
      </c>
      <c r="F855" s="55"/>
      <c r="G855" s="55" t="s">
        <v>7804</v>
      </c>
      <c r="H855" s="452">
        <v>766</v>
      </c>
      <c r="I855" s="59">
        <v>0.13</v>
      </c>
      <c r="J855" s="448">
        <f t="shared" si="26"/>
        <v>666.42</v>
      </c>
    </row>
    <row r="856" spans="1:10" ht="15.75">
      <c r="A856" s="55">
        <f t="shared" si="27"/>
        <v>852</v>
      </c>
      <c r="B856" s="55" t="s">
        <v>14466</v>
      </c>
      <c r="C856" s="419" t="s">
        <v>13515</v>
      </c>
      <c r="D856" s="419" t="s">
        <v>14403</v>
      </c>
      <c r="E856" s="55" t="s">
        <v>7802</v>
      </c>
      <c r="F856" s="55"/>
      <c r="G856" s="55" t="s">
        <v>7804</v>
      </c>
      <c r="H856" s="452">
        <v>766</v>
      </c>
      <c r="I856" s="59">
        <v>0.13</v>
      </c>
      <c r="J856" s="448">
        <f t="shared" si="26"/>
        <v>666.42</v>
      </c>
    </row>
    <row r="857" spans="1:10" ht="15.75">
      <c r="A857" s="55">
        <f t="shared" si="27"/>
        <v>853</v>
      </c>
      <c r="B857" s="55" t="s">
        <v>14466</v>
      </c>
      <c r="C857" s="419" t="s">
        <v>13516</v>
      </c>
      <c r="D857" s="419" t="s">
        <v>14404</v>
      </c>
      <c r="E857" s="55" t="s">
        <v>7802</v>
      </c>
      <c r="F857" s="55"/>
      <c r="G857" s="55" t="s">
        <v>7804</v>
      </c>
      <c r="H857" s="452">
        <v>776.62</v>
      </c>
      <c r="I857" s="59">
        <v>0.13</v>
      </c>
      <c r="J857" s="448">
        <f t="shared" si="26"/>
        <v>675.65940000000001</v>
      </c>
    </row>
    <row r="858" spans="1:10" ht="15.75">
      <c r="A858" s="55">
        <f t="shared" si="27"/>
        <v>854</v>
      </c>
      <c r="B858" s="55" t="s">
        <v>14466</v>
      </c>
      <c r="C858" s="419" t="s">
        <v>13517</v>
      </c>
      <c r="D858" s="419" t="s">
        <v>14405</v>
      </c>
      <c r="E858" s="55" t="s">
        <v>7802</v>
      </c>
      <c r="F858" s="55"/>
      <c r="G858" s="55" t="s">
        <v>7804</v>
      </c>
      <c r="H858" s="452">
        <v>776.62</v>
      </c>
      <c r="I858" s="59">
        <v>0.13</v>
      </c>
      <c r="J858" s="448">
        <f t="shared" si="26"/>
        <v>675.65940000000001</v>
      </c>
    </row>
    <row r="859" spans="1:10" ht="15.75">
      <c r="A859" s="55">
        <f t="shared" si="27"/>
        <v>855</v>
      </c>
      <c r="B859" s="55" t="s">
        <v>14466</v>
      </c>
      <c r="C859" s="419" t="s">
        <v>13518</v>
      </c>
      <c r="D859" s="419" t="s">
        <v>14402</v>
      </c>
      <c r="E859" s="55" t="s">
        <v>7802</v>
      </c>
      <c r="F859" s="55"/>
      <c r="G859" s="55" t="s">
        <v>7804</v>
      </c>
      <c r="H859" s="452">
        <v>674.87</v>
      </c>
      <c r="I859" s="59">
        <v>0.13</v>
      </c>
      <c r="J859" s="448">
        <f t="shared" si="26"/>
        <v>587.13689999999997</v>
      </c>
    </row>
    <row r="860" spans="1:10" ht="15.75">
      <c r="A860" s="55">
        <f t="shared" si="27"/>
        <v>856</v>
      </c>
      <c r="B860" s="55" t="s">
        <v>14466</v>
      </c>
      <c r="C860" s="419" t="s">
        <v>13519</v>
      </c>
      <c r="D860" s="419" t="s">
        <v>14406</v>
      </c>
      <c r="E860" s="55" t="s">
        <v>7802</v>
      </c>
      <c r="F860" s="55"/>
      <c r="G860" s="55" t="s">
        <v>7804</v>
      </c>
      <c r="H860" s="452">
        <v>685.5</v>
      </c>
      <c r="I860" s="59">
        <v>0.13</v>
      </c>
      <c r="J860" s="448">
        <f t="shared" si="26"/>
        <v>596.38499999999999</v>
      </c>
    </row>
    <row r="861" spans="1:10" ht="15.75">
      <c r="A861" s="55">
        <f t="shared" si="27"/>
        <v>857</v>
      </c>
      <c r="B861" s="55" t="s">
        <v>14466</v>
      </c>
      <c r="C861" s="419" t="s">
        <v>13520</v>
      </c>
      <c r="D861" s="419" t="s">
        <v>14406</v>
      </c>
      <c r="E861" s="55" t="s">
        <v>7802</v>
      </c>
      <c r="F861" s="55"/>
      <c r="G861" s="55" t="s">
        <v>7804</v>
      </c>
      <c r="H861" s="452">
        <v>685.5</v>
      </c>
      <c r="I861" s="59">
        <v>0.13</v>
      </c>
      <c r="J861" s="448">
        <f t="shared" si="26"/>
        <v>596.38499999999999</v>
      </c>
    </row>
    <row r="862" spans="1:10" ht="15.75">
      <c r="A862" s="55">
        <f t="shared" si="27"/>
        <v>858</v>
      </c>
      <c r="B862" s="55" t="s">
        <v>14466</v>
      </c>
      <c r="C862" s="419" t="s">
        <v>13521</v>
      </c>
      <c r="D862" s="419" t="s">
        <v>14407</v>
      </c>
      <c r="E862" s="55" t="s">
        <v>7802</v>
      </c>
      <c r="F862" s="55"/>
      <c r="G862" s="55" t="s">
        <v>7804</v>
      </c>
      <c r="H862" s="452">
        <v>496.72</v>
      </c>
      <c r="I862" s="59">
        <v>0.13</v>
      </c>
      <c r="J862" s="448">
        <f t="shared" si="26"/>
        <v>432.14640000000003</v>
      </c>
    </row>
    <row r="863" spans="1:10" ht="15.75">
      <c r="A863" s="55">
        <f t="shared" si="27"/>
        <v>859</v>
      </c>
      <c r="B863" s="55" t="s">
        <v>14466</v>
      </c>
      <c r="C863" s="419" t="s">
        <v>13522</v>
      </c>
      <c r="D863" s="419" t="s">
        <v>14408</v>
      </c>
      <c r="E863" s="55" t="s">
        <v>7802</v>
      </c>
      <c r="F863" s="55"/>
      <c r="G863" s="55" t="s">
        <v>7804</v>
      </c>
      <c r="H863" s="452">
        <v>601.79</v>
      </c>
      <c r="I863" s="59">
        <v>0.13</v>
      </c>
      <c r="J863" s="448">
        <f t="shared" si="26"/>
        <v>523.55729999999994</v>
      </c>
    </row>
    <row r="864" spans="1:10" ht="15.75">
      <c r="A864" s="55">
        <f t="shared" si="27"/>
        <v>860</v>
      </c>
      <c r="B864" s="55" t="s">
        <v>14466</v>
      </c>
      <c r="C864" s="419" t="s">
        <v>13523</v>
      </c>
      <c r="D864" s="419" t="s">
        <v>14409</v>
      </c>
      <c r="E864" s="55" t="s">
        <v>7802</v>
      </c>
      <c r="F864" s="55"/>
      <c r="G864" s="55" t="s">
        <v>7804</v>
      </c>
      <c r="H864" s="452">
        <v>443.15</v>
      </c>
      <c r="I864" s="59">
        <v>0.13</v>
      </c>
      <c r="J864" s="448">
        <f t="shared" si="26"/>
        <v>385.54049999999995</v>
      </c>
    </row>
    <row r="865" spans="1:10" ht="15.75">
      <c r="A865" s="55">
        <f t="shared" si="27"/>
        <v>861</v>
      </c>
      <c r="B865" s="55" t="s">
        <v>14466</v>
      </c>
      <c r="C865" s="419" t="s">
        <v>13524</v>
      </c>
      <c r="D865" s="419" t="s">
        <v>14410</v>
      </c>
      <c r="E865" s="55" t="s">
        <v>7802</v>
      </c>
      <c r="F865" s="55"/>
      <c r="G865" s="55" t="s">
        <v>7804</v>
      </c>
      <c r="H865" s="452">
        <v>544.69000000000005</v>
      </c>
      <c r="I865" s="59">
        <v>0.13</v>
      </c>
      <c r="J865" s="448">
        <f t="shared" si="26"/>
        <v>473.88030000000003</v>
      </c>
    </row>
    <row r="866" spans="1:10" ht="15.75">
      <c r="A866" s="55">
        <f t="shared" si="27"/>
        <v>862</v>
      </c>
      <c r="B866" s="55" t="s">
        <v>14466</v>
      </c>
      <c r="C866" s="419" t="s">
        <v>13525</v>
      </c>
      <c r="D866" s="419" t="s">
        <v>14411</v>
      </c>
      <c r="E866" s="55" t="s">
        <v>7802</v>
      </c>
      <c r="F866" s="55"/>
      <c r="G866" s="55" t="s">
        <v>7804</v>
      </c>
      <c r="H866" s="452">
        <v>474.99</v>
      </c>
      <c r="I866" s="59">
        <v>0.13</v>
      </c>
      <c r="J866" s="448">
        <f t="shared" si="26"/>
        <v>413.24130000000002</v>
      </c>
    </row>
    <row r="867" spans="1:10" ht="15.75">
      <c r="A867" s="55">
        <f t="shared" si="27"/>
        <v>863</v>
      </c>
      <c r="B867" s="55" t="s">
        <v>14466</v>
      </c>
      <c r="C867" s="419" t="s">
        <v>13526</v>
      </c>
      <c r="D867" s="419" t="s">
        <v>14412</v>
      </c>
      <c r="E867" s="55" t="s">
        <v>7802</v>
      </c>
      <c r="F867" s="55"/>
      <c r="G867" s="55" t="s">
        <v>7804</v>
      </c>
      <c r="H867" s="452">
        <v>600.86</v>
      </c>
      <c r="I867" s="59">
        <v>0.13</v>
      </c>
      <c r="J867" s="448">
        <f t="shared" si="26"/>
        <v>522.7482</v>
      </c>
    </row>
    <row r="868" spans="1:10" ht="15.75">
      <c r="A868" s="55">
        <f t="shared" si="27"/>
        <v>864</v>
      </c>
      <c r="B868" s="55" t="s">
        <v>14466</v>
      </c>
      <c r="C868" s="419" t="s">
        <v>13527</v>
      </c>
      <c r="D868" s="419" t="s">
        <v>14413</v>
      </c>
      <c r="E868" s="55" t="s">
        <v>7802</v>
      </c>
      <c r="F868" s="55"/>
      <c r="G868" s="55" t="s">
        <v>7804</v>
      </c>
      <c r="H868" s="452">
        <v>443.82</v>
      </c>
      <c r="I868" s="59">
        <v>0.13</v>
      </c>
      <c r="J868" s="448">
        <f t="shared" si="26"/>
        <v>386.1234</v>
      </c>
    </row>
    <row r="869" spans="1:10" ht="15.75">
      <c r="A869" s="55">
        <f t="shared" si="27"/>
        <v>865</v>
      </c>
      <c r="B869" s="55" t="s">
        <v>14466</v>
      </c>
      <c r="C869" s="419" t="s">
        <v>13528</v>
      </c>
      <c r="D869" s="419" t="s">
        <v>14414</v>
      </c>
      <c r="E869" s="55" t="s">
        <v>7802</v>
      </c>
      <c r="F869" s="55"/>
      <c r="G869" s="55" t="s">
        <v>7804</v>
      </c>
      <c r="H869" s="452">
        <v>471.82</v>
      </c>
      <c r="I869" s="59">
        <v>0.13</v>
      </c>
      <c r="J869" s="448">
        <f t="shared" si="26"/>
        <v>410.48340000000002</v>
      </c>
    </row>
    <row r="870" spans="1:10" ht="15.75">
      <c r="A870" s="55">
        <f t="shared" si="27"/>
        <v>866</v>
      </c>
      <c r="B870" s="55" t="s">
        <v>14466</v>
      </c>
      <c r="C870" s="419" t="s">
        <v>13529</v>
      </c>
      <c r="D870" s="419" t="s">
        <v>14415</v>
      </c>
      <c r="E870" s="55" t="s">
        <v>7802</v>
      </c>
      <c r="F870" s="55"/>
      <c r="G870" s="55" t="s">
        <v>7804</v>
      </c>
      <c r="H870" s="452">
        <v>523.59</v>
      </c>
      <c r="I870" s="59">
        <v>0.13</v>
      </c>
      <c r="J870" s="448">
        <f t="shared" si="26"/>
        <v>455.52330000000001</v>
      </c>
    </row>
    <row r="871" spans="1:10" ht="15.75">
      <c r="A871" s="55">
        <f t="shared" si="27"/>
        <v>867</v>
      </c>
      <c r="B871" s="55" t="s">
        <v>14466</v>
      </c>
      <c r="C871" s="419" t="s">
        <v>13530</v>
      </c>
      <c r="D871" s="419" t="s">
        <v>14415</v>
      </c>
      <c r="E871" s="55" t="s">
        <v>7802</v>
      </c>
      <c r="F871" s="55"/>
      <c r="G871" s="55" t="s">
        <v>7804</v>
      </c>
      <c r="H871" s="452">
        <v>523.59</v>
      </c>
      <c r="I871" s="59">
        <v>0.13</v>
      </c>
      <c r="J871" s="448">
        <f t="shared" si="26"/>
        <v>455.52330000000001</v>
      </c>
    </row>
    <row r="872" spans="1:10" ht="15.75">
      <c r="A872" s="55">
        <f t="shared" si="27"/>
        <v>868</v>
      </c>
      <c r="B872" s="55" t="s">
        <v>14466</v>
      </c>
      <c r="C872" s="419" t="s">
        <v>13531</v>
      </c>
      <c r="D872" s="419" t="s">
        <v>14416</v>
      </c>
      <c r="E872" s="55" t="s">
        <v>7802</v>
      </c>
      <c r="F872" s="55"/>
      <c r="G872" s="55" t="s">
        <v>7804</v>
      </c>
      <c r="H872" s="452">
        <v>523.59</v>
      </c>
      <c r="I872" s="59">
        <v>0.13</v>
      </c>
      <c r="J872" s="448">
        <f t="shared" si="26"/>
        <v>455.52330000000001</v>
      </c>
    </row>
    <row r="873" spans="1:10" ht="15.75">
      <c r="A873" s="55">
        <f t="shared" si="27"/>
        <v>869</v>
      </c>
      <c r="B873" s="55" t="s">
        <v>14466</v>
      </c>
      <c r="C873" s="419" t="s">
        <v>13532</v>
      </c>
      <c r="D873" s="419" t="s">
        <v>14416</v>
      </c>
      <c r="E873" s="55" t="s">
        <v>7802</v>
      </c>
      <c r="F873" s="55"/>
      <c r="G873" s="55" t="s">
        <v>7804</v>
      </c>
      <c r="H873" s="452">
        <v>523.59</v>
      </c>
      <c r="I873" s="59">
        <v>0.13</v>
      </c>
      <c r="J873" s="448">
        <f t="shared" si="26"/>
        <v>455.52330000000001</v>
      </c>
    </row>
    <row r="874" spans="1:10" ht="15.75">
      <c r="A874" s="55">
        <f t="shared" si="27"/>
        <v>870</v>
      </c>
      <c r="B874" s="55" t="s">
        <v>14466</v>
      </c>
      <c r="C874" s="419" t="s">
        <v>13533</v>
      </c>
      <c r="D874" s="419" t="s">
        <v>14414</v>
      </c>
      <c r="E874" s="55" t="s">
        <v>7802</v>
      </c>
      <c r="F874" s="55"/>
      <c r="G874" s="55" t="s">
        <v>7804</v>
      </c>
      <c r="H874" s="452">
        <v>471.82</v>
      </c>
      <c r="I874" s="59">
        <v>0.13</v>
      </c>
      <c r="J874" s="448">
        <f t="shared" si="26"/>
        <v>410.48340000000002</v>
      </c>
    </row>
    <row r="875" spans="1:10" ht="15.75">
      <c r="A875" s="55">
        <f t="shared" si="27"/>
        <v>871</v>
      </c>
      <c r="B875" s="55" t="s">
        <v>14466</v>
      </c>
      <c r="C875" s="419" t="s">
        <v>13534</v>
      </c>
      <c r="D875" s="419" t="s">
        <v>14417</v>
      </c>
      <c r="E875" s="55" t="s">
        <v>7802</v>
      </c>
      <c r="F875" s="55"/>
      <c r="G875" s="55" t="s">
        <v>7804</v>
      </c>
      <c r="H875" s="452">
        <v>471.82</v>
      </c>
      <c r="I875" s="59">
        <v>0.13</v>
      </c>
      <c r="J875" s="448">
        <f t="shared" si="26"/>
        <v>410.48340000000002</v>
      </c>
    </row>
    <row r="876" spans="1:10" ht="15.75">
      <c r="A876" s="55">
        <f t="shared" si="27"/>
        <v>872</v>
      </c>
      <c r="B876" s="55" t="s">
        <v>14466</v>
      </c>
      <c r="C876" s="419" t="s">
        <v>13535</v>
      </c>
      <c r="D876" s="419" t="s">
        <v>14417</v>
      </c>
      <c r="E876" s="55" t="s">
        <v>7802</v>
      </c>
      <c r="F876" s="55"/>
      <c r="G876" s="55" t="s">
        <v>7804</v>
      </c>
      <c r="H876" s="452">
        <v>471.82</v>
      </c>
      <c r="I876" s="59">
        <v>0.13</v>
      </c>
      <c r="J876" s="448">
        <f t="shared" si="26"/>
        <v>410.48340000000002</v>
      </c>
    </row>
    <row r="877" spans="1:10" ht="15.75">
      <c r="A877" s="55">
        <f t="shared" si="27"/>
        <v>873</v>
      </c>
      <c r="B877" s="55" t="s">
        <v>14466</v>
      </c>
      <c r="C877" s="419" t="s">
        <v>13536</v>
      </c>
      <c r="D877" s="419" t="s">
        <v>14418</v>
      </c>
      <c r="E877" s="55" t="s">
        <v>7802</v>
      </c>
      <c r="F877" s="55"/>
      <c r="G877" s="55" t="s">
        <v>7804</v>
      </c>
      <c r="H877" s="452">
        <v>574.5</v>
      </c>
      <c r="I877" s="59">
        <v>0.13</v>
      </c>
      <c r="J877" s="448">
        <f t="shared" si="26"/>
        <v>499.815</v>
      </c>
    </row>
    <row r="878" spans="1:10" ht="15.75">
      <c r="A878" s="55">
        <f t="shared" si="27"/>
        <v>874</v>
      </c>
      <c r="B878" s="55" t="s">
        <v>14466</v>
      </c>
      <c r="C878" s="419" t="s">
        <v>13537</v>
      </c>
      <c r="D878" s="419" t="s">
        <v>14419</v>
      </c>
      <c r="E878" s="55" t="s">
        <v>7802</v>
      </c>
      <c r="F878" s="55"/>
      <c r="G878" s="55" t="s">
        <v>7804</v>
      </c>
      <c r="H878" s="452">
        <v>584.85</v>
      </c>
      <c r="I878" s="59">
        <v>0.13</v>
      </c>
      <c r="J878" s="448">
        <f t="shared" si="26"/>
        <v>508.81950000000001</v>
      </c>
    </row>
    <row r="879" spans="1:10" ht="15.75">
      <c r="A879" s="55">
        <f t="shared" si="27"/>
        <v>875</v>
      </c>
      <c r="B879" s="55" t="s">
        <v>14466</v>
      </c>
      <c r="C879" s="419" t="s">
        <v>13538</v>
      </c>
      <c r="D879" s="419" t="s">
        <v>14420</v>
      </c>
      <c r="E879" s="55" t="s">
        <v>7802</v>
      </c>
      <c r="F879" s="55"/>
      <c r="G879" s="55" t="s">
        <v>7804</v>
      </c>
      <c r="H879" s="452">
        <v>43.4</v>
      </c>
      <c r="I879" s="59">
        <v>0.13</v>
      </c>
      <c r="J879" s="448">
        <f t="shared" si="26"/>
        <v>37.757999999999996</v>
      </c>
    </row>
    <row r="880" spans="1:10" ht="15.75">
      <c r="A880" s="55">
        <f t="shared" si="27"/>
        <v>876</v>
      </c>
      <c r="B880" s="55" t="s">
        <v>14466</v>
      </c>
      <c r="C880" s="419" t="s">
        <v>13539</v>
      </c>
      <c r="D880" s="419" t="s">
        <v>14421</v>
      </c>
      <c r="E880" s="55" t="s">
        <v>7802</v>
      </c>
      <c r="F880" s="55"/>
      <c r="G880" s="55" t="s">
        <v>7804</v>
      </c>
      <c r="H880" s="452">
        <v>40.25</v>
      </c>
      <c r="I880" s="59">
        <v>0.13</v>
      </c>
      <c r="J880" s="448">
        <f t="shared" si="26"/>
        <v>35.017499999999998</v>
      </c>
    </row>
    <row r="881" spans="1:10" ht="15.75">
      <c r="A881" s="55">
        <f>A880+1</f>
        <v>877</v>
      </c>
      <c r="B881" s="55" t="s">
        <v>14466</v>
      </c>
      <c r="C881" s="419" t="s">
        <v>13540</v>
      </c>
      <c r="D881" s="419" t="s">
        <v>14422</v>
      </c>
      <c r="E881" s="55" t="s">
        <v>7802</v>
      </c>
      <c r="F881" s="55"/>
      <c r="G881" s="55" t="s">
        <v>7804</v>
      </c>
      <c r="H881" s="452">
        <v>42.16</v>
      </c>
      <c r="I881" s="59">
        <v>0.13</v>
      </c>
      <c r="J881" s="448">
        <f t="shared" si="26"/>
        <v>36.679199999999994</v>
      </c>
    </row>
    <row r="882" spans="1:10" ht="15.75">
      <c r="A882" s="55">
        <f t="shared" ref="A882:A928" si="28">A881+1</f>
        <v>878</v>
      </c>
      <c r="B882" s="55" t="s">
        <v>14466</v>
      </c>
      <c r="C882" s="419" t="s">
        <v>13541</v>
      </c>
      <c r="D882" s="419" t="s">
        <v>14423</v>
      </c>
      <c r="E882" s="55" t="s">
        <v>7802</v>
      </c>
      <c r="F882" s="55"/>
      <c r="G882" s="55" t="s">
        <v>7804</v>
      </c>
      <c r="H882" s="452">
        <v>31.15</v>
      </c>
      <c r="I882" s="59">
        <v>0.13</v>
      </c>
      <c r="J882" s="448">
        <f t="shared" si="26"/>
        <v>27.1005</v>
      </c>
    </row>
    <row r="883" spans="1:10" ht="15.75">
      <c r="A883" s="55">
        <f t="shared" si="28"/>
        <v>879</v>
      </c>
      <c r="B883" s="55" t="s">
        <v>14466</v>
      </c>
      <c r="C883" s="419" t="s">
        <v>13542</v>
      </c>
      <c r="D883" s="419" t="s">
        <v>14424</v>
      </c>
      <c r="E883" s="55" t="s">
        <v>7802</v>
      </c>
      <c r="F883" s="55"/>
      <c r="G883" s="55" t="s">
        <v>7804</v>
      </c>
      <c r="H883" s="452">
        <v>59.5</v>
      </c>
      <c r="I883" s="59">
        <v>0.13</v>
      </c>
      <c r="J883" s="448">
        <f t="shared" si="26"/>
        <v>51.765000000000001</v>
      </c>
    </row>
    <row r="884" spans="1:10" ht="15.75">
      <c r="A884" s="55">
        <f t="shared" si="28"/>
        <v>880</v>
      </c>
      <c r="B884" s="55" t="s">
        <v>14466</v>
      </c>
      <c r="C884" s="419" t="s">
        <v>13543</v>
      </c>
      <c r="D884" s="419" t="s">
        <v>14425</v>
      </c>
      <c r="E884" s="55" t="s">
        <v>7802</v>
      </c>
      <c r="F884" s="55"/>
      <c r="G884" s="55" t="s">
        <v>7804</v>
      </c>
      <c r="H884" s="452">
        <v>68.48</v>
      </c>
      <c r="I884" s="59">
        <v>0.13</v>
      </c>
      <c r="J884" s="448">
        <f t="shared" ref="J884:J928" si="29">H884*(1-I884)</f>
        <v>59.577600000000004</v>
      </c>
    </row>
    <row r="885" spans="1:10" ht="15.75">
      <c r="A885" s="55">
        <f t="shared" si="28"/>
        <v>881</v>
      </c>
      <c r="B885" s="55" t="s">
        <v>14466</v>
      </c>
      <c r="C885" s="419" t="s">
        <v>13544</v>
      </c>
      <c r="D885" s="419" t="s">
        <v>14426</v>
      </c>
      <c r="E885" s="55" t="s">
        <v>7802</v>
      </c>
      <c r="F885" s="55"/>
      <c r="G885" s="55" t="s">
        <v>7804</v>
      </c>
      <c r="H885" s="452">
        <v>77.819999999999993</v>
      </c>
      <c r="I885" s="59">
        <v>0.13</v>
      </c>
      <c r="J885" s="448">
        <f t="shared" si="29"/>
        <v>67.703399999999988</v>
      </c>
    </row>
    <row r="886" spans="1:10" ht="15.75">
      <c r="A886" s="55">
        <f t="shared" si="28"/>
        <v>882</v>
      </c>
      <c r="B886" s="55" t="s">
        <v>14466</v>
      </c>
      <c r="C886" s="419" t="s">
        <v>13545</v>
      </c>
      <c r="D886" s="419" t="s">
        <v>14427</v>
      </c>
      <c r="E886" s="55" t="s">
        <v>7802</v>
      </c>
      <c r="F886" s="55"/>
      <c r="G886" s="55" t="s">
        <v>7804</v>
      </c>
      <c r="H886" s="452">
        <v>74.319999999999993</v>
      </c>
      <c r="I886" s="59">
        <v>0.13</v>
      </c>
      <c r="J886" s="448">
        <f t="shared" si="29"/>
        <v>64.6584</v>
      </c>
    </row>
    <row r="887" spans="1:10" ht="15.75">
      <c r="A887" s="55">
        <f t="shared" si="28"/>
        <v>883</v>
      </c>
      <c r="B887" s="55" t="s">
        <v>14466</v>
      </c>
      <c r="C887" s="419" t="s">
        <v>13546</v>
      </c>
      <c r="D887" s="419" t="s">
        <v>14428</v>
      </c>
      <c r="E887" s="55" t="s">
        <v>7802</v>
      </c>
      <c r="F887" s="55"/>
      <c r="G887" s="55" t="s">
        <v>7804</v>
      </c>
      <c r="H887" s="452">
        <v>77</v>
      </c>
      <c r="I887" s="59">
        <v>0.13</v>
      </c>
      <c r="J887" s="448">
        <f t="shared" si="29"/>
        <v>66.989999999999995</v>
      </c>
    </row>
    <row r="888" spans="1:10" ht="15.75">
      <c r="A888" s="55">
        <f t="shared" si="28"/>
        <v>884</v>
      </c>
      <c r="B888" s="55" t="s">
        <v>14466</v>
      </c>
      <c r="C888" s="419" t="s">
        <v>13547</v>
      </c>
      <c r="D888" s="419" t="s">
        <v>14429</v>
      </c>
      <c r="E888" s="55" t="s">
        <v>7802</v>
      </c>
      <c r="F888" s="55"/>
      <c r="G888" s="55" t="s">
        <v>7804</v>
      </c>
      <c r="H888" s="452">
        <v>586.83000000000004</v>
      </c>
      <c r="I888" s="59">
        <v>0.13</v>
      </c>
      <c r="J888" s="448">
        <f t="shared" si="29"/>
        <v>510.5421</v>
      </c>
    </row>
    <row r="889" spans="1:10" ht="15.75">
      <c r="A889" s="55">
        <f t="shared" si="28"/>
        <v>885</v>
      </c>
      <c r="B889" s="55" t="s">
        <v>14466</v>
      </c>
      <c r="C889" s="419" t="s">
        <v>13548</v>
      </c>
      <c r="D889" s="419" t="s">
        <v>14430</v>
      </c>
      <c r="E889" s="55" t="s">
        <v>7802</v>
      </c>
      <c r="F889" s="55"/>
      <c r="G889" s="55" t="s">
        <v>7804</v>
      </c>
      <c r="H889" s="452">
        <v>264.99</v>
      </c>
      <c r="I889" s="59">
        <v>0.13</v>
      </c>
      <c r="J889" s="448">
        <f t="shared" si="29"/>
        <v>230.54130000000001</v>
      </c>
    </row>
    <row r="890" spans="1:10" ht="15.75">
      <c r="A890" s="55">
        <f t="shared" si="28"/>
        <v>886</v>
      </c>
      <c r="B890" s="55" t="s">
        <v>14466</v>
      </c>
      <c r="C890" s="419" t="s">
        <v>13549</v>
      </c>
      <c r="D890" s="419" t="s">
        <v>14431</v>
      </c>
      <c r="E890" s="55" t="s">
        <v>7802</v>
      </c>
      <c r="F890" s="55"/>
      <c r="G890" s="55" t="s">
        <v>7804</v>
      </c>
      <c r="H890" s="452">
        <v>277.37</v>
      </c>
      <c r="I890" s="59">
        <v>0.13</v>
      </c>
      <c r="J890" s="448">
        <f t="shared" si="29"/>
        <v>241.31190000000001</v>
      </c>
    </row>
    <row r="891" spans="1:10" ht="15.75">
      <c r="A891" s="55">
        <f t="shared" si="28"/>
        <v>887</v>
      </c>
      <c r="B891" s="55" t="s">
        <v>14466</v>
      </c>
      <c r="C891" s="419" t="s">
        <v>13550</v>
      </c>
      <c r="D891" s="419" t="s">
        <v>14432</v>
      </c>
      <c r="E891" s="55" t="s">
        <v>7802</v>
      </c>
      <c r="F891" s="55"/>
      <c r="G891" s="55" t="s">
        <v>7804</v>
      </c>
      <c r="H891" s="452">
        <v>277.37</v>
      </c>
      <c r="I891" s="59">
        <v>0.13</v>
      </c>
      <c r="J891" s="448">
        <f t="shared" si="29"/>
        <v>241.31190000000001</v>
      </c>
    </row>
    <row r="892" spans="1:10" ht="15.75">
      <c r="A892" s="55">
        <f t="shared" si="28"/>
        <v>888</v>
      </c>
      <c r="B892" s="55" t="s">
        <v>14466</v>
      </c>
      <c r="C892" s="419" t="s">
        <v>13551</v>
      </c>
      <c r="D892" s="419" t="s">
        <v>14433</v>
      </c>
      <c r="E892" s="55" t="s">
        <v>7802</v>
      </c>
      <c r="F892" s="55"/>
      <c r="G892" s="55" t="s">
        <v>7804</v>
      </c>
      <c r="H892" s="452">
        <v>284.77999999999997</v>
      </c>
      <c r="I892" s="59">
        <v>0.13</v>
      </c>
      <c r="J892" s="448">
        <f t="shared" si="29"/>
        <v>247.75859999999997</v>
      </c>
    </row>
    <row r="893" spans="1:10" ht="15.75">
      <c r="A893" s="55">
        <f t="shared" si="28"/>
        <v>889</v>
      </c>
      <c r="B893" s="55" t="s">
        <v>14466</v>
      </c>
      <c r="C893" s="419" t="s">
        <v>13552</v>
      </c>
      <c r="D893" s="419" t="s">
        <v>14434</v>
      </c>
      <c r="E893" s="55" t="s">
        <v>7802</v>
      </c>
      <c r="F893" s="55"/>
      <c r="G893" s="55" t="s">
        <v>7804</v>
      </c>
      <c r="H893" s="452">
        <v>284.77999999999997</v>
      </c>
      <c r="I893" s="59">
        <v>0.13</v>
      </c>
      <c r="J893" s="448">
        <f t="shared" si="29"/>
        <v>247.75859999999997</v>
      </c>
    </row>
    <row r="894" spans="1:10" ht="15.75">
      <c r="A894" s="55">
        <f t="shared" si="28"/>
        <v>890</v>
      </c>
      <c r="B894" s="55" t="s">
        <v>14466</v>
      </c>
      <c r="C894" s="419" t="s">
        <v>13553</v>
      </c>
      <c r="D894" s="419" t="s">
        <v>14435</v>
      </c>
      <c r="E894" s="55" t="s">
        <v>7802</v>
      </c>
      <c r="F894" s="55"/>
      <c r="G894" s="55" t="s">
        <v>7804</v>
      </c>
      <c r="H894" s="452">
        <v>272.45</v>
      </c>
      <c r="I894" s="59">
        <v>0.13</v>
      </c>
      <c r="J894" s="448">
        <f t="shared" si="29"/>
        <v>237.03149999999999</v>
      </c>
    </row>
    <row r="895" spans="1:10" ht="15.75">
      <c r="A895" s="55">
        <f t="shared" si="28"/>
        <v>891</v>
      </c>
      <c r="B895" s="55" t="s">
        <v>14466</v>
      </c>
      <c r="C895" s="419" t="s">
        <v>13554</v>
      </c>
      <c r="D895" s="419" t="s">
        <v>14436</v>
      </c>
      <c r="E895" s="55" t="s">
        <v>7802</v>
      </c>
      <c r="F895" s="55"/>
      <c r="G895" s="55" t="s">
        <v>7804</v>
      </c>
      <c r="H895" s="452">
        <v>324.91000000000003</v>
      </c>
      <c r="I895" s="59">
        <v>0.13</v>
      </c>
      <c r="J895" s="448">
        <f t="shared" si="29"/>
        <v>282.67170000000004</v>
      </c>
    </row>
    <row r="896" spans="1:10" ht="15.75">
      <c r="A896" s="55">
        <f t="shared" si="28"/>
        <v>892</v>
      </c>
      <c r="B896" s="55" t="s">
        <v>14466</v>
      </c>
      <c r="C896" s="419" t="s">
        <v>13555</v>
      </c>
      <c r="D896" s="419" t="s">
        <v>14437</v>
      </c>
      <c r="E896" s="55" t="s">
        <v>7802</v>
      </c>
      <c r="F896" s="55"/>
      <c r="G896" s="55" t="s">
        <v>7804</v>
      </c>
      <c r="H896" s="452">
        <v>324.91000000000003</v>
      </c>
      <c r="I896" s="59">
        <v>0.13</v>
      </c>
      <c r="J896" s="448">
        <f t="shared" si="29"/>
        <v>282.67170000000004</v>
      </c>
    </row>
    <row r="897" spans="1:10" ht="15.75">
      <c r="A897" s="55">
        <f t="shared" si="28"/>
        <v>893</v>
      </c>
      <c r="B897" s="55" t="s">
        <v>14466</v>
      </c>
      <c r="C897" s="419" t="s">
        <v>13556</v>
      </c>
      <c r="D897" s="419" t="s">
        <v>14438</v>
      </c>
      <c r="E897" s="55" t="s">
        <v>7802</v>
      </c>
      <c r="F897" s="55"/>
      <c r="G897" s="55" t="s">
        <v>7804</v>
      </c>
      <c r="H897" s="452">
        <v>328.23</v>
      </c>
      <c r="I897" s="59">
        <v>0.13</v>
      </c>
      <c r="J897" s="448">
        <f t="shared" si="29"/>
        <v>285.56010000000003</v>
      </c>
    </row>
    <row r="898" spans="1:10" ht="15.75">
      <c r="A898" s="55">
        <f t="shared" si="28"/>
        <v>894</v>
      </c>
      <c r="B898" s="55" t="s">
        <v>14466</v>
      </c>
      <c r="C898" s="419" t="s">
        <v>13557</v>
      </c>
      <c r="D898" s="419" t="s">
        <v>14438</v>
      </c>
      <c r="E898" s="55" t="s">
        <v>7802</v>
      </c>
      <c r="F898" s="55"/>
      <c r="G898" s="55" t="s">
        <v>7804</v>
      </c>
      <c r="H898" s="452">
        <v>328.23</v>
      </c>
      <c r="I898" s="59">
        <v>0.13</v>
      </c>
      <c r="J898" s="448">
        <f t="shared" si="29"/>
        <v>285.56010000000003</v>
      </c>
    </row>
    <row r="899" spans="1:10" ht="15.75">
      <c r="A899" s="55">
        <f t="shared" si="28"/>
        <v>895</v>
      </c>
      <c r="B899" s="55" t="s">
        <v>14466</v>
      </c>
      <c r="C899" s="419" t="s">
        <v>13558</v>
      </c>
      <c r="D899" s="419" t="s">
        <v>14439</v>
      </c>
      <c r="E899" s="55" t="s">
        <v>7802</v>
      </c>
      <c r="F899" s="55"/>
      <c r="G899" s="55" t="s">
        <v>7804</v>
      </c>
      <c r="H899" s="452">
        <v>326.17</v>
      </c>
      <c r="I899" s="59">
        <v>0.13</v>
      </c>
      <c r="J899" s="448">
        <f t="shared" si="29"/>
        <v>283.7679</v>
      </c>
    </row>
    <row r="900" spans="1:10" ht="15.75">
      <c r="A900" s="55">
        <f t="shared" si="28"/>
        <v>896</v>
      </c>
      <c r="B900" s="55" t="s">
        <v>14466</v>
      </c>
      <c r="C900" s="419" t="s">
        <v>13559</v>
      </c>
      <c r="D900" s="419" t="s">
        <v>14439</v>
      </c>
      <c r="E900" s="55" t="s">
        <v>7802</v>
      </c>
      <c r="F900" s="55"/>
      <c r="G900" s="55" t="s">
        <v>7804</v>
      </c>
      <c r="H900" s="452">
        <v>326.17</v>
      </c>
      <c r="I900" s="59">
        <v>0.13</v>
      </c>
      <c r="J900" s="448">
        <f t="shared" si="29"/>
        <v>283.7679</v>
      </c>
    </row>
    <row r="901" spans="1:10" ht="15.75">
      <c r="A901" s="55">
        <f t="shared" si="28"/>
        <v>897</v>
      </c>
      <c r="B901" s="55" t="s">
        <v>14466</v>
      </c>
      <c r="C901" s="419" t="s">
        <v>13560</v>
      </c>
      <c r="D901" s="419" t="s">
        <v>14440</v>
      </c>
      <c r="E901" s="55" t="s">
        <v>7802</v>
      </c>
      <c r="F901" s="55"/>
      <c r="G901" s="55" t="s">
        <v>7804</v>
      </c>
      <c r="H901" s="452">
        <v>291.08</v>
      </c>
      <c r="I901" s="59">
        <v>0.13</v>
      </c>
      <c r="J901" s="448">
        <f t="shared" si="29"/>
        <v>253.2396</v>
      </c>
    </row>
    <row r="902" spans="1:10" ht="15.75">
      <c r="A902" s="55">
        <f t="shared" si="28"/>
        <v>898</v>
      </c>
      <c r="B902" s="55" t="s">
        <v>14466</v>
      </c>
      <c r="C902" s="419" t="s">
        <v>13561</v>
      </c>
      <c r="D902" s="419" t="s">
        <v>14441</v>
      </c>
      <c r="E902" s="55" t="s">
        <v>7802</v>
      </c>
      <c r="F902" s="55"/>
      <c r="G902" s="55" t="s">
        <v>7804</v>
      </c>
      <c r="H902" s="452">
        <v>443.33</v>
      </c>
      <c r="I902" s="59">
        <v>0.13</v>
      </c>
      <c r="J902" s="448">
        <f t="shared" si="29"/>
        <v>385.69709999999998</v>
      </c>
    </row>
    <row r="903" spans="1:10" ht="15.75">
      <c r="A903" s="55">
        <f t="shared" si="28"/>
        <v>899</v>
      </c>
      <c r="B903" s="55" t="s">
        <v>14466</v>
      </c>
      <c r="C903" s="419" t="s">
        <v>13562</v>
      </c>
      <c r="D903" s="419" t="s">
        <v>14442</v>
      </c>
      <c r="E903" s="55" t="s">
        <v>7802</v>
      </c>
      <c r="F903" s="55"/>
      <c r="G903" s="55" t="s">
        <v>7804</v>
      </c>
      <c r="H903" s="452">
        <v>396.67</v>
      </c>
      <c r="I903" s="59">
        <v>0.13</v>
      </c>
      <c r="J903" s="448">
        <f t="shared" si="29"/>
        <v>345.10290000000003</v>
      </c>
    </row>
    <row r="904" spans="1:10" ht="15.75">
      <c r="A904" s="55">
        <f t="shared" si="28"/>
        <v>900</v>
      </c>
      <c r="B904" s="55" t="s">
        <v>14466</v>
      </c>
      <c r="C904" s="419" t="s">
        <v>13563</v>
      </c>
      <c r="D904" s="419" t="s">
        <v>14443</v>
      </c>
      <c r="E904" s="55" t="s">
        <v>7802</v>
      </c>
      <c r="F904" s="55"/>
      <c r="G904" s="55" t="s">
        <v>7804</v>
      </c>
      <c r="H904" s="452">
        <v>413</v>
      </c>
      <c r="I904" s="59">
        <v>0.13</v>
      </c>
      <c r="J904" s="448">
        <f t="shared" si="29"/>
        <v>359.31</v>
      </c>
    </row>
    <row r="905" spans="1:10" ht="15.75">
      <c r="A905" s="55">
        <f t="shared" si="28"/>
        <v>901</v>
      </c>
      <c r="B905" s="55" t="s">
        <v>14466</v>
      </c>
      <c r="C905" s="419" t="s">
        <v>13564</v>
      </c>
      <c r="D905" s="419" t="s">
        <v>14444</v>
      </c>
      <c r="E905" s="55" t="s">
        <v>7802</v>
      </c>
      <c r="F905" s="55"/>
      <c r="G905" s="55" t="s">
        <v>7804</v>
      </c>
      <c r="H905" s="452">
        <v>413</v>
      </c>
      <c r="I905" s="59">
        <v>0.13</v>
      </c>
      <c r="J905" s="448">
        <f t="shared" si="29"/>
        <v>359.31</v>
      </c>
    </row>
    <row r="906" spans="1:10" ht="15.75">
      <c r="A906" s="55">
        <f t="shared" si="28"/>
        <v>902</v>
      </c>
      <c r="B906" s="55" t="s">
        <v>14466</v>
      </c>
      <c r="C906" s="419" t="s">
        <v>13565</v>
      </c>
      <c r="D906" s="419" t="s">
        <v>14445</v>
      </c>
      <c r="E906" s="55" t="s">
        <v>7802</v>
      </c>
      <c r="F906" s="55"/>
      <c r="G906" s="55" t="s">
        <v>7804</v>
      </c>
      <c r="H906" s="452">
        <v>420</v>
      </c>
      <c r="I906" s="59">
        <v>0.13</v>
      </c>
      <c r="J906" s="448">
        <f t="shared" si="29"/>
        <v>365.4</v>
      </c>
    </row>
    <row r="907" spans="1:10" ht="15.75">
      <c r="A907" s="55">
        <f t="shared" si="28"/>
        <v>903</v>
      </c>
      <c r="B907" s="55" t="s">
        <v>14466</v>
      </c>
      <c r="C907" s="419" t="s">
        <v>13566</v>
      </c>
      <c r="D907" s="419" t="s">
        <v>14446</v>
      </c>
      <c r="E907" s="55" t="s">
        <v>7802</v>
      </c>
      <c r="F907" s="55"/>
      <c r="G907" s="55" t="s">
        <v>7804</v>
      </c>
      <c r="H907" s="452">
        <v>420</v>
      </c>
      <c r="I907" s="59">
        <v>0.13</v>
      </c>
      <c r="J907" s="448">
        <f t="shared" si="29"/>
        <v>365.4</v>
      </c>
    </row>
    <row r="908" spans="1:10" ht="15.75">
      <c r="A908" s="55">
        <f t="shared" si="28"/>
        <v>904</v>
      </c>
      <c r="B908" s="55" t="s">
        <v>14466</v>
      </c>
      <c r="C908" s="419" t="s">
        <v>13567</v>
      </c>
      <c r="D908" s="419" t="s">
        <v>14447</v>
      </c>
      <c r="E908" s="55" t="s">
        <v>7802</v>
      </c>
      <c r="F908" s="55"/>
      <c r="G908" s="55" t="s">
        <v>7804</v>
      </c>
      <c r="H908" s="452">
        <v>408.33</v>
      </c>
      <c r="I908" s="59">
        <v>0.13</v>
      </c>
      <c r="J908" s="448">
        <f t="shared" si="29"/>
        <v>355.24709999999999</v>
      </c>
    </row>
    <row r="909" spans="1:10" ht="15.75">
      <c r="A909" s="55">
        <f t="shared" si="28"/>
        <v>905</v>
      </c>
      <c r="B909" s="55" t="s">
        <v>14466</v>
      </c>
      <c r="C909" s="419" t="s">
        <v>13568</v>
      </c>
      <c r="D909" s="419" t="s">
        <v>14447</v>
      </c>
      <c r="E909" s="55" t="s">
        <v>7802</v>
      </c>
      <c r="F909" s="55"/>
      <c r="G909" s="55" t="s">
        <v>7804</v>
      </c>
      <c r="H909" s="452">
        <v>408.33</v>
      </c>
      <c r="I909" s="59">
        <v>0.13</v>
      </c>
      <c r="J909" s="448">
        <f t="shared" si="29"/>
        <v>355.24709999999999</v>
      </c>
    </row>
    <row r="910" spans="1:10" ht="15.75">
      <c r="A910" s="55">
        <f t="shared" si="28"/>
        <v>906</v>
      </c>
      <c r="B910" s="55" t="s">
        <v>14466</v>
      </c>
      <c r="C910" s="419" t="s">
        <v>13569</v>
      </c>
      <c r="D910" s="419" t="s">
        <v>14448</v>
      </c>
      <c r="E910" s="55" t="s">
        <v>7802</v>
      </c>
      <c r="F910" s="55"/>
      <c r="G910" s="55" t="s">
        <v>7804</v>
      </c>
      <c r="H910" s="452">
        <v>338.33</v>
      </c>
      <c r="I910" s="59">
        <v>0.13</v>
      </c>
      <c r="J910" s="448">
        <f t="shared" si="29"/>
        <v>294.34710000000001</v>
      </c>
    </row>
    <row r="911" spans="1:10" ht="15.75">
      <c r="A911" s="55">
        <f t="shared" si="28"/>
        <v>907</v>
      </c>
      <c r="B911" s="55" t="s">
        <v>14466</v>
      </c>
      <c r="C911" s="419" t="s">
        <v>13570</v>
      </c>
      <c r="D911" s="419" t="s">
        <v>14449</v>
      </c>
      <c r="E911" s="55" t="s">
        <v>7802</v>
      </c>
      <c r="F911" s="55"/>
      <c r="G911" s="55" t="s">
        <v>7804</v>
      </c>
      <c r="H911" s="452">
        <v>488.84</v>
      </c>
      <c r="I911" s="59">
        <v>0.13</v>
      </c>
      <c r="J911" s="448">
        <f t="shared" si="29"/>
        <v>425.29079999999999</v>
      </c>
    </row>
    <row r="912" spans="1:10" ht="15.75">
      <c r="A912" s="55">
        <f t="shared" si="28"/>
        <v>908</v>
      </c>
      <c r="B912" s="55" t="s">
        <v>14466</v>
      </c>
      <c r="C912" s="419" t="s">
        <v>13571</v>
      </c>
      <c r="D912" s="419" t="s">
        <v>14450</v>
      </c>
      <c r="E912" s="55" t="s">
        <v>7802</v>
      </c>
      <c r="F912" s="55"/>
      <c r="G912" s="55" t="s">
        <v>7804</v>
      </c>
      <c r="H912" s="452">
        <v>431.09</v>
      </c>
      <c r="I912" s="59">
        <v>0.13</v>
      </c>
      <c r="J912" s="448">
        <f t="shared" si="29"/>
        <v>375.04829999999998</v>
      </c>
    </row>
    <row r="913" spans="1:10" ht="15.75">
      <c r="A913" s="55">
        <f t="shared" si="28"/>
        <v>909</v>
      </c>
      <c r="B913" s="55" t="s">
        <v>14466</v>
      </c>
      <c r="C913" s="419" t="s">
        <v>13572</v>
      </c>
      <c r="D913" s="419" t="s">
        <v>14451</v>
      </c>
      <c r="E913" s="55" t="s">
        <v>7802</v>
      </c>
      <c r="F913" s="55"/>
      <c r="G913" s="55" t="s">
        <v>7804</v>
      </c>
      <c r="H913" s="452">
        <v>107.63</v>
      </c>
      <c r="I913" s="59">
        <v>0.13</v>
      </c>
      <c r="J913" s="448">
        <f t="shared" si="29"/>
        <v>93.638099999999994</v>
      </c>
    </row>
    <row r="914" spans="1:10" ht="15.75">
      <c r="A914" s="55">
        <f t="shared" si="28"/>
        <v>910</v>
      </c>
      <c r="B914" s="55" t="s">
        <v>14466</v>
      </c>
      <c r="C914" s="419" t="s">
        <v>13573</v>
      </c>
      <c r="D914" s="419" t="s">
        <v>14452</v>
      </c>
      <c r="E914" s="55" t="s">
        <v>7802</v>
      </c>
      <c r="F914" s="55"/>
      <c r="G914" s="55" t="s">
        <v>7804</v>
      </c>
      <c r="H914" s="452">
        <v>24.94</v>
      </c>
      <c r="I914" s="59">
        <v>0.13</v>
      </c>
      <c r="J914" s="448">
        <f t="shared" si="29"/>
        <v>21.697800000000001</v>
      </c>
    </row>
    <row r="915" spans="1:10" ht="15.75">
      <c r="A915" s="55">
        <f t="shared" si="28"/>
        <v>911</v>
      </c>
      <c r="B915" s="55" t="s">
        <v>14466</v>
      </c>
      <c r="C915" s="419" t="s">
        <v>13574</v>
      </c>
      <c r="D915" s="419" t="s">
        <v>14453</v>
      </c>
      <c r="E915" s="55" t="s">
        <v>7802</v>
      </c>
      <c r="F915" s="55"/>
      <c r="G915" s="55" t="s">
        <v>7804</v>
      </c>
      <c r="H915" s="452">
        <v>182</v>
      </c>
      <c r="I915" s="59">
        <v>0.13</v>
      </c>
      <c r="J915" s="448">
        <f t="shared" si="29"/>
        <v>158.34</v>
      </c>
    </row>
    <row r="916" spans="1:10" ht="15.75">
      <c r="A916" s="55">
        <f t="shared" si="28"/>
        <v>912</v>
      </c>
      <c r="B916" s="55" t="s">
        <v>14466</v>
      </c>
      <c r="C916" s="419" t="s">
        <v>13575</v>
      </c>
      <c r="D916" s="419" t="s">
        <v>14454</v>
      </c>
      <c r="E916" s="55" t="s">
        <v>7802</v>
      </c>
      <c r="F916" s="55"/>
      <c r="G916" s="55" t="s">
        <v>7804</v>
      </c>
      <c r="H916" s="452">
        <v>221.67</v>
      </c>
      <c r="I916" s="59">
        <v>0.13</v>
      </c>
      <c r="J916" s="448">
        <f t="shared" si="29"/>
        <v>192.85289999999998</v>
      </c>
    </row>
    <row r="917" spans="1:10" ht="15.75">
      <c r="A917" s="55">
        <f t="shared" si="28"/>
        <v>913</v>
      </c>
      <c r="B917" s="55" t="s">
        <v>14466</v>
      </c>
      <c r="C917" s="419" t="s">
        <v>13576</v>
      </c>
      <c r="D917" s="419" t="s">
        <v>14455</v>
      </c>
      <c r="E917" s="55" t="s">
        <v>7802</v>
      </c>
      <c r="F917" s="55"/>
      <c r="G917" s="55" t="s">
        <v>7804</v>
      </c>
      <c r="H917" s="452">
        <v>226.34</v>
      </c>
      <c r="I917" s="59">
        <v>0.13</v>
      </c>
      <c r="J917" s="448">
        <f t="shared" si="29"/>
        <v>196.91579999999999</v>
      </c>
    </row>
    <row r="918" spans="1:10" ht="15.75">
      <c r="A918" s="55">
        <f t="shared" si="28"/>
        <v>914</v>
      </c>
      <c r="B918" s="55" t="s">
        <v>14466</v>
      </c>
      <c r="C918" s="419" t="s">
        <v>13577</v>
      </c>
      <c r="D918" s="419" t="s">
        <v>14455</v>
      </c>
      <c r="E918" s="55" t="s">
        <v>7802</v>
      </c>
      <c r="F918" s="55"/>
      <c r="G918" s="55" t="s">
        <v>7804</v>
      </c>
      <c r="H918" s="452">
        <v>221.67</v>
      </c>
      <c r="I918" s="59">
        <v>0.13</v>
      </c>
      <c r="J918" s="448">
        <f t="shared" si="29"/>
        <v>192.85289999999998</v>
      </c>
    </row>
    <row r="919" spans="1:10" ht="15.75">
      <c r="A919" s="55">
        <f t="shared" si="28"/>
        <v>915</v>
      </c>
      <c r="B919" s="55" t="s">
        <v>14466</v>
      </c>
      <c r="C919" s="419" t="s">
        <v>13578</v>
      </c>
      <c r="D919" s="419" t="s">
        <v>14456</v>
      </c>
      <c r="E919" s="55" t="s">
        <v>7802</v>
      </c>
      <c r="F919" s="55"/>
      <c r="G919" s="55" t="s">
        <v>7804</v>
      </c>
      <c r="H919" s="452">
        <v>37.340000000000003</v>
      </c>
      <c r="I919" s="59">
        <v>0.13</v>
      </c>
      <c r="J919" s="448">
        <f t="shared" si="29"/>
        <v>32.485800000000005</v>
      </c>
    </row>
    <row r="920" spans="1:10" ht="15.75">
      <c r="A920" s="55">
        <f t="shared" si="28"/>
        <v>916</v>
      </c>
      <c r="B920" s="55" t="s">
        <v>14466</v>
      </c>
      <c r="C920" s="419" t="s">
        <v>13579</v>
      </c>
      <c r="D920" s="419" t="s">
        <v>14457</v>
      </c>
      <c r="E920" s="55" t="s">
        <v>7802</v>
      </c>
      <c r="F920" s="55"/>
      <c r="G920" s="55" t="s">
        <v>7804</v>
      </c>
      <c r="H920" s="452">
        <v>70</v>
      </c>
      <c r="I920" s="59">
        <v>0.13</v>
      </c>
      <c r="J920" s="448">
        <f t="shared" si="29"/>
        <v>60.9</v>
      </c>
    </row>
    <row r="921" spans="1:10" ht="15.75">
      <c r="A921" s="55">
        <f t="shared" si="28"/>
        <v>917</v>
      </c>
      <c r="B921" s="55" t="s">
        <v>14466</v>
      </c>
      <c r="C921" s="419" t="s">
        <v>13580</v>
      </c>
      <c r="D921" s="419" t="s">
        <v>14458</v>
      </c>
      <c r="E921" s="55" t="s">
        <v>7802</v>
      </c>
      <c r="F921" s="55"/>
      <c r="G921" s="55" t="s">
        <v>7804</v>
      </c>
      <c r="H921" s="452">
        <v>300.49</v>
      </c>
      <c r="I921" s="59">
        <v>0.13</v>
      </c>
      <c r="J921" s="448">
        <f t="shared" si="29"/>
        <v>261.42630000000003</v>
      </c>
    </row>
    <row r="922" spans="1:10" ht="15.75">
      <c r="A922" s="55">
        <f t="shared" si="28"/>
        <v>918</v>
      </c>
      <c r="B922" s="55" t="s">
        <v>14466</v>
      </c>
      <c r="C922" s="419" t="s">
        <v>13581</v>
      </c>
      <c r="D922" s="419" t="s">
        <v>14459</v>
      </c>
      <c r="E922" s="55" t="s">
        <v>7802</v>
      </c>
      <c r="F922" s="55"/>
      <c r="G922" s="55" t="s">
        <v>7804</v>
      </c>
      <c r="H922" s="452">
        <v>344.23</v>
      </c>
      <c r="I922" s="59">
        <v>0.13</v>
      </c>
      <c r="J922" s="448">
        <f t="shared" si="29"/>
        <v>299.48009999999999</v>
      </c>
    </row>
    <row r="923" spans="1:10" ht="15.75">
      <c r="A923" s="55">
        <f t="shared" si="28"/>
        <v>919</v>
      </c>
      <c r="B923" s="55" t="s">
        <v>14466</v>
      </c>
      <c r="C923" s="419" t="s">
        <v>13582</v>
      </c>
      <c r="D923" s="419" t="s">
        <v>14460</v>
      </c>
      <c r="E923" s="55" t="s">
        <v>7802</v>
      </c>
      <c r="F923" s="55"/>
      <c r="G923" s="55" t="s">
        <v>7804</v>
      </c>
      <c r="H923" s="452">
        <v>308.95999999999998</v>
      </c>
      <c r="I923" s="59">
        <v>0.13</v>
      </c>
      <c r="J923" s="448">
        <f t="shared" si="29"/>
        <v>268.79519999999997</v>
      </c>
    </row>
    <row r="924" spans="1:10" ht="15.75">
      <c r="A924" s="55">
        <f t="shared" si="28"/>
        <v>920</v>
      </c>
      <c r="B924" s="55" t="s">
        <v>14466</v>
      </c>
      <c r="C924" s="419" t="s">
        <v>13583</v>
      </c>
      <c r="D924" s="419" t="s">
        <v>14461</v>
      </c>
      <c r="E924" s="55" t="s">
        <v>7802</v>
      </c>
      <c r="F924" s="55"/>
      <c r="G924" s="55" t="s">
        <v>7804</v>
      </c>
      <c r="H924" s="452">
        <v>308.95999999999998</v>
      </c>
      <c r="I924" s="59">
        <v>0.13</v>
      </c>
      <c r="J924" s="448">
        <f t="shared" si="29"/>
        <v>268.79519999999997</v>
      </c>
    </row>
    <row r="925" spans="1:10" ht="15.75">
      <c r="A925" s="55">
        <f t="shared" si="28"/>
        <v>921</v>
      </c>
      <c r="B925" s="55" t="s">
        <v>14466</v>
      </c>
      <c r="C925" s="419" t="s">
        <v>13584</v>
      </c>
      <c r="D925" s="419" t="s">
        <v>14462</v>
      </c>
      <c r="E925" s="55" t="s">
        <v>7802</v>
      </c>
      <c r="F925" s="55"/>
      <c r="G925" s="55" t="s">
        <v>7804</v>
      </c>
      <c r="H925" s="452">
        <v>372.44</v>
      </c>
      <c r="I925" s="59">
        <v>0.13</v>
      </c>
      <c r="J925" s="448">
        <f t="shared" si="29"/>
        <v>324.02280000000002</v>
      </c>
    </row>
    <row r="926" spans="1:10" ht="15.75">
      <c r="A926" s="55">
        <f t="shared" si="28"/>
        <v>922</v>
      </c>
      <c r="B926" s="55" t="s">
        <v>14466</v>
      </c>
      <c r="C926" s="419" t="s">
        <v>13585</v>
      </c>
      <c r="D926" s="419" t="s">
        <v>14463</v>
      </c>
      <c r="E926" s="55" t="s">
        <v>7802</v>
      </c>
      <c r="F926" s="55"/>
      <c r="G926" s="55" t="s">
        <v>7804</v>
      </c>
      <c r="H926" s="452">
        <v>372.44</v>
      </c>
      <c r="I926" s="59">
        <v>0.13</v>
      </c>
      <c r="J926" s="448">
        <f t="shared" si="29"/>
        <v>324.02280000000002</v>
      </c>
    </row>
    <row r="927" spans="1:10" ht="15.75">
      <c r="A927" s="55">
        <f t="shared" si="28"/>
        <v>923</v>
      </c>
      <c r="B927" s="55" t="s">
        <v>14466</v>
      </c>
      <c r="C927" s="419" t="s">
        <v>13586</v>
      </c>
      <c r="D927" s="419" t="s">
        <v>14464</v>
      </c>
      <c r="E927" s="55" t="s">
        <v>7802</v>
      </c>
      <c r="F927" s="55"/>
      <c r="G927" s="55" t="s">
        <v>7804</v>
      </c>
      <c r="H927" s="452">
        <v>290.62</v>
      </c>
      <c r="I927" s="59">
        <v>0.13</v>
      </c>
      <c r="J927" s="448">
        <f t="shared" si="29"/>
        <v>252.83940000000001</v>
      </c>
    </row>
    <row r="928" spans="1:10" ht="15.75">
      <c r="A928" s="55">
        <f t="shared" si="28"/>
        <v>924</v>
      </c>
      <c r="B928" s="55" t="s">
        <v>14466</v>
      </c>
      <c r="C928" s="419" t="s">
        <v>13587</v>
      </c>
      <c r="D928" s="419" t="s">
        <v>14465</v>
      </c>
      <c r="E928" s="55" t="s">
        <v>7802</v>
      </c>
      <c r="F928" s="55"/>
      <c r="G928" s="55" t="s">
        <v>7804</v>
      </c>
      <c r="H928" s="452">
        <v>290.62</v>
      </c>
      <c r="I928" s="59">
        <v>0.13</v>
      </c>
      <c r="J928" s="448">
        <f t="shared" si="29"/>
        <v>252.83940000000001</v>
      </c>
    </row>
  </sheetData>
  <sheetProtection algorithmName="SHA-512" hashValue="fUnqXJp8E2Q0GkU9qyz5cIq46/9MRDEWFU+5brcLzboaMViLV5BloeRQkrqfcS1zms+2cUSTBvs+ZWv6RkwzAQ==" saltValue="5eOBijtYrGZNpVVk6qi77w==" spinCount="100000" sheet="1" objects="1" scenarios="1"/>
  <autoFilter ref="A4:J4" xr:uid="{00000000-0009-0000-0000-000004000000}"/>
  <conditionalFormatting sqref="C523">
    <cfRule type="duplicateValues" dxfId="35" priority="17"/>
  </conditionalFormatting>
  <conditionalFormatting sqref="C528">
    <cfRule type="duplicateValues" dxfId="34" priority="16"/>
  </conditionalFormatting>
  <conditionalFormatting sqref="C530">
    <cfRule type="duplicateValues" dxfId="33" priority="15"/>
  </conditionalFormatting>
  <conditionalFormatting sqref="C551">
    <cfRule type="duplicateValues" dxfId="32" priority="14"/>
  </conditionalFormatting>
  <conditionalFormatting sqref="C568:C580">
    <cfRule type="duplicateValues" dxfId="31" priority="13"/>
  </conditionalFormatting>
  <conditionalFormatting sqref="C581:C589">
    <cfRule type="duplicateValues" dxfId="30" priority="12"/>
  </conditionalFormatting>
  <conditionalFormatting sqref="C590:C596">
    <cfRule type="duplicateValues" dxfId="29" priority="11"/>
  </conditionalFormatting>
  <conditionalFormatting sqref="C620:C626">
    <cfRule type="duplicateValues" dxfId="28" priority="10"/>
  </conditionalFormatting>
  <conditionalFormatting sqref="C627:C630">
    <cfRule type="duplicateValues" dxfId="27" priority="9"/>
  </conditionalFormatting>
  <conditionalFormatting sqref="C632:C633">
    <cfRule type="duplicateValues" dxfId="26" priority="8"/>
  </conditionalFormatting>
  <conditionalFormatting sqref="C634">
    <cfRule type="duplicateValues" dxfId="25" priority="7"/>
  </conditionalFormatting>
  <conditionalFormatting sqref="C640">
    <cfRule type="duplicateValues" dxfId="24" priority="6"/>
  </conditionalFormatting>
  <conditionalFormatting sqref="C645:C650">
    <cfRule type="duplicateValues" dxfId="23" priority="5"/>
  </conditionalFormatting>
  <conditionalFormatting sqref="C759:C770">
    <cfRule type="duplicateValues" dxfId="22" priority="4"/>
  </conditionalFormatting>
  <conditionalFormatting sqref="C771:C777">
    <cfRule type="duplicateValues" dxfId="21" priority="3"/>
  </conditionalFormatting>
  <conditionalFormatting sqref="C778:C780">
    <cfRule type="duplicateValues" dxfId="20" priority="2"/>
  </conditionalFormatting>
  <conditionalFormatting sqref="C781:C783">
    <cfRule type="duplicateValues" dxfId="19" priority="1"/>
  </conditionalFormatting>
  <printOptions horizontalCentered="1"/>
  <pageMargins left="0.75" right="0.75" top="1" bottom="1" header="0.5" footer="0.5"/>
  <pageSetup paperSize="3" scale="95"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37"/>
  <sheetViews>
    <sheetView zoomScale="80" zoomScaleNormal="80" workbookViewId="0">
      <pane ySplit="4" topLeftCell="A5" activePane="bottomLeft" state="frozen"/>
      <selection activeCell="B6" sqref="B6"/>
      <selection pane="bottomLeft" activeCell="I1" sqref="I1:I1048576"/>
    </sheetView>
  </sheetViews>
  <sheetFormatPr defaultColWidth="9.28515625" defaultRowHeight="12.75"/>
  <cols>
    <col min="1" max="1" width="7.28515625" style="281" bestFit="1" customWidth="1"/>
    <col min="2" max="2" width="47.42578125" style="357" bestFit="1" customWidth="1"/>
    <col min="3" max="3" width="38.28515625" style="357" bestFit="1" customWidth="1"/>
    <col min="4" max="4" width="72.28515625" style="357" bestFit="1" customWidth="1"/>
    <col min="5" max="5" width="14.7109375" style="357" bestFit="1" customWidth="1"/>
    <col min="6" max="6" width="15.28515625" style="357" bestFit="1" customWidth="1"/>
    <col min="7" max="7" width="19.140625" style="357" bestFit="1" customWidth="1"/>
    <col min="8" max="8" width="18.5703125" style="361" customWidth="1"/>
    <col min="9" max="9" width="13.140625" style="451" bestFit="1" customWidth="1"/>
    <col min="10" max="10" width="15" style="361" bestFit="1" customWidth="1"/>
    <col min="11" max="16384" width="9.28515625" style="281"/>
  </cols>
  <sheetData>
    <row r="1" spans="1:10" ht="15.75">
      <c r="B1" s="53" t="s">
        <v>15177</v>
      </c>
      <c r="C1" s="53" t="s">
        <v>21</v>
      </c>
      <c r="D1" s="54"/>
      <c r="E1" s="54"/>
      <c r="F1" s="282"/>
      <c r="G1" s="282"/>
      <c r="H1" s="359"/>
      <c r="I1" s="449"/>
      <c r="J1" s="359"/>
    </row>
    <row r="2" spans="1:10" ht="15.75">
      <c r="B2" s="282" t="s">
        <v>15176</v>
      </c>
      <c r="C2" s="53" t="s">
        <v>7801</v>
      </c>
      <c r="D2" s="54"/>
      <c r="E2" s="54"/>
      <c r="F2" s="282"/>
      <c r="G2" s="282"/>
      <c r="H2" s="359"/>
      <c r="I2" s="449"/>
      <c r="J2" s="359"/>
    </row>
    <row r="3" spans="1:10" ht="15.75">
      <c r="B3" s="282"/>
      <c r="C3" s="53"/>
      <c r="D3" s="54"/>
      <c r="E3" s="54"/>
      <c r="F3" s="282"/>
      <c r="G3" s="282"/>
      <c r="H3" s="359"/>
      <c r="I3" s="449"/>
      <c r="J3" s="359"/>
    </row>
    <row r="4" spans="1:10" ht="94.5">
      <c r="A4" s="52" t="s">
        <v>23</v>
      </c>
      <c r="B4" s="47" t="s">
        <v>5</v>
      </c>
      <c r="C4" s="47" t="s">
        <v>275</v>
      </c>
      <c r="D4" s="47" t="s">
        <v>276</v>
      </c>
      <c r="E4" s="49" t="s">
        <v>3</v>
      </c>
      <c r="F4" s="47" t="s">
        <v>53</v>
      </c>
      <c r="G4" s="47" t="s">
        <v>25</v>
      </c>
      <c r="H4" s="67" t="s">
        <v>2</v>
      </c>
      <c r="I4" s="446" t="s">
        <v>7</v>
      </c>
      <c r="J4" s="68" t="s">
        <v>1</v>
      </c>
    </row>
    <row r="5" spans="1:10" ht="15.75">
      <c r="A5" s="55">
        <v>1</v>
      </c>
      <c r="B5" s="55" t="s">
        <v>12665</v>
      </c>
      <c r="C5" s="297" t="s">
        <v>11814</v>
      </c>
      <c r="D5" s="297" t="s">
        <v>11924</v>
      </c>
      <c r="E5" s="55" t="s">
        <v>7802</v>
      </c>
      <c r="F5" s="55"/>
      <c r="G5" s="55" t="s">
        <v>7804</v>
      </c>
      <c r="H5" s="418">
        <v>345.44</v>
      </c>
      <c r="I5" s="59">
        <v>0.05</v>
      </c>
      <c r="J5" s="448">
        <f>H5*(1-I5)</f>
        <v>328.16800000000001</v>
      </c>
    </row>
    <row r="6" spans="1:10" ht="15.75">
      <c r="A6" s="55">
        <v>2</v>
      </c>
      <c r="B6" s="55" t="s">
        <v>12665</v>
      </c>
      <c r="C6" s="297" t="s">
        <v>11815</v>
      </c>
      <c r="D6" s="297" t="s">
        <v>11925</v>
      </c>
      <c r="E6" s="55" t="s">
        <v>7802</v>
      </c>
      <c r="F6" s="55"/>
      <c r="G6" s="55" t="s">
        <v>7804</v>
      </c>
      <c r="H6" s="418">
        <v>555.44000000000005</v>
      </c>
      <c r="I6" s="59">
        <v>0.05</v>
      </c>
      <c r="J6" s="448">
        <f t="shared" ref="J6:J69" si="0">H6*(1-I6)</f>
        <v>527.66800000000001</v>
      </c>
    </row>
    <row r="7" spans="1:10" ht="15.75">
      <c r="A7" s="55">
        <v>3</v>
      </c>
      <c r="B7" s="55" t="s">
        <v>12665</v>
      </c>
      <c r="C7" s="297" t="s">
        <v>11816</v>
      </c>
      <c r="D7" s="297" t="s">
        <v>11926</v>
      </c>
      <c r="E7" s="55" t="s">
        <v>7802</v>
      </c>
      <c r="F7" s="55"/>
      <c r="G7" s="55" t="s">
        <v>7804</v>
      </c>
      <c r="H7" s="418">
        <v>452.19</v>
      </c>
      <c r="I7" s="59">
        <v>0.05</v>
      </c>
      <c r="J7" s="448">
        <f t="shared" si="0"/>
        <v>429.58049999999997</v>
      </c>
    </row>
    <row r="8" spans="1:10" ht="15.75">
      <c r="A8" s="55">
        <v>4</v>
      </c>
      <c r="B8" s="55" t="s">
        <v>12665</v>
      </c>
      <c r="C8" s="297" t="s">
        <v>11817</v>
      </c>
      <c r="D8" s="297" t="s">
        <v>11927</v>
      </c>
      <c r="E8" s="55" t="s">
        <v>7802</v>
      </c>
      <c r="F8" s="55"/>
      <c r="G8" s="55" t="s">
        <v>7804</v>
      </c>
      <c r="H8" s="418">
        <v>561.59</v>
      </c>
      <c r="I8" s="59">
        <v>0.05</v>
      </c>
      <c r="J8" s="448">
        <f t="shared" si="0"/>
        <v>533.51049999999998</v>
      </c>
    </row>
    <row r="9" spans="1:10" ht="15.75">
      <c r="A9" s="55">
        <v>5</v>
      </c>
      <c r="B9" s="55" t="s">
        <v>12665</v>
      </c>
      <c r="C9" s="297" t="s">
        <v>11818</v>
      </c>
      <c r="D9" s="297" t="s">
        <v>11928</v>
      </c>
      <c r="E9" s="55" t="s">
        <v>7802</v>
      </c>
      <c r="F9" s="55"/>
      <c r="G9" s="55" t="s">
        <v>7804</v>
      </c>
      <c r="H9" s="418">
        <v>761.63</v>
      </c>
      <c r="I9" s="59">
        <v>0.05</v>
      </c>
      <c r="J9" s="448">
        <f t="shared" si="0"/>
        <v>723.54849999999999</v>
      </c>
    </row>
    <row r="10" spans="1:10" ht="15.75">
      <c r="A10" s="55">
        <v>6</v>
      </c>
      <c r="B10" s="55" t="s">
        <v>12665</v>
      </c>
      <c r="C10" s="297" t="s">
        <v>11819</v>
      </c>
      <c r="D10" s="297" t="s">
        <v>11929</v>
      </c>
      <c r="E10" s="55" t="s">
        <v>7802</v>
      </c>
      <c r="F10" s="55"/>
      <c r="G10" s="55" t="s">
        <v>7804</v>
      </c>
      <c r="H10" s="418">
        <v>83.96</v>
      </c>
      <c r="I10" s="59">
        <v>0.05</v>
      </c>
      <c r="J10" s="448">
        <f t="shared" si="0"/>
        <v>79.761999999999986</v>
      </c>
    </row>
    <row r="11" spans="1:10" ht="15.75">
      <c r="A11" s="55">
        <v>7</v>
      </c>
      <c r="B11" s="55" t="s">
        <v>12665</v>
      </c>
      <c r="C11" s="297" t="s">
        <v>11820</v>
      </c>
      <c r="D11" s="297" t="s">
        <v>11930</v>
      </c>
      <c r="E11" s="55" t="s">
        <v>7802</v>
      </c>
      <c r="F11" s="55"/>
      <c r="G11" s="55" t="s">
        <v>7804</v>
      </c>
      <c r="H11" s="418">
        <v>171.15</v>
      </c>
      <c r="I11" s="59">
        <v>0.05</v>
      </c>
      <c r="J11" s="448">
        <f t="shared" si="0"/>
        <v>162.5925</v>
      </c>
    </row>
    <row r="12" spans="1:10" ht="15.75">
      <c r="A12" s="55">
        <v>8</v>
      </c>
      <c r="B12" s="55" t="s">
        <v>12665</v>
      </c>
      <c r="C12" s="297" t="s">
        <v>11821</v>
      </c>
      <c r="D12" s="297" t="s">
        <v>11931</v>
      </c>
      <c r="E12" s="55" t="s">
        <v>7802</v>
      </c>
      <c r="F12" s="55"/>
      <c r="G12" s="55" t="s">
        <v>7804</v>
      </c>
      <c r="H12" s="418">
        <v>134.36000000000001</v>
      </c>
      <c r="I12" s="59">
        <v>0.05</v>
      </c>
      <c r="J12" s="448">
        <f t="shared" si="0"/>
        <v>127.64200000000001</v>
      </c>
    </row>
    <row r="13" spans="1:10" ht="15.75">
      <c r="A13" s="55">
        <v>9</v>
      </c>
      <c r="B13" s="55" t="s">
        <v>12665</v>
      </c>
      <c r="C13" s="297" t="s">
        <v>11822</v>
      </c>
      <c r="D13" s="297" t="s">
        <v>11932</v>
      </c>
      <c r="E13" s="55" t="s">
        <v>7802</v>
      </c>
      <c r="F13" s="55"/>
      <c r="G13" s="55" t="s">
        <v>7804</v>
      </c>
      <c r="H13" s="418">
        <v>145.80000000000001</v>
      </c>
      <c r="I13" s="59">
        <v>0.05</v>
      </c>
      <c r="J13" s="448">
        <f t="shared" si="0"/>
        <v>138.51</v>
      </c>
    </row>
    <row r="14" spans="1:10" ht="15.75">
      <c r="A14" s="55">
        <v>10</v>
      </c>
      <c r="B14" s="55" t="s">
        <v>12665</v>
      </c>
      <c r="C14" s="297" t="s">
        <v>11823</v>
      </c>
      <c r="D14" s="297" t="s">
        <v>11933</v>
      </c>
      <c r="E14" s="55" t="s">
        <v>7802</v>
      </c>
      <c r="F14" s="55"/>
      <c r="G14" s="55" t="s">
        <v>7804</v>
      </c>
      <c r="H14" s="418">
        <v>100.77</v>
      </c>
      <c r="I14" s="59">
        <v>0.05</v>
      </c>
      <c r="J14" s="448">
        <f t="shared" si="0"/>
        <v>95.731499999999997</v>
      </c>
    </row>
    <row r="15" spans="1:10" ht="15.75">
      <c r="A15" s="55">
        <v>11</v>
      </c>
      <c r="B15" s="55" t="s">
        <v>12665</v>
      </c>
      <c r="C15" s="297" t="s">
        <v>11824</v>
      </c>
      <c r="D15" s="297" t="s">
        <v>11934</v>
      </c>
      <c r="E15" s="55" t="s">
        <v>7802</v>
      </c>
      <c r="F15" s="55"/>
      <c r="G15" s="55" t="s">
        <v>7804</v>
      </c>
      <c r="H15" s="418">
        <v>162.36000000000001</v>
      </c>
      <c r="I15" s="59">
        <v>0.05</v>
      </c>
      <c r="J15" s="448">
        <f t="shared" si="0"/>
        <v>154.24200000000002</v>
      </c>
    </row>
    <row r="16" spans="1:10" ht="15.75">
      <c r="A16" s="55">
        <v>12</v>
      </c>
      <c r="B16" s="55" t="s">
        <v>12665</v>
      </c>
      <c r="C16" s="297" t="s">
        <v>11825</v>
      </c>
      <c r="D16" s="297" t="s">
        <v>11935</v>
      </c>
      <c r="E16" s="55" t="s">
        <v>7802</v>
      </c>
      <c r="F16" s="55"/>
      <c r="G16" s="55" t="s">
        <v>7804</v>
      </c>
      <c r="H16" s="418">
        <v>8.4</v>
      </c>
      <c r="I16" s="59">
        <v>0.05</v>
      </c>
      <c r="J16" s="448">
        <f t="shared" si="0"/>
        <v>7.9799999999999995</v>
      </c>
    </row>
    <row r="17" spans="1:10" ht="15.75">
      <c r="A17" s="55">
        <v>13</v>
      </c>
      <c r="B17" s="55" t="s">
        <v>12665</v>
      </c>
      <c r="C17" s="297" t="s">
        <v>11826</v>
      </c>
      <c r="D17" s="297" t="s">
        <v>11936</v>
      </c>
      <c r="E17" s="55" t="s">
        <v>7802</v>
      </c>
      <c r="F17" s="55"/>
      <c r="G17" s="55" t="s">
        <v>7804</v>
      </c>
      <c r="H17" s="418">
        <v>20.350000000000001</v>
      </c>
      <c r="I17" s="59">
        <v>0.05</v>
      </c>
      <c r="J17" s="448">
        <f t="shared" si="0"/>
        <v>19.3325</v>
      </c>
    </row>
    <row r="18" spans="1:10" ht="15.75">
      <c r="A18" s="55">
        <v>14</v>
      </c>
      <c r="B18" s="55" t="s">
        <v>12665</v>
      </c>
      <c r="C18" s="297" t="s">
        <v>11827</v>
      </c>
      <c r="D18" s="297" t="s">
        <v>11937</v>
      </c>
      <c r="E18" s="55" t="s">
        <v>7802</v>
      </c>
      <c r="F18" s="55"/>
      <c r="G18" s="55" t="s">
        <v>7804</v>
      </c>
      <c r="H18" s="418">
        <v>21</v>
      </c>
      <c r="I18" s="59">
        <v>0.05</v>
      </c>
      <c r="J18" s="448">
        <f t="shared" si="0"/>
        <v>19.95</v>
      </c>
    </row>
    <row r="19" spans="1:10" ht="15.75">
      <c r="A19" s="55">
        <v>15</v>
      </c>
      <c r="B19" s="55" t="s">
        <v>12665</v>
      </c>
      <c r="C19" s="297" t="s">
        <v>11828</v>
      </c>
      <c r="D19" s="297" t="s">
        <v>11938</v>
      </c>
      <c r="E19" s="55" t="s">
        <v>7802</v>
      </c>
      <c r="F19" s="55"/>
      <c r="G19" s="55" t="s">
        <v>7804</v>
      </c>
      <c r="H19" s="418">
        <v>7.46</v>
      </c>
      <c r="I19" s="59">
        <v>0.05</v>
      </c>
      <c r="J19" s="448">
        <f t="shared" si="0"/>
        <v>7.0869999999999997</v>
      </c>
    </row>
    <row r="20" spans="1:10" ht="15.75">
      <c r="A20" s="55">
        <v>16</v>
      </c>
      <c r="B20" s="55" t="s">
        <v>12665</v>
      </c>
      <c r="C20" s="297" t="s">
        <v>11829</v>
      </c>
      <c r="D20" s="297" t="s">
        <v>11939</v>
      </c>
      <c r="E20" s="55" t="s">
        <v>7802</v>
      </c>
      <c r="F20" s="55"/>
      <c r="G20" s="55" t="s">
        <v>7804</v>
      </c>
      <c r="H20" s="418">
        <v>28.27</v>
      </c>
      <c r="I20" s="59">
        <v>0.05</v>
      </c>
      <c r="J20" s="448">
        <f t="shared" si="0"/>
        <v>26.856499999999997</v>
      </c>
    </row>
    <row r="21" spans="1:10" ht="15.75">
      <c r="A21" s="55">
        <v>17</v>
      </c>
      <c r="B21" s="55" t="s">
        <v>12665</v>
      </c>
      <c r="C21" s="297" t="s">
        <v>11830</v>
      </c>
      <c r="D21" s="297" t="s">
        <v>11940</v>
      </c>
      <c r="E21" s="55" t="s">
        <v>7802</v>
      </c>
      <c r="F21" s="55"/>
      <c r="G21" s="55" t="s">
        <v>7804</v>
      </c>
      <c r="H21" s="418">
        <v>27.13</v>
      </c>
      <c r="I21" s="59">
        <v>0.05</v>
      </c>
      <c r="J21" s="448">
        <f t="shared" si="0"/>
        <v>25.773499999999999</v>
      </c>
    </row>
    <row r="22" spans="1:10" ht="15.75">
      <c r="A22" s="55">
        <v>18</v>
      </c>
      <c r="B22" s="55" t="s">
        <v>12665</v>
      </c>
      <c r="C22" s="297" t="s">
        <v>11831</v>
      </c>
      <c r="D22" s="297" t="s">
        <v>11941</v>
      </c>
      <c r="E22" s="55" t="s">
        <v>7802</v>
      </c>
      <c r="F22" s="55"/>
      <c r="G22" s="55" t="s">
        <v>7804</v>
      </c>
      <c r="H22" s="418">
        <v>27.13</v>
      </c>
      <c r="I22" s="59">
        <v>0.05</v>
      </c>
      <c r="J22" s="448">
        <f t="shared" si="0"/>
        <v>25.773499999999999</v>
      </c>
    </row>
    <row r="23" spans="1:10" ht="15.75">
      <c r="A23" s="55">
        <v>19</v>
      </c>
      <c r="B23" s="55" t="s">
        <v>12665</v>
      </c>
      <c r="C23" s="297" t="s">
        <v>11832</v>
      </c>
      <c r="D23" s="297" t="s">
        <v>11942</v>
      </c>
      <c r="E23" s="55" t="s">
        <v>7802</v>
      </c>
      <c r="F23" s="55"/>
      <c r="G23" s="55" t="s">
        <v>7804</v>
      </c>
      <c r="H23" s="418">
        <v>5.66</v>
      </c>
      <c r="I23" s="59">
        <v>0.05</v>
      </c>
      <c r="J23" s="448">
        <f t="shared" si="0"/>
        <v>5.3769999999999998</v>
      </c>
    </row>
    <row r="24" spans="1:10" ht="15.75">
      <c r="A24" s="55">
        <v>20</v>
      </c>
      <c r="B24" s="55" t="s">
        <v>12665</v>
      </c>
      <c r="C24" s="297" t="s">
        <v>11833</v>
      </c>
      <c r="D24" s="297" t="s">
        <v>11943</v>
      </c>
      <c r="E24" s="55" t="s">
        <v>7802</v>
      </c>
      <c r="F24" s="55"/>
      <c r="G24" s="55" t="s">
        <v>7804</v>
      </c>
      <c r="H24" s="418">
        <v>25.73</v>
      </c>
      <c r="I24" s="59">
        <v>0.05</v>
      </c>
      <c r="J24" s="448">
        <f t="shared" si="0"/>
        <v>24.4435</v>
      </c>
    </row>
    <row r="25" spans="1:10" ht="15.75">
      <c r="A25" s="55">
        <v>21</v>
      </c>
      <c r="B25" s="55" t="s">
        <v>12665</v>
      </c>
      <c r="C25" s="297" t="s">
        <v>11834</v>
      </c>
      <c r="D25" s="297" t="s">
        <v>11944</v>
      </c>
      <c r="E25" s="55" t="s">
        <v>7802</v>
      </c>
      <c r="F25" s="55"/>
      <c r="G25" s="55" t="s">
        <v>7804</v>
      </c>
      <c r="H25" s="418">
        <v>11.58</v>
      </c>
      <c r="I25" s="59">
        <v>0.05</v>
      </c>
      <c r="J25" s="448">
        <f t="shared" si="0"/>
        <v>11.000999999999999</v>
      </c>
    </row>
    <row r="26" spans="1:10" ht="15.75">
      <c r="A26" s="55">
        <v>22</v>
      </c>
      <c r="B26" s="55" t="s">
        <v>12665</v>
      </c>
      <c r="C26" s="297" t="s">
        <v>11835</v>
      </c>
      <c r="D26" s="297" t="s">
        <v>11945</v>
      </c>
      <c r="E26" s="55" t="s">
        <v>7802</v>
      </c>
      <c r="F26" s="55"/>
      <c r="G26" s="55" t="s">
        <v>7804</v>
      </c>
      <c r="H26" s="418">
        <v>35.65</v>
      </c>
      <c r="I26" s="59">
        <v>0.05</v>
      </c>
      <c r="J26" s="448">
        <f t="shared" si="0"/>
        <v>33.8675</v>
      </c>
    </row>
    <row r="27" spans="1:10" ht="15.75">
      <c r="A27" s="55">
        <v>23</v>
      </c>
      <c r="B27" s="55" t="s">
        <v>12665</v>
      </c>
      <c r="C27" s="297" t="s">
        <v>11836</v>
      </c>
      <c r="D27" s="297" t="s">
        <v>11946</v>
      </c>
      <c r="E27" s="55" t="s">
        <v>7802</v>
      </c>
      <c r="F27" s="55"/>
      <c r="G27" s="55" t="s">
        <v>7804</v>
      </c>
      <c r="H27" s="418">
        <v>3.7</v>
      </c>
      <c r="I27" s="59">
        <v>0.05</v>
      </c>
      <c r="J27" s="448">
        <f t="shared" si="0"/>
        <v>3.5150000000000001</v>
      </c>
    </row>
    <row r="28" spans="1:10" ht="15.75">
      <c r="A28" s="55">
        <v>24</v>
      </c>
      <c r="B28" s="55" t="s">
        <v>12665</v>
      </c>
      <c r="C28" s="297" t="s">
        <v>11837</v>
      </c>
      <c r="D28" s="297" t="s">
        <v>11947</v>
      </c>
      <c r="E28" s="55" t="s">
        <v>7802</v>
      </c>
      <c r="F28" s="55"/>
      <c r="G28" s="55" t="s">
        <v>7804</v>
      </c>
      <c r="H28" s="418">
        <v>10.75</v>
      </c>
      <c r="I28" s="59">
        <v>0.05</v>
      </c>
      <c r="J28" s="448">
        <f t="shared" si="0"/>
        <v>10.2125</v>
      </c>
    </row>
    <row r="29" spans="1:10" ht="15.75">
      <c r="A29" s="55">
        <v>25</v>
      </c>
      <c r="B29" s="55" t="s">
        <v>12665</v>
      </c>
      <c r="C29" s="297" t="s">
        <v>11838</v>
      </c>
      <c r="D29" s="297" t="s">
        <v>11948</v>
      </c>
      <c r="E29" s="55" t="s">
        <v>7802</v>
      </c>
      <c r="F29" s="55"/>
      <c r="G29" s="55" t="s">
        <v>7804</v>
      </c>
      <c r="H29" s="418">
        <v>9.49</v>
      </c>
      <c r="I29" s="59">
        <v>0.05</v>
      </c>
      <c r="J29" s="448">
        <f t="shared" si="0"/>
        <v>9.0154999999999994</v>
      </c>
    </row>
    <row r="30" spans="1:10" ht="15.75">
      <c r="A30" s="55">
        <v>26</v>
      </c>
      <c r="B30" s="55" t="s">
        <v>12665</v>
      </c>
      <c r="C30" s="297" t="s">
        <v>11839</v>
      </c>
      <c r="D30" s="297" t="s">
        <v>11949</v>
      </c>
      <c r="E30" s="55" t="s">
        <v>7802</v>
      </c>
      <c r="F30" s="55"/>
      <c r="G30" s="55" t="s">
        <v>7804</v>
      </c>
      <c r="H30" s="418">
        <v>14.35</v>
      </c>
      <c r="I30" s="59">
        <v>0.05</v>
      </c>
      <c r="J30" s="448">
        <f t="shared" si="0"/>
        <v>13.632499999999999</v>
      </c>
    </row>
    <row r="31" spans="1:10" ht="15.75">
      <c r="A31" s="55">
        <v>27</v>
      </c>
      <c r="B31" s="55" t="s">
        <v>12665</v>
      </c>
      <c r="C31" s="297" t="s">
        <v>11840</v>
      </c>
      <c r="D31" s="297" t="s">
        <v>11950</v>
      </c>
      <c r="E31" s="55" t="s">
        <v>7802</v>
      </c>
      <c r="F31" s="55"/>
      <c r="G31" s="55" t="s">
        <v>7804</v>
      </c>
      <c r="H31" s="418">
        <v>5.25</v>
      </c>
      <c r="I31" s="59">
        <v>0.05</v>
      </c>
      <c r="J31" s="448">
        <f t="shared" si="0"/>
        <v>4.9874999999999998</v>
      </c>
    </row>
    <row r="32" spans="1:10" ht="15.75">
      <c r="A32" s="55">
        <v>28</v>
      </c>
      <c r="B32" s="55" t="s">
        <v>12665</v>
      </c>
      <c r="C32" s="297" t="s">
        <v>11841</v>
      </c>
      <c r="D32" s="297" t="s">
        <v>11951</v>
      </c>
      <c r="E32" s="55" t="s">
        <v>7802</v>
      </c>
      <c r="F32" s="55"/>
      <c r="G32" s="55" t="s">
        <v>7804</v>
      </c>
      <c r="H32" s="418">
        <v>5.25</v>
      </c>
      <c r="I32" s="59">
        <v>0.05</v>
      </c>
      <c r="J32" s="448">
        <f t="shared" si="0"/>
        <v>4.9874999999999998</v>
      </c>
    </row>
    <row r="33" spans="1:10" ht="15.75">
      <c r="A33" s="55">
        <v>29</v>
      </c>
      <c r="B33" s="55" t="s">
        <v>12665</v>
      </c>
      <c r="C33" s="297" t="s">
        <v>11842</v>
      </c>
      <c r="D33" s="297" t="s">
        <v>11952</v>
      </c>
      <c r="E33" s="55" t="s">
        <v>7802</v>
      </c>
      <c r="F33" s="55"/>
      <c r="G33" s="55" t="s">
        <v>7804</v>
      </c>
      <c r="H33" s="418">
        <v>28.27</v>
      </c>
      <c r="I33" s="59">
        <v>0.05</v>
      </c>
      <c r="J33" s="448">
        <f t="shared" si="0"/>
        <v>26.856499999999997</v>
      </c>
    </row>
    <row r="34" spans="1:10" ht="15.75">
      <c r="A34" s="55">
        <v>30</v>
      </c>
      <c r="B34" s="55" t="s">
        <v>12665</v>
      </c>
      <c r="C34" s="297" t="s">
        <v>11843</v>
      </c>
      <c r="D34" s="297" t="s">
        <v>11953</v>
      </c>
      <c r="E34" s="55" t="s">
        <v>7802</v>
      </c>
      <c r="F34" s="55"/>
      <c r="G34" s="55" t="s">
        <v>7804</v>
      </c>
      <c r="H34" s="418">
        <v>51.22</v>
      </c>
      <c r="I34" s="59">
        <v>0.05</v>
      </c>
      <c r="J34" s="448">
        <f t="shared" si="0"/>
        <v>48.658999999999999</v>
      </c>
    </row>
    <row r="35" spans="1:10" ht="15.75">
      <c r="A35" s="55">
        <v>31</v>
      </c>
      <c r="B35" s="55" t="s">
        <v>12665</v>
      </c>
      <c r="C35" s="297" t="s">
        <v>11844</v>
      </c>
      <c r="D35" s="297" t="s">
        <v>11954</v>
      </c>
      <c r="E35" s="55" t="s">
        <v>7802</v>
      </c>
      <c r="F35" s="55"/>
      <c r="G35" s="55" t="s">
        <v>7804</v>
      </c>
      <c r="H35" s="418">
        <v>76.86</v>
      </c>
      <c r="I35" s="59">
        <v>0.05</v>
      </c>
      <c r="J35" s="448">
        <f t="shared" si="0"/>
        <v>73.016999999999996</v>
      </c>
    </row>
    <row r="36" spans="1:10" ht="15.75">
      <c r="A36" s="55">
        <v>32</v>
      </c>
      <c r="B36" s="55" t="s">
        <v>12665</v>
      </c>
      <c r="C36" s="297" t="s">
        <v>11845</v>
      </c>
      <c r="D36" s="297" t="s">
        <v>11955</v>
      </c>
      <c r="E36" s="55" t="s">
        <v>7802</v>
      </c>
      <c r="F36" s="55"/>
      <c r="G36" s="55" t="s">
        <v>7804</v>
      </c>
      <c r="H36" s="418">
        <v>131.41999999999999</v>
      </c>
      <c r="I36" s="59">
        <v>0.05</v>
      </c>
      <c r="J36" s="448">
        <f t="shared" si="0"/>
        <v>124.84899999999998</v>
      </c>
    </row>
    <row r="37" spans="1:10" ht="15.75">
      <c r="A37" s="55">
        <v>33</v>
      </c>
      <c r="B37" s="55" t="s">
        <v>12665</v>
      </c>
      <c r="C37" s="297" t="s">
        <v>11846</v>
      </c>
      <c r="D37" s="297" t="s">
        <v>11956</v>
      </c>
      <c r="E37" s="55" t="s">
        <v>7802</v>
      </c>
      <c r="F37" s="55"/>
      <c r="G37" s="55" t="s">
        <v>7804</v>
      </c>
      <c r="H37" s="418">
        <v>57</v>
      </c>
      <c r="I37" s="59">
        <v>0.05</v>
      </c>
      <c r="J37" s="448">
        <f t="shared" si="0"/>
        <v>54.15</v>
      </c>
    </row>
    <row r="38" spans="1:10" ht="15.75">
      <c r="A38" s="55">
        <v>34</v>
      </c>
      <c r="B38" s="55" t="s">
        <v>12665</v>
      </c>
      <c r="C38" s="297" t="s">
        <v>11847</v>
      </c>
      <c r="D38" s="297" t="s">
        <v>11957</v>
      </c>
      <c r="E38" s="55" t="s">
        <v>7802</v>
      </c>
      <c r="F38" s="55"/>
      <c r="G38" s="55" t="s">
        <v>7804</v>
      </c>
      <c r="H38" s="418">
        <v>160</v>
      </c>
      <c r="I38" s="59">
        <v>0.05</v>
      </c>
      <c r="J38" s="448">
        <f t="shared" si="0"/>
        <v>152</v>
      </c>
    </row>
    <row r="39" spans="1:10" ht="15.75">
      <c r="A39" s="55">
        <v>35</v>
      </c>
      <c r="B39" s="55" t="s">
        <v>12665</v>
      </c>
      <c r="C39" s="297" t="s">
        <v>11848</v>
      </c>
      <c r="D39" s="297" t="s">
        <v>11958</v>
      </c>
      <c r="E39" s="55" t="s">
        <v>7802</v>
      </c>
      <c r="F39" s="55"/>
      <c r="G39" s="55" t="s">
        <v>7804</v>
      </c>
      <c r="H39" s="418">
        <v>160</v>
      </c>
      <c r="I39" s="59">
        <v>0.05</v>
      </c>
      <c r="J39" s="448">
        <f t="shared" si="0"/>
        <v>152</v>
      </c>
    </row>
    <row r="40" spans="1:10" ht="15.75">
      <c r="A40" s="55">
        <v>36</v>
      </c>
      <c r="B40" s="55" t="s">
        <v>12665</v>
      </c>
      <c r="C40" s="297" t="s">
        <v>11849</v>
      </c>
      <c r="D40" s="297" t="s">
        <v>11959</v>
      </c>
      <c r="E40" s="55" t="s">
        <v>7802</v>
      </c>
      <c r="F40" s="55"/>
      <c r="G40" s="55" t="s">
        <v>7804</v>
      </c>
      <c r="H40" s="418">
        <v>109.73</v>
      </c>
      <c r="I40" s="59">
        <v>0.05</v>
      </c>
      <c r="J40" s="448">
        <f t="shared" si="0"/>
        <v>104.2435</v>
      </c>
    </row>
    <row r="41" spans="1:10" ht="15.75">
      <c r="A41" s="55">
        <v>37</v>
      </c>
      <c r="B41" s="55" t="s">
        <v>12665</v>
      </c>
      <c r="C41" s="297" t="s">
        <v>11850</v>
      </c>
      <c r="D41" s="297" t="s">
        <v>11960</v>
      </c>
      <c r="E41" s="55" t="s">
        <v>7802</v>
      </c>
      <c r="F41" s="55"/>
      <c r="G41" s="55" t="s">
        <v>7804</v>
      </c>
      <c r="H41" s="418">
        <v>109.73</v>
      </c>
      <c r="I41" s="59">
        <v>0.05</v>
      </c>
      <c r="J41" s="448">
        <f t="shared" si="0"/>
        <v>104.2435</v>
      </c>
    </row>
    <row r="42" spans="1:10" ht="15.75">
      <c r="A42" s="55">
        <v>38</v>
      </c>
      <c r="B42" s="55" t="s">
        <v>12665</v>
      </c>
      <c r="C42" s="297" t="s">
        <v>11851</v>
      </c>
      <c r="D42" s="297" t="s">
        <v>11961</v>
      </c>
      <c r="E42" s="55" t="s">
        <v>7802</v>
      </c>
      <c r="F42" s="55"/>
      <c r="G42" s="55" t="s">
        <v>7804</v>
      </c>
      <c r="H42" s="418">
        <v>89.25</v>
      </c>
      <c r="I42" s="59">
        <v>0.05</v>
      </c>
      <c r="J42" s="448">
        <f t="shared" si="0"/>
        <v>84.787499999999994</v>
      </c>
    </row>
    <row r="43" spans="1:10" ht="15.75">
      <c r="A43" s="55">
        <v>39</v>
      </c>
      <c r="B43" s="55" t="s">
        <v>12665</v>
      </c>
      <c r="C43" s="297" t="s">
        <v>11852</v>
      </c>
      <c r="D43" s="297" t="s">
        <v>11962</v>
      </c>
      <c r="E43" s="55" t="s">
        <v>7802</v>
      </c>
      <c r="F43" s="55"/>
      <c r="G43" s="55" t="s">
        <v>7804</v>
      </c>
      <c r="H43" s="418">
        <v>279.92</v>
      </c>
      <c r="I43" s="59">
        <v>0.05</v>
      </c>
      <c r="J43" s="448">
        <f t="shared" si="0"/>
        <v>265.92399999999998</v>
      </c>
    </row>
    <row r="44" spans="1:10" ht="15.75">
      <c r="A44" s="55">
        <v>40</v>
      </c>
      <c r="B44" s="55" t="s">
        <v>12665</v>
      </c>
      <c r="C44" s="297" t="s">
        <v>11853</v>
      </c>
      <c r="D44" s="297" t="s">
        <v>11963</v>
      </c>
      <c r="E44" s="55" t="s">
        <v>7802</v>
      </c>
      <c r="F44" s="55"/>
      <c r="G44" s="55" t="s">
        <v>7804</v>
      </c>
      <c r="H44" s="418">
        <v>391.89</v>
      </c>
      <c r="I44" s="59">
        <v>0.05</v>
      </c>
      <c r="J44" s="448">
        <f t="shared" si="0"/>
        <v>372.29549999999995</v>
      </c>
    </row>
    <row r="45" spans="1:10" ht="15.75">
      <c r="A45" s="55">
        <v>41</v>
      </c>
      <c r="B45" s="55" t="s">
        <v>12665</v>
      </c>
      <c r="C45" s="297" t="s">
        <v>11854</v>
      </c>
      <c r="D45" s="297" t="s">
        <v>11964</v>
      </c>
      <c r="E45" s="55" t="s">
        <v>7802</v>
      </c>
      <c r="F45" s="55"/>
      <c r="G45" s="55" t="s">
        <v>7804</v>
      </c>
      <c r="H45" s="418">
        <v>42.55</v>
      </c>
      <c r="I45" s="59">
        <v>0.05</v>
      </c>
      <c r="J45" s="448">
        <f t="shared" si="0"/>
        <v>40.422499999999992</v>
      </c>
    </row>
    <row r="46" spans="1:10" ht="15.75">
      <c r="A46" s="55">
        <v>42</v>
      </c>
      <c r="B46" s="55" t="s">
        <v>12665</v>
      </c>
      <c r="C46" s="297" t="s">
        <v>11855</v>
      </c>
      <c r="D46" s="297" t="s">
        <v>11965</v>
      </c>
      <c r="E46" s="55" t="s">
        <v>7802</v>
      </c>
      <c r="F46" s="55"/>
      <c r="G46" s="55" t="s">
        <v>7804</v>
      </c>
      <c r="H46" s="418">
        <v>96.12</v>
      </c>
      <c r="I46" s="59">
        <v>0.05</v>
      </c>
      <c r="J46" s="448">
        <f t="shared" si="0"/>
        <v>91.313999999999993</v>
      </c>
    </row>
    <row r="47" spans="1:10" ht="15.75">
      <c r="A47" s="55">
        <v>43</v>
      </c>
      <c r="B47" s="55" t="s">
        <v>12665</v>
      </c>
      <c r="C47" s="297" t="s">
        <v>11856</v>
      </c>
      <c r="D47" s="297" t="s">
        <v>11966</v>
      </c>
      <c r="E47" s="55" t="s">
        <v>7802</v>
      </c>
      <c r="F47" s="55"/>
      <c r="G47" s="55" t="s">
        <v>7804</v>
      </c>
      <c r="H47" s="418">
        <v>136.5</v>
      </c>
      <c r="I47" s="59">
        <v>0.05</v>
      </c>
      <c r="J47" s="448">
        <f t="shared" si="0"/>
        <v>129.67499999999998</v>
      </c>
    </row>
    <row r="48" spans="1:10" ht="15.75">
      <c r="A48" s="55">
        <v>44</v>
      </c>
      <c r="B48" s="55" t="s">
        <v>12665</v>
      </c>
      <c r="C48" s="297" t="s">
        <v>11857</v>
      </c>
      <c r="D48" s="297" t="s">
        <v>11967</v>
      </c>
      <c r="E48" s="55" t="s">
        <v>7802</v>
      </c>
      <c r="F48" s="55"/>
      <c r="G48" s="55" t="s">
        <v>7804</v>
      </c>
      <c r="H48" s="418">
        <v>136.5</v>
      </c>
      <c r="I48" s="59">
        <v>0.05</v>
      </c>
      <c r="J48" s="448">
        <f t="shared" si="0"/>
        <v>129.67499999999998</v>
      </c>
    </row>
    <row r="49" spans="1:10" ht="15.75">
      <c r="A49" s="55">
        <v>45</v>
      </c>
      <c r="B49" s="55" t="s">
        <v>12665</v>
      </c>
      <c r="C49" s="297" t="s">
        <v>11858</v>
      </c>
      <c r="D49" s="297" t="s">
        <v>11968</v>
      </c>
      <c r="E49" s="55" t="s">
        <v>7802</v>
      </c>
      <c r="F49" s="55"/>
      <c r="G49" s="55" t="s">
        <v>7804</v>
      </c>
      <c r="H49" s="418">
        <v>149.94</v>
      </c>
      <c r="I49" s="59">
        <v>0.05</v>
      </c>
      <c r="J49" s="448">
        <f t="shared" si="0"/>
        <v>142.44299999999998</v>
      </c>
    </row>
    <row r="50" spans="1:10" ht="15.75">
      <c r="A50" s="55">
        <v>46</v>
      </c>
      <c r="B50" s="55" t="s">
        <v>12665</v>
      </c>
      <c r="C50" s="297" t="s">
        <v>11859</v>
      </c>
      <c r="D50" s="297" t="s">
        <v>11969</v>
      </c>
      <c r="E50" s="55" t="s">
        <v>7802</v>
      </c>
      <c r="F50" s="55"/>
      <c r="G50" s="55" t="s">
        <v>7804</v>
      </c>
      <c r="H50" s="418">
        <v>149.94</v>
      </c>
      <c r="I50" s="59">
        <v>0.05</v>
      </c>
      <c r="J50" s="448">
        <f t="shared" si="0"/>
        <v>142.44299999999998</v>
      </c>
    </row>
    <row r="51" spans="1:10" ht="15.75">
      <c r="A51" s="55">
        <v>47</v>
      </c>
      <c r="B51" s="55" t="s">
        <v>12665</v>
      </c>
      <c r="C51" s="297" t="s">
        <v>11860</v>
      </c>
      <c r="D51" s="297" t="s">
        <v>11970</v>
      </c>
      <c r="E51" s="55" t="s">
        <v>7802</v>
      </c>
      <c r="F51" s="55"/>
      <c r="G51" s="55" t="s">
        <v>7804</v>
      </c>
      <c r="H51" s="418">
        <v>18.66</v>
      </c>
      <c r="I51" s="59">
        <v>0.05</v>
      </c>
      <c r="J51" s="448">
        <f t="shared" si="0"/>
        <v>17.727</v>
      </c>
    </row>
    <row r="52" spans="1:10" ht="15.75">
      <c r="A52" s="55">
        <v>48</v>
      </c>
      <c r="B52" s="55" t="s">
        <v>12665</v>
      </c>
      <c r="C52" s="297" t="s">
        <v>11861</v>
      </c>
      <c r="D52" s="297" t="s">
        <v>11971</v>
      </c>
      <c r="E52" s="55" t="s">
        <v>7802</v>
      </c>
      <c r="F52" s="55"/>
      <c r="G52" s="55" t="s">
        <v>7804</v>
      </c>
      <c r="H52" s="418">
        <v>16.97</v>
      </c>
      <c r="I52" s="59">
        <v>0.05</v>
      </c>
      <c r="J52" s="448">
        <f t="shared" si="0"/>
        <v>16.121499999999997</v>
      </c>
    </row>
    <row r="53" spans="1:10" ht="15.75">
      <c r="A53" s="55">
        <v>49</v>
      </c>
      <c r="B53" s="55" t="s">
        <v>12665</v>
      </c>
      <c r="C53" s="297" t="s">
        <v>11862</v>
      </c>
      <c r="D53" s="297" t="s">
        <v>11972</v>
      </c>
      <c r="E53" s="55" t="s">
        <v>7802</v>
      </c>
      <c r="F53" s="55"/>
      <c r="G53" s="55" t="s">
        <v>7804</v>
      </c>
      <c r="H53" s="418">
        <v>83.98</v>
      </c>
      <c r="I53" s="59">
        <v>0.05</v>
      </c>
      <c r="J53" s="448">
        <f t="shared" si="0"/>
        <v>79.781000000000006</v>
      </c>
    </row>
    <row r="54" spans="1:10" ht="15.75">
      <c r="A54" s="55">
        <v>50</v>
      </c>
      <c r="B54" s="55" t="s">
        <v>12665</v>
      </c>
      <c r="C54" s="297" t="s">
        <v>11863</v>
      </c>
      <c r="D54" s="297" t="s">
        <v>11973</v>
      </c>
      <c r="E54" s="55" t="s">
        <v>7802</v>
      </c>
      <c r="F54" s="55"/>
      <c r="G54" s="55" t="s">
        <v>7804</v>
      </c>
      <c r="H54" s="418">
        <v>83.98</v>
      </c>
      <c r="I54" s="59">
        <v>0.05</v>
      </c>
      <c r="J54" s="448">
        <f t="shared" si="0"/>
        <v>79.781000000000006</v>
      </c>
    </row>
    <row r="55" spans="1:10" ht="15.75">
      <c r="A55" s="55">
        <v>51</v>
      </c>
      <c r="B55" s="55" t="s">
        <v>12665</v>
      </c>
      <c r="C55" s="297" t="s">
        <v>11864</v>
      </c>
      <c r="D55" s="297" t="s">
        <v>11974</v>
      </c>
      <c r="E55" s="55" t="s">
        <v>7802</v>
      </c>
      <c r="F55" s="55"/>
      <c r="G55" s="55" t="s">
        <v>7804</v>
      </c>
      <c r="H55" s="418">
        <v>83.98</v>
      </c>
      <c r="I55" s="59">
        <v>0.05</v>
      </c>
      <c r="J55" s="448">
        <f t="shared" si="0"/>
        <v>79.781000000000006</v>
      </c>
    </row>
    <row r="56" spans="1:10" ht="15.75">
      <c r="A56" s="55">
        <v>52</v>
      </c>
      <c r="B56" s="55" t="s">
        <v>12665</v>
      </c>
      <c r="C56" s="297" t="s">
        <v>11865</v>
      </c>
      <c r="D56" s="297" t="s">
        <v>11975</v>
      </c>
      <c r="E56" s="55" t="s">
        <v>7802</v>
      </c>
      <c r="F56" s="55"/>
      <c r="G56" s="55" t="s">
        <v>7804</v>
      </c>
      <c r="H56" s="418">
        <v>134.36000000000001</v>
      </c>
      <c r="I56" s="59">
        <v>0.05</v>
      </c>
      <c r="J56" s="448">
        <f t="shared" si="0"/>
        <v>127.64200000000001</v>
      </c>
    </row>
    <row r="57" spans="1:10" ht="15.75">
      <c r="A57" s="55">
        <v>53</v>
      </c>
      <c r="B57" s="55" t="s">
        <v>12665</v>
      </c>
      <c r="C57" s="297" t="s">
        <v>11866</v>
      </c>
      <c r="D57" s="297" t="s">
        <v>11976</v>
      </c>
      <c r="E57" s="55" t="s">
        <v>7802</v>
      </c>
      <c r="F57" s="55"/>
      <c r="G57" s="55" t="s">
        <v>7804</v>
      </c>
      <c r="H57" s="418">
        <v>235.13</v>
      </c>
      <c r="I57" s="59">
        <v>0.05</v>
      </c>
      <c r="J57" s="448">
        <f t="shared" si="0"/>
        <v>223.37349999999998</v>
      </c>
    </row>
    <row r="58" spans="1:10" ht="15.75">
      <c r="A58" s="55">
        <v>54</v>
      </c>
      <c r="B58" s="55" t="s">
        <v>12665</v>
      </c>
      <c r="C58" s="297" t="s">
        <v>11867</v>
      </c>
      <c r="D58" s="297" t="s">
        <v>11977</v>
      </c>
      <c r="E58" s="55" t="s">
        <v>7802</v>
      </c>
      <c r="F58" s="55"/>
      <c r="G58" s="55" t="s">
        <v>7804</v>
      </c>
      <c r="H58" s="418">
        <v>335.9</v>
      </c>
      <c r="I58" s="59">
        <v>0.05</v>
      </c>
      <c r="J58" s="448">
        <f t="shared" si="0"/>
        <v>319.10499999999996</v>
      </c>
    </row>
    <row r="59" spans="1:10" ht="15.75">
      <c r="A59" s="55">
        <v>55</v>
      </c>
      <c r="B59" s="55" t="s">
        <v>12665</v>
      </c>
      <c r="C59" s="297" t="s">
        <v>11868</v>
      </c>
      <c r="D59" s="297" t="s">
        <v>11978</v>
      </c>
      <c r="E59" s="55" t="s">
        <v>7802</v>
      </c>
      <c r="F59" s="55"/>
      <c r="G59" s="55" t="s">
        <v>7804</v>
      </c>
      <c r="H59" s="418">
        <v>171.15</v>
      </c>
      <c r="I59" s="59">
        <v>0.05</v>
      </c>
      <c r="J59" s="448">
        <f t="shared" si="0"/>
        <v>162.5925</v>
      </c>
    </row>
    <row r="60" spans="1:10" ht="15.75">
      <c r="A60" s="55">
        <v>56</v>
      </c>
      <c r="B60" s="55" t="s">
        <v>12665</v>
      </c>
      <c r="C60" s="297" t="s">
        <v>11869</v>
      </c>
      <c r="D60" s="297" t="s">
        <v>11979</v>
      </c>
      <c r="E60" s="55" t="s">
        <v>7802</v>
      </c>
      <c r="F60" s="55"/>
      <c r="G60" s="55" t="s">
        <v>7804</v>
      </c>
      <c r="H60" s="418">
        <v>100.77</v>
      </c>
      <c r="I60" s="59">
        <v>0.05</v>
      </c>
      <c r="J60" s="448">
        <f t="shared" si="0"/>
        <v>95.731499999999997</v>
      </c>
    </row>
    <row r="61" spans="1:10" ht="15.75">
      <c r="A61" s="55">
        <v>57</v>
      </c>
      <c r="B61" s="55" t="s">
        <v>12665</v>
      </c>
      <c r="C61" s="297" t="s">
        <v>11870</v>
      </c>
      <c r="D61" s="297" t="s">
        <v>11980</v>
      </c>
      <c r="E61" s="55" t="s">
        <v>7802</v>
      </c>
      <c r="F61" s="55"/>
      <c r="G61" s="55" t="s">
        <v>7804</v>
      </c>
      <c r="H61" s="418">
        <v>257.52</v>
      </c>
      <c r="I61" s="59">
        <v>0.05</v>
      </c>
      <c r="J61" s="448">
        <f t="shared" si="0"/>
        <v>244.64399999999998</v>
      </c>
    </row>
    <row r="62" spans="1:10" ht="15.75">
      <c r="A62" s="55">
        <v>58</v>
      </c>
      <c r="B62" s="55" t="s">
        <v>12665</v>
      </c>
      <c r="C62" s="297" t="s">
        <v>11871</v>
      </c>
      <c r="D62" s="297" t="s">
        <v>11981</v>
      </c>
      <c r="E62" s="55" t="s">
        <v>7802</v>
      </c>
      <c r="F62" s="55"/>
      <c r="G62" s="55" t="s">
        <v>7804</v>
      </c>
      <c r="H62" s="418">
        <v>134.36000000000001</v>
      </c>
      <c r="I62" s="59">
        <v>0.05</v>
      </c>
      <c r="J62" s="448">
        <f t="shared" si="0"/>
        <v>127.64200000000001</v>
      </c>
    </row>
    <row r="63" spans="1:10" ht="15.75">
      <c r="A63" s="55">
        <v>59</v>
      </c>
      <c r="B63" s="55" t="s">
        <v>12665</v>
      </c>
      <c r="C63" s="297" t="s">
        <v>11872</v>
      </c>
      <c r="D63" s="297" t="s">
        <v>11982</v>
      </c>
      <c r="E63" s="55" t="s">
        <v>7802</v>
      </c>
      <c r="F63" s="55"/>
      <c r="G63" s="55" t="s">
        <v>7804</v>
      </c>
      <c r="H63" s="418">
        <v>235.13</v>
      </c>
      <c r="I63" s="59">
        <v>0.05</v>
      </c>
      <c r="J63" s="448">
        <f t="shared" si="0"/>
        <v>223.37349999999998</v>
      </c>
    </row>
    <row r="64" spans="1:10" ht="15.75">
      <c r="A64" s="55">
        <v>60</v>
      </c>
      <c r="B64" s="55" t="s">
        <v>12665</v>
      </c>
      <c r="C64" s="297" t="s">
        <v>11873</v>
      </c>
      <c r="D64" s="297" t="s">
        <v>11983</v>
      </c>
      <c r="E64" s="55" t="s">
        <v>7802</v>
      </c>
      <c r="F64" s="55"/>
      <c r="G64" s="55" t="s">
        <v>7804</v>
      </c>
      <c r="H64" s="418">
        <v>335.9</v>
      </c>
      <c r="I64" s="59">
        <v>0.05</v>
      </c>
      <c r="J64" s="448">
        <f t="shared" si="0"/>
        <v>319.10499999999996</v>
      </c>
    </row>
    <row r="65" spans="1:10" ht="15.75">
      <c r="A65" s="55">
        <v>61</v>
      </c>
      <c r="B65" s="55" t="s">
        <v>12665</v>
      </c>
      <c r="C65" s="297" t="s">
        <v>11874</v>
      </c>
      <c r="D65" s="297" t="s">
        <v>11984</v>
      </c>
      <c r="E65" s="55" t="s">
        <v>7802</v>
      </c>
      <c r="F65" s="55"/>
      <c r="G65" s="55" t="s">
        <v>7804</v>
      </c>
      <c r="H65" s="418">
        <v>38.85</v>
      </c>
      <c r="I65" s="59">
        <v>0.05</v>
      </c>
      <c r="J65" s="448">
        <f t="shared" si="0"/>
        <v>36.907499999999999</v>
      </c>
    </row>
    <row r="66" spans="1:10" ht="15.75">
      <c r="A66" s="55">
        <v>62</v>
      </c>
      <c r="B66" s="55" t="s">
        <v>12665</v>
      </c>
      <c r="C66" s="297" t="s">
        <v>11875</v>
      </c>
      <c r="D66" s="297" t="s">
        <v>11985</v>
      </c>
      <c r="E66" s="55" t="s">
        <v>7802</v>
      </c>
      <c r="F66" s="55"/>
      <c r="G66" s="55" t="s">
        <v>7804</v>
      </c>
      <c r="H66" s="418">
        <v>42</v>
      </c>
      <c r="I66" s="59">
        <v>0.05</v>
      </c>
      <c r="J66" s="448">
        <f t="shared" si="0"/>
        <v>39.9</v>
      </c>
    </row>
    <row r="67" spans="1:10" ht="15.75">
      <c r="A67" s="55">
        <v>63</v>
      </c>
      <c r="B67" s="55" t="s">
        <v>12665</v>
      </c>
      <c r="C67" s="297" t="s">
        <v>11876</v>
      </c>
      <c r="D67" s="297" t="s">
        <v>11986</v>
      </c>
      <c r="E67" s="55" t="s">
        <v>7802</v>
      </c>
      <c r="F67" s="55"/>
      <c r="G67" s="55" t="s">
        <v>7804</v>
      </c>
      <c r="H67" s="418">
        <v>83.98</v>
      </c>
      <c r="I67" s="59">
        <v>0.05</v>
      </c>
      <c r="J67" s="448">
        <f t="shared" si="0"/>
        <v>79.781000000000006</v>
      </c>
    </row>
    <row r="68" spans="1:10" ht="15.75">
      <c r="A68" s="55">
        <v>64</v>
      </c>
      <c r="B68" s="55" t="s">
        <v>12665</v>
      </c>
      <c r="C68" s="297" t="s">
        <v>11877</v>
      </c>
      <c r="D68" s="297" t="s">
        <v>11987</v>
      </c>
      <c r="E68" s="55" t="s">
        <v>7802</v>
      </c>
      <c r="F68" s="55"/>
      <c r="G68" s="55" t="s">
        <v>7804</v>
      </c>
      <c r="H68" s="418">
        <v>139.97</v>
      </c>
      <c r="I68" s="59">
        <v>0.05</v>
      </c>
      <c r="J68" s="448">
        <f t="shared" si="0"/>
        <v>132.97149999999999</v>
      </c>
    </row>
    <row r="69" spans="1:10" ht="15.75">
      <c r="A69" s="55">
        <v>65</v>
      </c>
      <c r="B69" s="55" t="s">
        <v>12665</v>
      </c>
      <c r="C69" s="297" t="s">
        <v>11878</v>
      </c>
      <c r="D69" s="297" t="s">
        <v>11988</v>
      </c>
      <c r="E69" s="55" t="s">
        <v>7802</v>
      </c>
      <c r="F69" s="55"/>
      <c r="G69" s="55" t="s">
        <v>7804</v>
      </c>
      <c r="H69" s="418">
        <v>479.22</v>
      </c>
      <c r="I69" s="59">
        <v>0.05</v>
      </c>
      <c r="J69" s="448">
        <f t="shared" si="0"/>
        <v>455.25900000000001</v>
      </c>
    </row>
    <row r="70" spans="1:10" ht="15.75">
      <c r="A70" s="55">
        <v>66</v>
      </c>
      <c r="B70" s="55" t="s">
        <v>12665</v>
      </c>
      <c r="C70" s="297" t="s">
        <v>11879</v>
      </c>
      <c r="D70" s="297" t="s">
        <v>11989</v>
      </c>
      <c r="E70" s="55" t="s">
        <v>7802</v>
      </c>
      <c r="F70" s="55"/>
      <c r="G70" s="55" t="s">
        <v>7804</v>
      </c>
      <c r="H70" s="418">
        <v>548.65</v>
      </c>
      <c r="I70" s="59">
        <v>0.05</v>
      </c>
      <c r="J70" s="448">
        <f t="shared" ref="J70:J133" si="1">H70*(1-I70)</f>
        <v>521.21749999999997</v>
      </c>
    </row>
    <row r="71" spans="1:10" ht="15.75">
      <c r="A71" s="55">
        <v>67</v>
      </c>
      <c r="B71" s="55" t="s">
        <v>12665</v>
      </c>
      <c r="C71" s="297" t="s">
        <v>11880</v>
      </c>
      <c r="D71" s="297" t="s">
        <v>11990</v>
      </c>
      <c r="E71" s="55" t="s">
        <v>7802</v>
      </c>
      <c r="F71" s="55"/>
      <c r="G71" s="55" t="s">
        <v>7804</v>
      </c>
      <c r="H71" s="418">
        <v>279.92</v>
      </c>
      <c r="I71" s="59">
        <v>0.05</v>
      </c>
      <c r="J71" s="448">
        <f t="shared" si="1"/>
        <v>265.92399999999998</v>
      </c>
    </row>
    <row r="72" spans="1:10" ht="15.75">
      <c r="A72" s="55">
        <v>68</v>
      </c>
      <c r="B72" s="55" t="s">
        <v>12665</v>
      </c>
      <c r="C72" s="297" t="s">
        <v>11881</v>
      </c>
      <c r="D72" s="297" t="s">
        <v>11991</v>
      </c>
      <c r="E72" s="55" t="s">
        <v>7802</v>
      </c>
      <c r="F72" s="55"/>
      <c r="G72" s="55" t="s">
        <v>7804</v>
      </c>
      <c r="H72" s="418">
        <v>352.71</v>
      </c>
      <c r="I72" s="59">
        <v>0.05</v>
      </c>
      <c r="J72" s="448">
        <f t="shared" si="1"/>
        <v>335.07449999999994</v>
      </c>
    </row>
    <row r="73" spans="1:10" ht="15.75">
      <c r="A73" s="55">
        <v>69</v>
      </c>
      <c r="B73" s="55" t="s">
        <v>12665</v>
      </c>
      <c r="C73" s="297" t="s">
        <v>11882</v>
      </c>
      <c r="D73" s="297" t="s">
        <v>11992</v>
      </c>
      <c r="E73" s="55" t="s">
        <v>7802</v>
      </c>
      <c r="F73" s="55"/>
      <c r="G73" s="55" t="s">
        <v>7804</v>
      </c>
      <c r="H73" s="418">
        <v>81.38</v>
      </c>
      <c r="I73" s="59">
        <v>0.05</v>
      </c>
      <c r="J73" s="448">
        <f t="shared" si="1"/>
        <v>77.310999999999993</v>
      </c>
    </row>
    <row r="74" spans="1:10" ht="15.75">
      <c r="A74" s="55">
        <v>70</v>
      </c>
      <c r="B74" s="55" t="s">
        <v>12665</v>
      </c>
      <c r="C74" s="297" t="s">
        <v>11883</v>
      </c>
      <c r="D74" s="297" t="s">
        <v>11993</v>
      </c>
      <c r="E74" s="55" t="s">
        <v>7802</v>
      </c>
      <c r="F74" s="55"/>
      <c r="G74" s="55" t="s">
        <v>7804</v>
      </c>
      <c r="H74" s="418">
        <v>89.25</v>
      </c>
      <c r="I74" s="59">
        <v>0.05</v>
      </c>
      <c r="J74" s="448">
        <f t="shared" si="1"/>
        <v>84.787499999999994</v>
      </c>
    </row>
    <row r="75" spans="1:10" ht="15.75">
      <c r="A75" s="55">
        <v>71</v>
      </c>
      <c r="B75" s="55" t="s">
        <v>12665</v>
      </c>
      <c r="C75" s="297" t="s">
        <v>11884</v>
      </c>
      <c r="D75" s="297" t="s">
        <v>11994</v>
      </c>
      <c r="E75" s="55" t="s">
        <v>7802</v>
      </c>
      <c r="F75" s="55"/>
      <c r="G75" s="55" t="s">
        <v>7804</v>
      </c>
      <c r="H75" s="418">
        <v>69</v>
      </c>
      <c r="I75" s="59">
        <v>0.05</v>
      </c>
      <c r="J75" s="448">
        <f t="shared" si="1"/>
        <v>65.55</v>
      </c>
    </row>
    <row r="76" spans="1:10" ht="15.75">
      <c r="A76" s="55">
        <v>72</v>
      </c>
      <c r="B76" s="55" t="s">
        <v>12665</v>
      </c>
      <c r="C76" s="297" t="s">
        <v>11885</v>
      </c>
      <c r="D76" s="297" t="s">
        <v>11995</v>
      </c>
      <c r="E76" s="55" t="s">
        <v>7802</v>
      </c>
      <c r="F76" s="55"/>
      <c r="G76" s="55" t="s">
        <v>7804</v>
      </c>
      <c r="H76" s="418">
        <v>130.16999999999999</v>
      </c>
      <c r="I76" s="59">
        <v>0.05</v>
      </c>
      <c r="J76" s="448">
        <f t="shared" si="1"/>
        <v>123.66149999999998</v>
      </c>
    </row>
    <row r="77" spans="1:10" ht="15.75">
      <c r="A77" s="55">
        <v>73</v>
      </c>
      <c r="B77" s="55" t="s">
        <v>12665</v>
      </c>
      <c r="C77" s="297" t="s">
        <v>11886</v>
      </c>
      <c r="D77" s="297" t="s">
        <v>11996</v>
      </c>
      <c r="E77" s="55" t="s">
        <v>7802</v>
      </c>
      <c r="F77" s="55"/>
      <c r="G77" s="55" t="s">
        <v>7804</v>
      </c>
      <c r="H77" s="418">
        <v>130.16999999999999</v>
      </c>
      <c r="I77" s="59">
        <v>0.05</v>
      </c>
      <c r="J77" s="448">
        <f t="shared" si="1"/>
        <v>123.66149999999998</v>
      </c>
    </row>
    <row r="78" spans="1:10" ht="15.75">
      <c r="A78" s="55">
        <v>74</v>
      </c>
      <c r="B78" s="55" t="s">
        <v>12665</v>
      </c>
      <c r="C78" s="297" t="s">
        <v>11887</v>
      </c>
      <c r="D78" s="297" t="s">
        <v>11997</v>
      </c>
      <c r="E78" s="55" t="s">
        <v>7802</v>
      </c>
      <c r="F78" s="55"/>
      <c r="G78" s="55" t="s">
        <v>7804</v>
      </c>
      <c r="H78" s="418">
        <v>113</v>
      </c>
      <c r="I78" s="59">
        <v>0.05</v>
      </c>
      <c r="J78" s="448">
        <f t="shared" si="1"/>
        <v>107.35</v>
      </c>
    </row>
    <row r="79" spans="1:10" ht="15.75">
      <c r="A79" s="55">
        <v>75</v>
      </c>
      <c r="B79" s="55" t="s">
        <v>12665</v>
      </c>
      <c r="C79" s="297" t="s">
        <v>11888</v>
      </c>
      <c r="D79" s="297" t="s">
        <v>11998</v>
      </c>
      <c r="E79" s="55" t="s">
        <v>7802</v>
      </c>
      <c r="F79" s="55"/>
      <c r="G79" s="55" t="s">
        <v>7804</v>
      </c>
      <c r="H79" s="418">
        <v>113</v>
      </c>
      <c r="I79" s="59">
        <v>0.05</v>
      </c>
      <c r="J79" s="448">
        <f t="shared" si="1"/>
        <v>107.35</v>
      </c>
    </row>
    <row r="80" spans="1:10" ht="15.75">
      <c r="A80" s="55">
        <v>76</v>
      </c>
      <c r="B80" s="55" t="s">
        <v>12665</v>
      </c>
      <c r="C80" s="297" t="s">
        <v>11889</v>
      </c>
      <c r="D80" s="297" t="s">
        <v>11999</v>
      </c>
      <c r="E80" s="55" t="s">
        <v>7802</v>
      </c>
      <c r="F80" s="55"/>
      <c r="G80" s="55" t="s">
        <v>7804</v>
      </c>
      <c r="H80" s="418">
        <v>85.1</v>
      </c>
      <c r="I80" s="59">
        <v>0.05</v>
      </c>
      <c r="J80" s="448">
        <f t="shared" si="1"/>
        <v>80.844999999999985</v>
      </c>
    </row>
    <row r="81" spans="1:10" ht="15.75">
      <c r="A81" s="55">
        <v>77</v>
      </c>
      <c r="B81" s="55" t="s">
        <v>12665</v>
      </c>
      <c r="C81" s="297" t="s">
        <v>11890</v>
      </c>
      <c r="D81" s="297" t="s">
        <v>12000</v>
      </c>
      <c r="E81" s="55" t="s">
        <v>7802</v>
      </c>
      <c r="F81" s="55"/>
      <c r="G81" s="55" t="s">
        <v>7804</v>
      </c>
      <c r="H81" s="418">
        <v>8.4</v>
      </c>
      <c r="I81" s="59">
        <v>0.05</v>
      </c>
      <c r="J81" s="448">
        <f t="shared" si="1"/>
        <v>7.9799999999999995</v>
      </c>
    </row>
    <row r="82" spans="1:10" ht="15.75">
      <c r="A82" s="55">
        <v>78</v>
      </c>
      <c r="B82" s="55" t="s">
        <v>12665</v>
      </c>
      <c r="C82" s="297" t="s">
        <v>11891</v>
      </c>
      <c r="D82" s="297" t="s">
        <v>12001</v>
      </c>
      <c r="E82" s="55" t="s">
        <v>7802</v>
      </c>
      <c r="F82" s="55"/>
      <c r="G82" s="55" t="s">
        <v>7804</v>
      </c>
      <c r="H82" s="418">
        <v>8.4</v>
      </c>
      <c r="I82" s="59">
        <v>0.05</v>
      </c>
      <c r="J82" s="448">
        <f t="shared" si="1"/>
        <v>7.9799999999999995</v>
      </c>
    </row>
    <row r="83" spans="1:10" ht="15.75">
      <c r="A83" s="55">
        <v>79</v>
      </c>
      <c r="B83" s="55" t="s">
        <v>12665</v>
      </c>
      <c r="C83" s="297" t="s">
        <v>11892</v>
      </c>
      <c r="D83" s="297" t="s">
        <v>12002</v>
      </c>
      <c r="E83" s="55" t="s">
        <v>7802</v>
      </c>
      <c r="F83" s="55"/>
      <c r="G83" s="55" t="s">
        <v>7804</v>
      </c>
      <c r="H83" s="418">
        <v>8.4</v>
      </c>
      <c r="I83" s="59">
        <v>0.05</v>
      </c>
      <c r="J83" s="448">
        <f t="shared" si="1"/>
        <v>7.9799999999999995</v>
      </c>
    </row>
    <row r="84" spans="1:10" ht="15.75">
      <c r="A84" s="55">
        <v>80</v>
      </c>
      <c r="B84" s="55" t="s">
        <v>12665</v>
      </c>
      <c r="C84" s="297" t="s">
        <v>11893</v>
      </c>
      <c r="D84" s="297" t="s">
        <v>12003</v>
      </c>
      <c r="E84" s="55" t="s">
        <v>7802</v>
      </c>
      <c r="F84" s="55"/>
      <c r="G84" s="55" t="s">
        <v>7804</v>
      </c>
      <c r="H84" s="418">
        <v>8.4</v>
      </c>
      <c r="I84" s="59">
        <v>0.05</v>
      </c>
      <c r="J84" s="448">
        <f t="shared" si="1"/>
        <v>7.9799999999999995</v>
      </c>
    </row>
    <row r="85" spans="1:10" ht="15.75">
      <c r="A85" s="55">
        <v>81</v>
      </c>
      <c r="B85" s="55" t="s">
        <v>12665</v>
      </c>
      <c r="C85" s="297" t="s">
        <v>11894</v>
      </c>
      <c r="D85" s="297" t="s">
        <v>12004</v>
      </c>
      <c r="E85" s="55" t="s">
        <v>7802</v>
      </c>
      <c r="F85" s="55"/>
      <c r="G85" s="55" t="s">
        <v>7804</v>
      </c>
      <c r="H85" s="418">
        <v>144.51</v>
      </c>
      <c r="I85" s="59">
        <v>0.05</v>
      </c>
      <c r="J85" s="448">
        <f t="shared" si="1"/>
        <v>137.28449999999998</v>
      </c>
    </row>
    <row r="86" spans="1:10" ht="15.75">
      <c r="A86" s="55">
        <v>82</v>
      </c>
      <c r="B86" s="55" t="s">
        <v>12665</v>
      </c>
      <c r="C86" s="297" t="s">
        <v>11895</v>
      </c>
      <c r="D86" s="297" t="s">
        <v>12005</v>
      </c>
      <c r="E86" s="55" t="s">
        <v>7802</v>
      </c>
      <c r="F86" s="55"/>
      <c r="G86" s="55" t="s">
        <v>7804</v>
      </c>
      <c r="H86" s="418">
        <v>113</v>
      </c>
      <c r="I86" s="59">
        <v>0.05</v>
      </c>
      <c r="J86" s="448">
        <f t="shared" si="1"/>
        <v>107.35</v>
      </c>
    </row>
    <row r="87" spans="1:10" ht="15.75">
      <c r="A87" s="55">
        <v>83</v>
      </c>
      <c r="B87" s="55" t="s">
        <v>12665</v>
      </c>
      <c r="C87" s="297" t="s">
        <v>11896</v>
      </c>
      <c r="D87" s="297" t="s">
        <v>12006</v>
      </c>
      <c r="E87" s="55" t="s">
        <v>7802</v>
      </c>
      <c r="F87" s="55"/>
      <c r="G87" s="55" t="s">
        <v>7804</v>
      </c>
      <c r="H87" s="418">
        <v>113</v>
      </c>
      <c r="I87" s="59">
        <v>0.05</v>
      </c>
      <c r="J87" s="448">
        <f t="shared" si="1"/>
        <v>107.35</v>
      </c>
    </row>
    <row r="88" spans="1:10" ht="15.75">
      <c r="A88" s="55">
        <v>84</v>
      </c>
      <c r="B88" s="55" t="s">
        <v>12665</v>
      </c>
      <c r="C88" s="297" t="s">
        <v>11897</v>
      </c>
      <c r="D88" s="297" t="s">
        <v>12007</v>
      </c>
      <c r="E88" s="55" t="s">
        <v>7802</v>
      </c>
      <c r="F88" s="55"/>
      <c r="G88" s="55" t="s">
        <v>7804</v>
      </c>
      <c r="H88" s="418">
        <v>167.96</v>
      </c>
      <c r="I88" s="59">
        <v>0.05</v>
      </c>
      <c r="J88" s="448">
        <f t="shared" si="1"/>
        <v>159.56200000000001</v>
      </c>
    </row>
    <row r="89" spans="1:10" ht="15.75">
      <c r="A89" s="55">
        <v>85</v>
      </c>
      <c r="B89" s="55" t="s">
        <v>12665</v>
      </c>
      <c r="C89" s="297" t="s">
        <v>11898</v>
      </c>
      <c r="D89" s="297" t="s">
        <v>12008</v>
      </c>
      <c r="E89" s="55" t="s">
        <v>7802</v>
      </c>
      <c r="F89" s="55"/>
      <c r="G89" s="55" t="s">
        <v>7804</v>
      </c>
      <c r="H89" s="418">
        <v>6.62</v>
      </c>
      <c r="I89" s="59">
        <v>0.05</v>
      </c>
      <c r="J89" s="448">
        <f t="shared" si="1"/>
        <v>6.2889999999999997</v>
      </c>
    </row>
    <row r="90" spans="1:10" ht="15.75">
      <c r="A90" s="55">
        <v>86</v>
      </c>
      <c r="B90" s="55" t="s">
        <v>12665</v>
      </c>
      <c r="C90" s="297" t="s">
        <v>11899</v>
      </c>
      <c r="D90" s="297" t="s">
        <v>12009</v>
      </c>
      <c r="E90" s="55" t="s">
        <v>7802</v>
      </c>
      <c r="F90" s="55"/>
      <c r="G90" s="55" t="s">
        <v>7804</v>
      </c>
      <c r="H90" s="418">
        <v>300</v>
      </c>
      <c r="I90" s="59">
        <v>0.05</v>
      </c>
      <c r="J90" s="448">
        <f t="shared" si="1"/>
        <v>285</v>
      </c>
    </row>
    <row r="91" spans="1:10" ht="15.75">
      <c r="A91" s="55">
        <v>87</v>
      </c>
      <c r="B91" s="55" t="s">
        <v>12665</v>
      </c>
      <c r="C91" s="297" t="s">
        <v>11900</v>
      </c>
      <c r="D91" s="297" t="s">
        <v>12010</v>
      </c>
      <c r="E91" s="55" t="s">
        <v>7802</v>
      </c>
      <c r="F91" s="55"/>
      <c r="G91" s="55" t="s">
        <v>7804</v>
      </c>
      <c r="H91" s="418">
        <v>6</v>
      </c>
      <c r="I91" s="59">
        <v>0.05</v>
      </c>
      <c r="J91" s="448">
        <f t="shared" si="1"/>
        <v>5.6999999999999993</v>
      </c>
    </row>
    <row r="92" spans="1:10" ht="15.75">
      <c r="A92" s="55">
        <v>88</v>
      </c>
      <c r="B92" s="55" t="s">
        <v>12665</v>
      </c>
      <c r="C92" s="297" t="s">
        <v>11901</v>
      </c>
      <c r="D92" s="297" t="s">
        <v>12011</v>
      </c>
      <c r="E92" s="55" t="s">
        <v>7802</v>
      </c>
      <c r="F92" s="55"/>
      <c r="G92" s="55" t="s">
        <v>7804</v>
      </c>
      <c r="H92" s="418">
        <v>10</v>
      </c>
      <c r="I92" s="59">
        <v>0.05</v>
      </c>
      <c r="J92" s="448">
        <f t="shared" si="1"/>
        <v>9.5</v>
      </c>
    </row>
    <row r="93" spans="1:10" ht="15.75">
      <c r="A93" s="55">
        <v>89</v>
      </c>
      <c r="B93" s="55" t="s">
        <v>12665</v>
      </c>
      <c r="C93" s="297" t="s">
        <v>11902</v>
      </c>
      <c r="D93" s="297" t="s">
        <v>12012</v>
      </c>
      <c r="E93" s="55" t="s">
        <v>7802</v>
      </c>
      <c r="F93" s="55"/>
      <c r="G93" s="55" t="s">
        <v>7804</v>
      </c>
      <c r="H93" s="418">
        <v>14</v>
      </c>
      <c r="I93" s="59">
        <v>0.05</v>
      </c>
      <c r="J93" s="448">
        <f t="shared" si="1"/>
        <v>13.299999999999999</v>
      </c>
    </row>
    <row r="94" spans="1:10" ht="15.75">
      <c r="A94" s="55">
        <v>90</v>
      </c>
      <c r="B94" s="55" t="s">
        <v>12665</v>
      </c>
      <c r="C94" s="297" t="s">
        <v>11903</v>
      </c>
      <c r="D94" s="297" t="s">
        <v>12013</v>
      </c>
      <c r="E94" s="55" t="s">
        <v>7802</v>
      </c>
      <c r="F94" s="55"/>
      <c r="G94" s="55" t="s">
        <v>7804</v>
      </c>
      <c r="H94" s="418">
        <v>18</v>
      </c>
      <c r="I94" s="59">
        <v>0.05</v>
      </c>
      <c r="J94" s="448">
        <f t="shared" si="1"/>
        <v>17.099999999999998</v>
      </c>
    </row>
    <row r="95" spans="1:10" ht="15.75">
      <c r="A95" s="55">
        <v>91</v>
      </c>
      <c r="B95" s="55" t="s">
        <v>12665</v>
      </c>
      <c r="C95" s="297" t="s">
        <v>11904</v>
      </c>
      <c r="D95" s="297" t="s">
        <v>12014</v>
      </c>
      <c r="E95" s="55" t="s">
        <v>7802</v>
      </c>
      <c r="F95" s="55"/>
      <c r="G95" s="55" t="s">
        <v>7804</v>
      </c>
      <c r="H95" s="418">
        <v>25</v>
      </c>
      <c r="I95" s="59">
        <v>0.05</v>
      </c>
      <c r="J95" s="448">
        <f t="shared" si="1"/>
        <v>23.75</v>
      </c>
    </row>
    <row r="96" spans="1:10" ht="15.75">
      <c r="A96" s="55">
        <v>92</v>
      </c>
      <c r="B96" s="55" t="s">
        <v>12665</v>
      </c>
      <c r="C96" s="297" t="s">
        <v>11905</v>
      </c>
      <c r="D96" s="297" t="s">
        <v>12015</v>
      </c>
      <c r="E96" s="55" t="s">
        <v>7802</v>
      </c>
      <c r="F96" s="55"/>
      <c r="G96" s="55" t="s">
        <v>7804</v>
      </c>
      <c r="H96" s="418">
        <v>15.23</v>
      </c>
      <c r="I96" s="59">
        <v>0.05</v>
      </c>
      <c r="J96" s="448">
        <f t="shared" si="1"/>
        <v>14.468500000000001</v>
      </c>
    </row>
    <row r="97" spans="1:10" ht="15.75">
      <c r="A97" s="55">
        <v>93</v>
      </c>
      <c r="B97" s="55" t="s">
        <v>12665</v>
      </c>
      <c r="C97" s="297" t="s">
        <v>11906</v>
      </c>
      <c r="D97" s="297" t="s">
        <v>12016</v>
      </c>
      <c r="E97" s="55" t="s">
        <v>7802</v>
      </c>
      <c r="F97" s="55"/>
      <c r="G97" s="55" t="s">
        <v>7804</v>
      </c>
      <c r="H97" s="418">
        <v>2.2400000000000002</v>
      </c>
      <c r="I97" s="59">
        <v>0.05</v>
      </c>
      <c r="J97" s="448">
        <f t="shared" si="1"/>
        <v>2.1280000000000001</v>
      </c>
    </row>
    <row r="98" spans="1:10" ht="15.75">
      <c r="A98" s="55">
        <v>94</v>
      </c>
      <c r="B98" s="55" t="s">
        <v>12665</v>
      </c>
      <c r="C98" s="297" t="s">
        <v>11907</v>
      </c>
      <c r="D98" s="297" t="s">
        <v>12017</v>
      </c>
      <c r="E98" s="55" t="s">
        <v>7802</v>
      </c>
      <c r="F98" s="55"/>
      <c r="G98" s="55" t="s">
        <v>7804</v>
      </c>
      <c r="H98" s="418">
        <v>97.34</v>
      </c>
      <c r="I98" s="59">
        <v>0.05</v>
      </c>
      <c r="J98" s="448">
        <f t="shared" si="1"/>
        <v>92.472999999999999</v>
      </c>
    </row>
    <row r="99" spans="1:10" ht="15.75">
      <c r="A99" s="55">
        <v>95</v>
      </c>
      <c r="B99" s="55" t="s">
        <v>12665</v>
      </c>
      <c r="C99" s="297" t="s">
        <v>11908</v>
      </c>
      <c r="D99" s="297" t="s">
        <v>12018</v>
      </c>
      <c r="E99" s="55" t="s">
        <v>7802</v>
      </c>
      <c r="F99" s="55"/>
      <c r="G99" s="55" t="s">
        <v>7804</v>
      </c>
      <c r="H99" s="418">
        <v>26.26</v>
      </c>
      <c r="I99" s="59">
        <v>0.05</v>
      </c>
      <c r="J99" s="448">
        <f t="shared" si="1"/>
        <v>24.946999999999999</v>
      </c>
    </row>
    <row r="100" spans="1:10" ht="15.75">
      <c r="A100" s="55">
        <v>96</v>
      </c>
      <c r="B100" s="55" t="s">
        <v>12665</v>
      </c>
      <c r="C100" s="297" t="s">
        <v>11909</v>
      </c>
      <c r="D100" s="297" t="s">
        <v>12019</v>
      </c>
      <c r="E100" s="55" t="s">
        <v>7802</v>
      </c>
      <c r="F100" s="55"/>
      <c r="G100" s="55" t="s">
        <v>7804</v>
      </c>
      <c r="H100" s="418">
        <v>26.26</v>
      </c>
      <c r="I100" s="59">
        <v>0.05</v>
      </c>
      <c r="J100" s="448">
        <f t="shared" si="1"/>
        <v>24.946999999999999</v>
      </c>
    </row>
    <row r="101" spans="1:10" ht="15.75">
      <c r="A101" s="55">
        <v>97</v>
      </c>
      <c r="B101" s="55" t="s">
        <v>12665</v>
      </c>
      <c r="C101" s="297" t="s">
        <v>11910</v>
      </c>
      <c r="D101" s="297" t="s">
        <v>12020</v>
      </c>
      <c r="E101" s="55" t="s">
        <v>7802</v>
      </c>
      <c r="F101" s="55"/>
      <c r="G101" s="55" t="s">
        <v>7804</v>
      </c>
      <c r="H101" s="418">
        <v>39.96</v>
      </c>
      <c r="I101" s="59">
        <v>0.05</v>
      </c>
      <c r="J101" s="448">
        <f t="shared" si="1"/>
        <v>37.961999999999996</v>
      </c>
    </row>
    <row r="102" spans="1:10" ht="15.75">
      <c r="A102" s="55">
        <v>98</v>
      </c>
      <c r="B102" s="55" t="s">
        <v>12665</v>
      </c>
      <c r="C102" s="297" t="s">
        <v>11911</v>
      </c>
      <c r="D102" s="297" t="s">
        <v>12021</v>
      </c>
      <c r="E102" s="55" t="s">
        <v>7802</v>
      </c>
      <c r="F102" s="55"/>
      <c r="G102" s="55" t="s">
        <v>7804</v>
      </c>
      <c r="H102" s="418">
        <v>39.950000000000003</v>
      </c>
      <c r="I102" s="59">
        <v>0.05</v>
      </c>
      <c r="J102" s="448">
        <f t="shared" si="1"/>
        <v>37.952500000000001</v>
      </c>
    </row>
    <row r="103" spans="1:10" ht="15.75">
      <c r="A103" s="55">
        <v>99</v>
      </c>
      <c r="B103" s="55" t="s">
        <v>12665</v>
      </c>
      <c r="C103" s="297" t="s">
        <v>11912</v>
      </c>
      <c r="D103" s="297" t="s">
        <v>12022</v>
      </c>
      <c r="E103" s="55" t="s">
        <v>7802</v>
      </c>
      <c r="F103" s="55"/>
      <c r="G103" s="55" t="s">
        <v>7804</v>
      </c>
      <c r="H103" s="418">
        <v>39.950000000000003</v>
      </c>
      <c r="I103" s="59">
        <v>0.05</v>
      </c>
      <c r="J103" s="448">
        <f t="shared" si="1"/>
        <v>37.952500000000001</v>
      </c>
    </row>
    <row r="104" spans="1:10" ht="15.75">
      <c r="A104" s="55">
        <v>100</v>
      </c>
      <c r="B104" s="55" t="s">
        <v>12665</v>
      </c>
      <c r="C104" s="297" t="s">
        <v>11913</v>
      </c>
      <c r="D104" s="297" t="s">
        <v>12023</v>
      </c>
      <c r="E104" s="55" t="s">
        <v>7802</v>
      </c>
      <c r="F104" s="55"/>
      <c r="G104" s="55" t="s">
        <v>7804</v>
      </c>
      <c r="H104" s="418">
        <v>39.96</v>
      </c>
      <c r="I104" s="59">
        <v>0.05</v>
      </c>
      <c r="J104" s="448">
        <f t="shared" si="1"/>
        <v>37.961999999999996</v>
      </c>
    </row>
    <row r="105" spans="1:10" ht="15.75">
      <c r="A105" s="55">
        <v>101</v>
      </c>
      <c r="B105" s="55" t="s">
        <v>12665</v>
      </c>
      <c r="C105" s="297" t="s">
        <v>11914</v>
      </c>
      <c r="D105" s="297" t="s">
        <v>12024</v>
      </c>
      <c r="E105" s="55" t="s">
        <v>7802</v>
      </c>
      <c r="F105" s="55"/>
      <c r="G105" s="55" t="s">
        <v>7804</v>
      </c>
      <c r="H105" s="418">
        <v>63.8</v>
      </c>
      <c r="I105" s="59">
        <v>0.05</v>
      </c>
      <c r="J105" s="448">
        <f t="shared" si="1"/>
        <v>60.609999999999992</v>
      </c>
    </row>
    <row r="106" spans="1:10" ht="15.75">
      <c r="A106" s="55">
        <v>102</v>
      </c>
      <c r="B106" s="55" t="s">
        <v>12665</v>
      </c>
      <c r="C106" s="297" t="s">
        <v>11915</v>
      </c>
      <c r="D106" s="297" t="s">
        <v>12025</v>
      </c>
      <c r="E106" s="55" t="s">
        <v>7802</v>
      </c>
      <c r="F106" s="55"/>
      <c r="G106" s="55" t="s">
        <v>7804</v>
      </c>
      <c r="H106" s="418">
        <v>39.96</v>
      </c>
      <c r="I106" s="59">
        <v>0.05</v>
      </c>
      <c r="J106" s="448">
        <f t="shared" si="1"/>
        <v>37.961999999999996</v>
      </c>
    </row>
    <row r="107" spans="1:10" ht="15.75">
      <c r="A107" s="55">
        <v>103</v>
      </c>
      <c r="B107" s="55" t="s">
        <v>12665</v>
      </c>
      <c r="C107" s="297" t="s">
        <v>11916</v>
      </c>
      <c r="D107" s="297" t="s">
        <v>12026</v>
      </c>
      <c r="E107" s="55" t="s">
        <v>7802</v>
      </c>
      <c r="F107" s="55"/>
      <c r="G107" s="55" t="s">
        <v>7804</v>
      </c>
      <c r="H107" s="418">
        <v>155.61000000000001</v>
      </c>
      <c r="I107" s="59">
        <v>0.05</v>
      </c>
      <c r="J107" s="448">
        <f t="shared" si="1"/>
        <v>147.8295</v>
      </c>
    </row>
    <row r="108" spans="1:10" ht="15.75">
      <c r="A108" s="55">
        <v>104</v>
      </c>
      <c r="B108" s="55" t="s">
        <v>12665</v>
      </c>
      <c r="C108" s="297" t="s">
        <v>11917</v>
      </c>
      <c r="D108" s="297" t="s">
        <v>12027</v>
      </c>
      <c r="E108" s="55" t="s">
        <v>7802</v>
      </c>
      <c r="F108" s="55"/>
      <c r="G108" s="55" t="s">
        <v>7804</v>
      </c>
      <c r="H108" s="418">
        <v>171.42</v>
      </c>
      <c r="I108" s="59">
        <v>0.05</v>
      </c>
      <c r="J108" s="448">
        <f t="shared" si="1"/>
        <v>162.84899999999999</v>
      </c>
    </row>
    <row r="109" spans="1:10" ht="15.75">
      <c r="A109" s="55">
        <v>105</v>
      </c>
      <c r="B109" s="55" t="s">
        <v>12665</v>
      </c>
      <c r="C109" s="297" t="s">
        <v>11918</v>
      </c>
      <c r="D109" s="297" t="s">
        <v>12028</v>
      </c>
      <c r="E109" s="55" t="s">
        <v>7802</v>
      </c>
      <c r="F109" s="55"/>
      <c r="G109" s="55" t="s">
        <v>7804</v>
      </c>
      <c r="H109" s="418">
        <v>143.85</v>
      </c>
      <c r="I109" s="59">
        <v>0.05</v>
      </c>
      <c r="J109" s="448">
        <f t="shared" si="1"/>
        <v>136.6575</v>
      </c>
    </row>
    <row r="110" spans="1:10" ht="15.75">
      <c r="A110" s="55">
        <v>106</v>
      </c>
      <c r="B110" s="55" t="s">
        <v>12665</v>
      </c>
      <c r="C110" s="297" t="s">
        <v>11919</v>
      </c>
      <c r="D110" s="297" t="s">
        <v>12029</v>
      </c>
      <c r="E110" s="55" t="s">
        <v>7802</v>
      </c>
      <c r="F110" s="55"/>
      <c r="G110" s="55" t="s">
        <v>7804</v>
      </c>
      <c r="H110" s="418">
        <v>11.19</v>
      </c>
      <c r="I110" s="59">
        <v>0.05</v>
      </c>
      <c r="J110" s="448">
        <f t="shared" si="1"/>
        <v>10.6305</v>
      </c>
    </row>
    <row r="111" spans="1:10" ht="15.75">
      <c r="A111" s="55">
        <v>107</v>
      </c>
      <c r="B111" s="55" t="s">
        <v>12665</v>
      </c>
      <c r="C111" s="297" t="s">
        <v>11920</v>
      </c>
      <c r="D111" s="297" t="s">
        <v>12030</v>
      </c>
      <c r="E111" s="55" t="s">
        <v>7802</v>
      </c>
      <c r="F111" s="55"/>
      <c r="G111" s="55" t="s">
        <v>7804</v>
      </c>
      <c r="H111" s="418">
        <v>11.19</v>
      </c>
      <c r="I111" s="59">
        <v>0.05</v>
      </c>
      <c r="J111" s="448">
        <f t="shared" si="1"/>
        <v>10.6305</v>
      </c>
    </row>
    <row r="112" spans="1:10" ht="15.75">
      <c r="A112" s="55">
        <v>108</v>
      </c>
      <c r="B112" s="55" t="s">
        <v>12665</v>
      </c>
      <c r="C112" s="297" t="s">
        <v>11921</v>
      </c>
      <c r="D112" s="297" t="s">
        <v>12031</v>
      </c>
      <c r="E112" s="55" t="s">
        <v>7802</v>
      </c>
      <c r="F112" s="55"/>
      <c r="G112" s="55" t="s">
        <v>7804</v>
      </c>
      <c r="H112" s="418">
        <v>11.14</v>
      </c>
      <c r="I112" s="59">
        <v>0.05</v>
      </c>
      <c r="J112" s="448">
        <f t="shared" si="1"/>
        <v>10.583</v>
      </c>
    </row>
    <row r="113" spans="1:10" ht="15.75">
      <c r="A113" s="55">
        <v>109</v>
      </c>
      <c r="B113" s="55" t="s">
        <v>12665</v>
      </c>
      <c r="C113" s="297" t="s">
        <v>11922</v>
      </c>
      <c r="D113" s="297" t="s">
        <v>12032</v>
      </c>
      <c r="E113" s="55" t="s">
        <v>7802</v>
      </c>
      <c r="F113" s="55"/>
      <c r="G113" s="55" t="s">
        <v>7804</v>
      </c>
      <c r="H113" s="418">
        <v>36.35</v>
      </c>
      <c r="I113" s="59">
        <v>0.05</v>
      </c>
      <c r="J113" s="448">
        <f t="shared" si="1"/>
        <v>34.532499999999999</v>
      </c>
    </row>
    <row r="114" spans="1:10" ht="15.75">
      <c r="A114" s="55">
        <v>110</v>
      </c>
      <c r="B114" s="55" t="s">
        <v>12665</v>
      </c>
      <c r="C114" s="297" t="s">
        <v>11923</v>
      </c>
      <c r="D114" s="297" t="s">
        <v>12033</v>
      </c>
      <c r="E114" s="55" t="s">
        <v>7802</v>
      </c>
      <c r="F114" s="55"/>
      <c r="G114" s="55" t="s">
        <v>7804</v>
      </c>
      <c r="H114" s="418">
        <v>26.21</v>
      </c>
      <c r="I114" s="59">
        <v>0.05</v>
      </c>
      <c r="J114" s="448">
        <f t="shared" si="1"/>
        <v>24.8995</v>
      </c>
    </row>
    <row r="115" spans="1:10" ht="15.75">
      <c r="A115" s="55">
        <v>111</v>
      </c>
      <c r="B115" s="55" t="s">
        <v>12665</v>
      </c>
      <c r="C115" s="297" t="s">
        <v>12034</v>
      </c>
      <c r="D115" s="297" t="s">
        <v>12070</v>
      </c>
      <c r="E115" s="55" t="s">
        <v>7802</v>
      </c>
      <c r="F115" s="55"/>
      <c r="G115" s="55" t="s">
        <v>7804</v>
      </c>
      <c r="H115" s="418">
        <v>6.62</v>
      </c>
      <c r="I115" s="59">
        <v>0.05</v>
      </c>
      <c r="J115" s="448">
        <f t="shared" si="1"/>
        <v>6.2889999999999997</v>
      </c>
    </row>
    <row r="116" spans="1:10" ht="15.75">
      <c r="A116" s="55">
        <v>112</v>
      </c>
      <c r="B116" s="55" t="s">
        <v>12665</v>
      </c>
      <c r="C116" s="297" t="s">
        <v>12035</v>
      </c>
      <c r="D116" s="297" t="s">
        <v>12071</v>
      </c>
      <c r="E116" s="55" t="s">
        <v>7802</v>
      </c>
      <c r="F116" s="55"/>
      <c r="G116" s="55" t="s">
        <v>7804</v>
      </c>
      <c r="H116" s="418">
        <v>14.89</v>
      </c>
      <c r="I116" s="59">
        <v>0.05</v>
      </c>
      <c r="J116" s="448">
        <f t="shared" si="1"/>
        <v>14.1455</v>
      </c>
    </row>
    <row r="117" spans="1:10" ht="15.75">
      <c r="A117" s="55">
        <v>113</v>
      </c>
      <c r="B117" s="55" t="s">
        <v>12665</v>
      </c>
      <c r="C117" s="297" t="s">
        <v>12036</v>
      </c>
      <c r="D117" s="297" t="s">
        <v>12072</v>
      </c>
      <c r="E117" s="55" t="s">
        <v>7802</v>
      </c>
      <c r="F117" s="55"/>
      <c r="G117" s="55" t="s">
        <v>7804</v>
      </c>
      <c r="H117" s="418">
        <v>6.62</v>
      </c>
      <c r="I117" s="59">
        <v>0.05</v>
      </c>
      <c r="J117" s="448">
        <f t="shared" si="1"/>
        <v>6.2889999999999997</v>
      </c>
    </row>
    <row r="118" spans="1:10" ht="15.75">
      <c r="A118" s="55">
        <v>114</v>
      </c>
      <c r="B118" s="55" t="s">
        <v>12665</v>
      </c>
      <c r="C118" s="297" t="s">
        <v>12037</v>
      </c>
      <c r="D118" s="297" t="s">
        <v>12073</v>
      </c>
      <c r="E118" s="55" t="s">
        <v>7802</v>
      </c>
      <c r="F118" s="55"/>
      <c r="G118" s="55" t="s">
        <v>7804</v>
      </c>
      <c r="H118" s="418">
        <v>19.86</v>
      </c>
      <c r="I118" s="59">
        <v>0.05</v>
      </c>
      <c r="J118" s="448">
        <f t="shared" si="1"/>
        <v>18.866999999999997</v>
      </c>
    </row>
    <row r="119" spans="1:10" ht="15.75">
      <c r="A119" s="55">
        <v>115</v>
      </c>
      <c r="B119" s="55" t="s">
        <v>12665</v>
      </c>
      <c r="C119" s="297" t="s">
        <v>12038</v>
      </c>
      <c r="D119" s="297" t="s">
        <v>12074</v>
      </c>
      <c r="E119" s="55" t="s">
        <v>7802</v>
      </c>
      <c r="F119" s="55"/>
      <c r="G119" s="55" t="s">
        <v>7804</v>
      </c>
      <c r="H119" s="418">
        <v>7.73</v>
      </c>
      <c r="I119" s="59">
        <v>0.05</v>
      </c>
      <c r="J119" s="448">
        <f t="shared" si="1"/>
        <v>7.3434999999999997</v>
      </c>
    </row>
    <row r="120" spans="1:10" ht="15.75">
      <c r="A120" s="55">
        <v>116</v>
      </c>
      <c r="B120" s="55" t="s">
        <v>12665</v>
      </c>
      <c r="C120" s="297" t="s">
        <v>12039</v>
      </c>
      <c r="D120" s="297" t="s">
        <v>12075</v>
      </c>
      <c r="E120" s="55" t="s">
        <v>7802</v>
      </c>
      <c r="F120" s="55"/>
      <c r="G120" s="55" t="s">
        <v>7804</v>
      </c>
      <c r="H120" s="418">
        <v>430.3</v>
      </c>
      <c r="I120" s="59">
        <v>0.05</v>
      </c>
      <c r="J120" s="448">
        <f t="shared" si="1"/>
        <v>408.78499999999997</v>
      </c>
    </row>
    <row r="121" spans="1:10" ht="15.75">
      <c r="A121" s="55">
        <v>117</v>
      </c>
      <c r="B121" s="55" t="s">
        <v>12665</v>
      </c>
      <c r="C121" s="297" t="s">
        <v>12040</v>
      </c>
      <c r="D121" s="297" t="s">
        <v>12076</v>
      </c>
      <c r="E121" s="55" t="s">
        <v>7802</v>
      </c>
      <c r="F121" s="55"/>
      <c r="G121" s="55" t="s">
        <v>7804</v>
      </c>
      <c r="H121" s="418">
        <v>66.41</v>
      </c>
      <c r="I121" s="59">
        <v>0.05</v>
      </c>
      <c r="J121" s="448">
        <f t="shared" si="1"/>
        <v>63.089499999999994</v>
      </c>
    </row>
    <row r="122" spans="1:10" ht="15.75">
      <c r="A122" s="55">
        <v>118</v>
      </c>
      <c r="B122" s="55" t="s">
        <v>12665</v>
      </c>
      <c r="C122" s="297" t="s">
        <v>12041</v>
      </c>
      <c r="D122" s="297" t="s">
        <v>12077</v>
      </c>
      <c r="E122" s="55" t="s">
        <v>7802</v>
      </c>
      <c r="F122" s="55"/>
      <c r="G122" s="55" t="s">
        <v>7804</v>
      </c>
      <c r="H122" s="418">
        <v>10.71</v>
      </c>
      <c r="I122" s="59">
        <v>0.05</v>
      </c>
      <c r="J122" s="448">
        <f t="shared" si="1"/>
        <v>10.1745</v>
      </c>
    </row>
    <row r="123" spans="1:10" ht="15.75">
      <c r="A123" s="55">
        <v>119</v>
      </c>
      <c r="B123" s="55" t="s">
        <v>12665</v>
      </c>
      <c r="C123" s="297" t="s">
        <v>12042</v>
      </c>
      <c r="D123" s="297" t="s">
        <v>12078</v>
      </c>
      <c r="E123" s="55" t="s">
        <v>7802</v>
      </c>
      <c r="F123" s="55"/>
      <c r="G123" s="55" t="s">
        <v>7804</v>
      </c>
      <c r="H123" s="418">
        <v>59.4</v>
      </c>
      <c r="I123" s="59">
        <v>0.05</v>
      </c>
      <c r="J123" s="448">
        <f t="shared" si="1"/>
        <v>56.429999999999993</v>
      </c>
    </row>
    <row r="124" spans="1:10" ht="15.75">
      <c r="A124" s="55">
        <v>120</v>
      </c>
      <c r="B124" s="55" t="s">
        <v>12665</v>
      </c>
      <c r="C124" s="297" t="s">
        <v>12043</v>
      </c>
      <c r="D124" s="297" t="s">
        <v>12079</v>
      </c>
      <c r="E124" s="55" t="s">
        <v>7802</v>
      </c>
      <c r="F124" s="55"/>
      <c r="G124" s="55" t="s">
        <v>7804</v>
      </c>
      <c r="H124" s="418">
        <v>50.91</v>
      </c>
      <c r="I124" s="59">
        <v>0.05</v>
      </c>
      <c r="J124" s="448">
        <f t="shared" si="1"/>
        <v>48.364499999999992</v>
      </c>
    </row>
    <row r="125" spans="1:10" ht="15.75">
      <c r="A125" s="55">
        <v>121</v>
      </c>
      <c r="B125" s="55" t="s">
        <v>12665</v>
      </c>
      <c r="C125" s="297" t="s">
        <v>12044</v>
      </c>
      <c r="D125" s="297" t="s">
        <v>12080</v>
      </c>
      <c r="E125" s="55" t="s">
        <v>7802</v>
      </c>
      <c r="F125" s="55"/>
      <c r="G125" s="55" t="s">
        <v>7804</v>
      </c>
      <c r="H125" s="418">
        <v>60.68</v>
      </c>
      <c r="I125" s="59">
        <v>0.05</v>
      </c>
      <c r="J125" s="448">
        <f t="shared" si="1"/>
        <v>57.645999999999994</v>
      </c>
    </row>
    <row r="126" spans="1:10" ht="15.75">
      <c r="A126" s="55">
        <v>122</v>
      </c>
      <c r="B126" s="55" t="s">
        <v>12665</v>
      </c>
      <c r="C126" s="297" t="s">
        <v>12045</v>
      </c>
      <c r="D126" s="297" t="s">
        <v>12081</v>
      </c>
      <c r="E126" s="55" t="s">
        <v>7802</v>
      </c>
      <c r="F126" s="55"/>
      <c r="G126" s="55" t="s">
        <v>7804</v>
      </c>
      <c r="H126" s="418">
        <v>59.4</v>
      </c>
      <c r="I126" s="59">
        <v>0.05</v>
      </c>
      <c r="J126" s="448">
        <f t="shared" si="1"/>
        <v>56.429999999999993</v>
      </c>
    </row>
    <row r="127" spans="1:10" ht="15.75">
      <c r="A127" s="55">
        <v>123</v>
      </c>
      <c r="B127" s="55" t="s">
        <v>12665</v>
      </c>
      <c r="C127" s="297" t="s">
        <v>12046</v>
      </c>
      <c r="D127" s="297" t="s">
        <v>12082</v>
      </c>
      <c r="E127" s="55" t="s">
        <v>7802</v>
      </c>
      <c r="F127" s="55"/>
      <c r="G127" s="55" t="s">
        <v>7804</v>
      </c>
      <c r="H127" s="418">
        <v>67.88</v>
      </c>
      <c r="I127" s="59">
        <v>0.05</v>
      </c>
      <c r="J127" s="448">
        <f t="shared" si="1"/>
        <v>64.48599999999999</v>
      </c>
    </row>
    <row r="128" spans="1:10" ht="15.75">
      <c r="A128" s="55">
        <v>124</v>
      </c>
      <c r="B128" s="55" t="s">
        <v>12665</v>
      </c>
      <c r="C128" s="297" t="s">
        <v>12047</v>
      </c>
      <c r="D128" s="297" t="s">
        <v>12083</v>
      </c>
      <c r="E128" s="55" t="s">
        <v>7802</v>
      </c>
      <c r="F128" s="55"/>
      <c r="G128" s="55" t="s">
        <v>7804</v>
      </c>
      <c r="H128" s="418">
        <v>60.68</v>
      </c>
      <c r="I128" s="59">
        <v>0.05</v>
      </c>
      <c r="J128" s="448">
        <f t="shared" si="1"/>
        <v>57.645999999999994</v>
      </c>
    </row>
    <row r="129" spans="1:10" ht="15.75">
      <c r="A129" s="55">
        <v>125</v>
      </c>
      <c r="B129" s="55" t="s">
        <v>12665</v>
      </c>
      <c r="C129" s="297" t="s">
        <v>12048</v>
      </c>
      <c r="D129" s="297" t="s">
        <v>12084</v>
      </c>
      <c r="E129" s="55" t="s">
        <v>7802</v>
      </c>
      <c r="F129" s="55"/>
      <c r="G129" s="55" t="s">
        <v>7804</v>
      </c>
      <c r="H129" s="418">
        <v>63.99</v>
      </c>
      <c r="I129" s="59">
        <v>0.05</v>
      </c>
      <c r="J129" s="448">
        <f t="shared" si="1"/>
        <v>60.790500000000002</v>
      </c>
    </row>
    <row r="130" spans="1:10" ht="15.75">
      <c r="A130" s="55">
        <v>126</v>
      </c>
      <c r="B130" s="55" t="s">
        <v>12665</v>
      </c>
      <c r="C130" s="297" t="s">
        <v>12049</v>
      </c>
      <c r="D130" s="297" t="s">
        <v>12085</v>
      </c>
      <c r="E130" s="55" t="s">
        <v>7802</v>
      </c>
      <c r="F130" s="55"/>
      <c r="G130" s="55" t="s">
        <v>7804</v>
      </c>
      <c r="H130" s="418">
        <v>59.4</v>
      </c>
      <c r="I130" s="59">
        <v>0.05</v>
      </c>
      <c r="J130" s="448">
        <f t="shared" si="1"/>
        <v>56.429999999999993</v>
      </c>
    </row>
    <row r="131" spans="1:10" ht="15.75">
      <c r="A131" s="55">
        <v>127</v>
      </c>
      <c r="B131" s="55" t="s">
        <v>12665</v>
      </c>
      <c r="C131" s="297" t="s">
        <v>12050</v>
      </c>
      <c r="D131" s="297" t="s">
        <v>12086</v>
      </c>
      <c r="E131" s="55" t="s">
        <v>7802</v>
      </c>
      <c r="F131" s="55"/>
      <c r="G131" s="55" t="s">
        <v>7804</v>
      </c>
      <c r="H131" s="418">
        <v>67.88</v>
      </c>
      <c r="I131" s="59">
        <v>0.05</v>
      </c>
      <c r="J131" s="448">
        <f t="shared" si="1"/>
        <v>64.48599999999999</v>
      </c>
    </row>
    <row r="132" spans="1:10" ht="15.75">
      <c r="A132" s="55">
        <v>128</v>
      </c>
      <c r="B132" s="55" t="s">
        <v>12665</v>
      </c>
      <c r="C132" s="297" t="s">
        <v>12051</v>
      </c>
      <c r="D132" s="297" t="s">
        <v>12087</v>
      </c>
      <c r="E132" s="55" t="s">
        <v>7802</v>
      </c>
      <c r="F132" s="55"/>
      <c r="G132" s="55" t="s">
        <v>7804</v>
      </c>
      <c r="H132" s="418">
        <v>71.72</v>
      </c>
      <c r="I132" s="59">
        <v>0.05</v>
      </c>
      <c r="J132" s="448">
        <f t="shared" si="1"/>
        <v>68.134</v>
      </c>
    </row>
    <row r="133" spans="1:10" ht="15.75">
      <c r="A133" s="55">
        <v>129</v>
      </c>
      <c r="B133" s="55" t="s">
        <v>12665</v>
      </c>
      <c r="C133" s="297" t="s">
        <v>12052</v>
      </c>
      <c r="D133" s="297" t="s">
        <v>12088</v>
      </c>
      <c r="E133" s="55" t="s">
        <v>7802</v>
      </c>
      <c r="F133" s="55"/>
      <c r="G133" s="55" t="s">
        <v>7804</v>
      </c>
      <c r="H133" s="418">
        <v>67.88</v>
      </c>
      <c r="I133" s="59">
        <v>0.05</v>
      </c>
      <c r="J133" s="448">
        <f t="shared" si="1"/>
        <v>64.48599999999999</v>
      </c>
    </row>
    <row r="134" spans="1:10" ht="15.75">
      <c r="A134" s="55">
        <v>130</v>
      </c>
      <c r="B134" s="55" t="s">
        <v>12665</v>
      </c>
      <c r="C134" s="297" t="s">
        <v>12053</v>
      </c>
      <c r="D134" s="297" t="s">
        <v>12089</v>
      </c>
      <c r="E134" s="55" t="s">
        <v>7802</v>
      </c>
      <c r="F134" s="55"/>
      <c r="G134" s="55" t="s">
        <v>7804</v>
      </c>
      <c r="H134" s="418">
        <v>67.88</v>
      </c>
      <c r="I134" s="59">
        <v>0.05</v>
      </c>
      <c r="J134" s="448">
        <f t="shared" ref="J134:J197" si="2">H134*(1-I134)</f>
        <v>64.48599999999999</v>
      </c>
    </row>
    <row r="135" spans="1:10" ht="15.75">
      <c r="A135" s="55">
        <v>131</v>
      </c>
      <c r="B135" s="55" t="s">
        <v>12665</v>
      </c>
      <c r="C135" s="297" t="s">
        <v>12054</v>
      </c>
      <c r="D135" s="297" t="s">
        <v>12090</v>
      </c>
      <c r="E135" s="55" t="s">
        <v>7802</v>
      </c>
      <c r="F135" s="55"/>
      <c r="G135" s="55" t="s">
        <v>7804</v>
      </c>
      <c r="H135" s="418">
        <v>70.62</v>
      </c>
      <c r="I135" s="59">
        <v>0.05</v>
      </c>
      <c r="J135" s="448">
        <f t="shared" si="2"/>
        <v>67.088999999999999</v>
      </c>
    </row>
    <row r="136" spans="1:10" ht="15.75">
      <c r="A136" s="55">
        <v>132</v>
      </c>
      <c r="B136" s="55" t="s">
        <v>12665</v>
      </c>
      <c r="C136" s="297" t="s">
        <v>12055</v>
      </c>
      <c r="D136" s="297" t="s">
        <v>12091</v>
      </c>
      <c r="E136" s="55" t="s">
        <v>7802</v>
      </c>
      <c r="F136" s="55"/>
      <c r="G136" s="55" t="s">
        <v>7804</v>
      </c>
      <c r="H136" s="418">
        <v>59.4</v>
      </c>
      <c r="I136" s="59">
        <v>0.05</v>
      </c>
      <c r="J136" s="448">
        <f t="shared" si="2"/>
        <v>56.429999999999993</v>
      </c>
    </row>
    <row r="137" spans="1:10" ht="15.75">
      <c r="A137" s="55">
        <v>133</v>
      </c>
      <c r="B137" s="55" t="s">
        <v>12665</v>
      </c>
      <c r="C137" s="297" t="s">
        <v>12056</v>
      </c>
      <c r="D137" s="297" t="s">
        <v>12092</v>
      </c>
      <c r="E137" s="55" t="s">
        <v>7802</v>
      </c>
      <c r="F137" s="55"/>
      <c r="G137" s="55" t="s">
        <v>7804</v>
      </c>
      <c r="H137" s="418">
        <v>67.88</v>
      </c>
      <c r="I137" s="59">
        <v>0.05</v>
      </c>
      <c r="J137" s="448">
        <f t="shared" si="2"/>
        <v>64.48599999999999</v>
      </c>
    </row>
    <row r="138" spans="1:10" ht="15.75">
      <c r="A138" s="55">
        <v>134</v>
      </c>
      <c r="B138" s="55" t="s">
        <v>12665</v>
      </c>
      <c r="C138" s="297" t="s">
        <v>12057</v>
      </c>
      <c r="D138" s="297" t="s">
        <v>12093</v>
      </c>
      <c r="E138" s="55" t="s">
        <v>7802</v>
      </c>
      <c r="F138" s="55"/>
      <c r="G138" s="55" t="s">
        <v>7804</v>
      </c>
      <c r="H138" s="418">
        <v>70.62</v>
      </c>
      <c r="I138" s="59">
        <v>0.05</v>
      </c>
      <c r="J138" s="448">
        <f t="shared" si="2"/>
        <v>67.088999999999999</v>
      </c>
    </row>
    <row r="139" spans="1:10" ht="15.75">
      <c r="A139" s="55">
        <v>135</v>
      </c>
      <c r="B139" s="55" t="s">
        <v>12665</v>
      </c>
      <c r="C139" s="297" t="s">
        <v>12058</v>
      </c>
      <c r="D139" s="297" t="s">
        <v>12094</v>
      </c>
      <c r="E139" s="55" t="s">
        <v>7802</v>
      </c>
      <c r="F139" s="55"/>
      <c r="G139" s="55" t="s">
        <v>7804</v>
      </c>
      <c r="H139" s="418">
        <v>70.62</v>
      </c>
      <c r="I139" s="59">
        <v>0.05</v>
      </c>
      <c r="J139" s="448">
        <f t="shared" si="2"/>
        <v>67.088999999999999</v>
      </c>
    </row>
    <row r="140" spans="1:10" ht="15.75">
      <c r="A140" s="55">
        <v>136</v>
      </c>
      <c r="B140" s="55" t="s">
        <v>12665</v>
      </c>
      <c r="C140" s="297" t="s">
        <v>12059</v>
      </c>
      <c r="D140" s="297" t="s">
        <v>12095</v>
      </c>
      <c r="E140" s="55" t="s">
        <v>7802</v>
      </c>
      <c r="F140" s="55"/>
      <c r="G140" s="55" t="s">
        <v>7804</v>
      </c>
      <c r="H140" s="418">
        <v>70.62</v>
      </c>
      <c r="I140" s="59">
        <v>0.05</v>
      </c>
      <c r="J140" s="448">
        <f t="shared" si="2"/>
        <v>67.088999999999999</v>
      </c>
    </row>
    <row r="141" spans="1:10" ht="15.75">
      <c r="A141" s="55">
        <v>137</v>
      </c>
      <c r="B141" s="55" t="s">
        <v>12665</v>
      </c>
      <c r="C141" s="297" t="s">
        <v>12060</v>
      </c>
      <c r="D141" s="297" t="s">
        <v>12096</v>
      </c>
      <c r="E141" s="55" t="s">
        <v>7802</v>
      </c>
      <c r="F141" s="55"/>
      <c r="G141" s="55" t="s">
        <v>7804</v>
      </c>
      <c r="H141" s="418">
        <v>59.4</v>
      </c>
      <c r="I141" s="59">
        <v>0.05</v>
      </c>
      <c r="J141" s="448">
        <f t="shared" si="2"/>
        <v>56.429999999999993</v>
      </c>
    </row>
    <row r="142" spans="1:10" ht="15.75">
      <c r="A142" s="55">
        <v>138</v>
      </c>
      <c r="B142" s="55" t="s">
        <v>12665</v>
      </c>
      <c r="C142" s="297" t="s">
        <v>12061</v>
      </c>
      <c r="D142" s="297" t="s">
        <v>12097</v>
      </c>
      <c r="E142" s="55" t="s">
        <v>7802</v>
      </c>
      <c r="F142" s="55"/>
      <c r="G142" s="55" t="s">
        <v>7804</v>
      </c>
      <c r="H142" s="418">
        <v>67.88</v>
      </c>
      <c r="I142" s="59">
        <v>0.05</v>
      </c>
      <c r="J142" s="448">
        <f t="shared" si="2"/>
        <v>64.48599999999999</v>
      </c>
    </row>
    <row r="143" spans="1:10" ht="15.75">
      <c r="A143" s="55">
        <v>139</v>
      </c>
      <c r="B143" s="55" t="s">
        <v>12665</v>
      </c>
      <c r="C143" s="297" t="s">
        <v>12062</v>
      </c>
      <c r="D143" s="297" t="s">
        <v>12098</v>
      </c>
      <c r="E143" s="55" t="s">
        <v>7802</v>
      </c>
      <c r="F143" s="55"/>
      <c r="G143" s="55" t="s">
        <v>7804</v>
      </c>
      <c r="H143" s="418">
        <v>70.62</v>
      </c>
      <c r="I143" s="59">
        <v>0.05</v>
      </c>
      <c r="J143" s="448">
        <f t="shared" si="2"/>
        <v>67.088999999999999</v>
      </c>
    </row>
    <row r="144" spans="1:10" ht="15.75">
      <c r="A144" s="55">
        <v>140</v>
      </c>
      <c r="B144" s="55" t="s">
        <v>12665</v>
      </c>
      <c r="C144" s="297" t="s">
        <v>12063</v>
      </c>
      <c r="D144" s="297" t="s">
        <v>12099</v>
      </c>
      <c r="E144" s="55" t="s">
        <v>7802</v>
      </c>
      <c r="F144" s="55"/>
      <c r="G144" s="55" t="s">
        <v>7804</v>
      </c>
      <c r="H144" s="418">
        <v>59.4</v>
      </c>
      <c r="I144" s="59">
        <v>0.05</v>
      </c>
      <c r="J144" s="448">
        <f t="shared" si="2"/>
        <v>56.429999999999993</v>
      </c>
    </row>
    <row r="145" spans="1:10" ht="15.75">
      <c r="A145" s="55">
        <v>141</v>
      </c>
      <c r="B145" s="55" t="s">
        <v>12665</v>
      </c>
      <c r="C145" s="297" t="s">
        <v>12064</v>
      </c>
      <c r="D145" s="297" t="s">
        <v>12100</v>
      </c>
      <c r="E145" s="55" t="s">
        <v>7802</v>
      </c>
      <c r="F145" s="55"/>
      <c r="G145" s="55" t="s">
        <v>7804</v>
      </c>
      <c r="H145" s="418">
        <v>67.88</v>
      </c>
      <c r="I145" s="59">
        <v>0.05</v>
      </c>
      <c r="J145" s="448">
        <f t="shared" si="2"/>
        <v>64.48599999999999</v>
      </c>
    </row>
    <row r="146" spans="1:10" ht="15.75">
      <c r="A146" s="55">
        <v>142</v>
      </c>
      <c r="B146" s="55" t="s">
        <v>12665</v>
      </c>
      <c r="C146" s="297" t="s">
        <v>12065</v>
      </c>
      <c r="D146" s="297" t="s">
        <v>12101</v>
      </c>
      <c r="E146" s="55" t="s">
        <v>7802</v>
      </c>
      <c r="F146" s="55"/>
      <c r="G146" s="55" t="s">
        <v>7804</v>
      </c>
      <c r="H146" s="418">
        <v>70.62</v>
      </c>
      <c r="I146" s="59">
        <v>0.05</v>
      </c>
      <c r="J146" s="448">
        <f t="shared" si="2"/>
        <v>67.088999999999999</v>
      </c>
    </row>
    <row r="147" spans="1:10" ht="15.75">
      <c r="A147" s="55">
        <v>143</v>
      </c>
      <c r="B147" s="55" t="s">
        <v>12665</v>
      </c>
      <c r="C147" s="297" t="s">
        <v>12066</v>
      </c>
      <c r="D147" s="297" t="s">
        <v>12102</v>
      </c>
      <c r="E147" s="55" t="s">
        <v>7802</v>
      </c>
      <c r="F147" s="55"/>
      <c r="G147" s="55" t="s">
        <v>7804</v>
      </c>
      <c r="H147" s="418">
        <v>59.4</v>
      </c>
      <c r="I147" s="59">
        <v>0.05</v>
      </c>
      <c r="J147" s="448">
        <f t="shared" si="2"/>
        <v>56.429999999999993</v>
      </c>
    </row>
    <row r="148" spans="1:10" ht="15.75">
      <c r="A148" s="55">
        <v>144</v>
      </c>
      <c r="B148" s="55" t="s">
        <v>12665</v>
      </c>
      <c r="C148" s="297" t="s">
        <v>12067</v>
      </c>
      <c r="D148" s="297" t="s">
        <v>12103</v>
      </c>
      <c r="E148" s="55" t="s">
        <v>7802</v>
      </c>
      <c r="F148" s="55"/>
      <c r="G148" s="55" t="s">
        <v>7804</v>
      </c>
      <c r="H148" s="418">
        <v>67.88</v>
      </c>
      <c r="I148" s="59">
        <v>0.05</v>
      </c>
      <c r="J148" s="448">
        <f t="shared" si="2"/>
        <v>64.48599999999999</v>
      </c>
    </row>
    <row r="149" spans="1:10" ht="15.75">
      <c r="A149" s="55">
        <v>145</v>
      </c>
      <c r="B149" s="55" t="s">
        <v>12665</v>
      </c>
      <c r="C149" s="297" t="s">
        <v>12068</v>
      </c>
      <c r="D149" s="297" t="s">
        <v>12104</v>
      </c>
      <c r="E149" s="55" t="s">
        <v>7802</v>
      </c>
      <c r="F149" s="55"/>
      <c r="G149" s="55" t="s">
        <v>7804</v>
      </c>
      <c r="H149" s="418">
        <v>50.91</v>
      </c>
      <c r="I149" s="59">
        <v>0.05</v>
      </c>
      <c r="J149" s="448">
        <f t="shared" si="2"/>
        <v>48.364499999999992</v>
      </c>
    </row>
    <row r="150" spans="1:10" ht="15.75">
      <c r="A150" s="55">
        <v>146</v>
      </c>
      <c r="B150" s="55" t="s">
        <v>12665</v>
      </c>
      <c r="C150" s="297" t="s">
        <v>12069</v>
      </c>
      <c r="D150" s="297" t="s">
        <v>12105</v>
      </c>
      <c r="E150" s="55" t="s">
        <v>7802</v>
      </c>
      <c r="F150" s="55"/>
      <c r="G150" s="55" t="s">
        <v>7804</v>
      </c>
      <c r="H150" s="418">
        <v>50.91</v>
      </c>
      <c r="I150" s="59">
        <v>0.05</v>
      </c>
      <c r="J150" s="448">
        <f t="shared" si="2"/>
        <v>48.364499999999992</v>
      </c>
    </row>
    <row r="151" spans="1:10" ht="15.75">
      <c r="A151" s="55">
        <v>147</v>
      </c>
      <c r="B151" s="55" t="s">
        <v>12665</v>
      </c>
      <c r="C151" s="297" t="s">
        <v>12106</v>
      </c>
      <c r="D151" s="297" t="s">
        <v>12258</v>
      </c>
      <c r="E151" s="55" t="s">
        <v>7802</v>
      </c>
      <c r="F151" s="55"/>
      <c r="G151" s="55" t="s">
        <v>7804</v>
      </c>
      <c r="H151" s="418">
        <v>25.34</v>
      </c>
      <c r="I151" s="59">
        <v>0.05</v>
      </c>
      <c r="J151" s="448">
        <f t="shared" si="2"/>
        <v>24.073</v>
      </c>
    </row>
    <row r="152" spans="1:10" ht="15.75">
      <c r="A152" s="55">
        <v>148</v>
      </c>
      <c r="B152" s="55" t="s">
        <v>12665</v>
      </c>
      <c r="C152" s="297" t="s">
        <v>12107</v>
      </c>
      <c r="D152" s="297" t="s">
        <v>12259</v>
      </c>
      <c r="E152" s="55" t="s">
        <v>7802</v>
      </c>
      <c r="F152" s="55"/>
      <c r="G152" s="55" t="s">
        <v>7804</v>
      </c>
      <c r="H152" s="418">
        <v>25.34</v>
      </c>
      <c r="I152" s="59">
        <v>0.05</v>
      </c>
      <c r="J152" s="448">
        <f t="shared" si="2"/>
        <v>24.073</v>
      </c>
    </row>
    <row r="153" spans="1:10" ht="15.75">
      <c r="A153" s="55">
        <v>149</v>
      </c>
      <c r="B153" s="55" t="s">
        <v>12665</v>
      </c>
      <c r="C153" s="297" t="s">
        <v>12108</v>
      </c>
      <c r="D153" s="297" t="s">
        <v>12260</v>
      </c>
      <c r="E153" s="55" t="s">
        <v>7802</v>
      </c>
      <c r="F153" s="55"/>
      <c r="G153" s="55" t="s">
        <v>7804</v>
      </c>
      <c r="H153" s="418">
        <v>15.88</v>
      </c>
      <c r="I153" s="59">
        <v>0.05</v>
      </c>
      <c r="J153" s="448">
        <f t="shared" si="2"/>
        <v>15.086</v>
      </c>
    </row>
    <row r="154" spans="1:10" ht="15.75">
      <c r="A154" s="55">
        <v>150</v>
      </c>
      <c r="B154" s="55" t="s">
        <v>12665</v>
      </c>
      <c r="C154" s="297" t="s">
        <v>12109</v>
      </c>
      <c r="D154" s="297" t="s">
        <v>12261</v>
      </c>
      <c r="E154" s="55" t="s">
        <v>7802</v>
      </c>
      <c r="F154" s="55"/>
      <c r="G154" s="55" t="s">
        <v>7804</v>
      </c>
      <c r="H154" s="418">
        <v>91.01</v>
      </c>
      <c r="I154" s="59">
        <v>0.05</v>
      </c>
      <c r="J154" s="448">
        <f t="shared" si="2"/>
        <v>86.459500000000006</v>
      </c>
    </row>
    <row r="155" spans="1:10" ht="15.75">
      <c r="A155" s="55">
        <v>151</v>
      </c>
      <c r="B155" s="55" t="s">
        <v>12665</v>
      </c>
      <c r="C155" s="297" t="s">
        <v>12110</v>
      </c>
      <c r="D155" s="297" t="s">
        <v>12262</v>
      </c>
      <c r="E155" s="55" t="s">
        <v>7802</v>
      </c>
      <c r="F155" s="55"/>
      <c r="G155" s="55" t="s">
        <v>7804</v>
      </c>
      <c r="H155" s="418">
        <v>108.29</v>
      </c>
      <c r="I155" s="59">
        <v>0.05</v>
      </c>
      <c r="J155" s="448">
        <f t="shared" si="2"/>
        <v>102.8755</v>
      </c>
    </row>
    <row r="156" spans="1:10" ht="15.75">
      <c r="A156" s="55">
        <v>152</v>
      </c>
      <c r="B156" s="55" t="s">
        <v>12665</v>
      </c>
      <c r="C156" s="297" t="s">
        <v>12111</v>
      </c>
      <c r="D156" s="297" t="s">
        <v>12263</v>
      </c>
      <c r="E156" s="55" t="s">
        <v>7802</v>
      </c>
      <c r="F156" s="55"/>
      <c r="G156" s="55" t="s">
        <v>7804</v>
      </c>
      <c r="H156" s="418">
        <v>59.37</v>
      </c>
      <c r="I156" s="59">
        <v>0.05</v>
      </c>
      <c r="J156" s="448">
        <f t="shared" si="2"/>
        <v>56.401499999999992</v>
      </c>
    </row>
    <row r="157" spans="1:10" ht="15.75">
      <c r="A157" s="55">
        <v>153</v>
      </c>
      <c r="B157" s="55" t="s">
        <v>12665</v>
      </c>
      <c r="C157" s="297" t="s">
        <v>12112</v>
      </c>
      <c r="D157" s="297" t="s">
        <v>12264</v>
      </c>
      <c r="E157" s="55" t="s">
        <v>7802</v>
      </c>
      <c r="F157" s="55"/>
      <c r="G157" s="55" t="s">
        <v>7804</v>
      </c>
      <c r="H157" s="418">
        <v>40.57</v>
      </c>
      <c r="I157" s="59">
        <v>0.05</v>
      </c>
      <c r="J157" s="448">
        <f t="shared" si="2"/>
        <v>38.541499999999999</v>
      </c>
    </row>
    <row r="158" spans="1:10" ht="15.75">
      <c r="A158" s="55">
        <v>154</v>
      </c>
      <c r="B158" s="55" t="s">
        <v>12665</v>
      </c>
      <c r="C158" s="297" t="s">
        <v>12113</v>
      </c>
      <c r="D158" s="297" t="s">
        <v>12265</v>
      </c>
      <c r="E158" s="55" t="s">
        <v>7802</v>
      </c>
      <c r="F158" s="55"/>
      <c r="G158" s="55" t="s">
        <v>7804</v>
      </c>
      <c r="H158" s="418">
        <v>81.14</v>
      </c>
      <c r="I158" s="59">
        <v>0.05</v>
      </c>
      <c r="J158" s="448">
        <f t="shared" si="2"/>
        <v>77.082999999999998</v>
      </c>
    </row>
    <row r="159" spans="1:10" ht="15.75">
      <c r="A159" s="55">
        <v>155</v>
      </c>
      <c r="B159" s="55" t="s">
        <v>12665</v>
      </c>
      <c r="C159" s="297" t="s">
        <v>12114</v>
      </c>
      <c r="D159" s="297" t="s">
        <v>12266</v>
      </c>
      <c r="E159" s="55" t="s">
        <v>7802</v>
      </c>
      <c r="F159" s="55"/>
      <c r="G159" s="55" t="s">
        <v>7804</v>
      </c>
      <c r="H159" s="418">
        <v>45.7</v>
      </c>
      <c r="I159" s="59">
        <v>0.05</v>
      </c>
      <c r="J159" s="448">
        <f t="shared" si="2"/>
        <v>43.414999999999999</v>
      </c>
    </row>
    <row r="160" spans="1:10" ht="15.75">
      <c r="A160" s="55">
        <v>156</v>
      </c>
      <c r="B160" s="55" t="s">
        <v>12665</v>
      </c>
      <c r="C160" s="297" t="s">
        <v>12115</v>
      </c>
      <c r="D160" s="297" t="s">
        <v>12267</v>
      </c>
      <c r="E160" s="55" t="s">
        <v>7802</v>
      </c>
      <c r="F160" s="55"/>
      <c r="G160" s="55" t="s">
        <v>7804</v>
      </c>
      <c r="H160" s="418">
        <v>94.1</v>
      </c>
      <c r="I160" s="59">
        <v>0.05</v>
      </c>
      <c r="J160" s="448">
        <f t="shared" si="2"/>
        <v>89.394999999999996</v>
      </c>
    </row>
    <row r="161" spans="1:10" ht="15.75">
      <c r="A161" s="55">
        <v>157</v>
      </c>
      <c r="B161" s="55" t="s">
        <v>12665</v>
      </c>
      <c r="C161" s="297" t="s">
        <v>12116</v>
      </c>
      <c r="D161" s="297" t="s">
        <v>12268</v>
      </c>
      <c r="E161" s="55" t="s">
        <v>7802</v>
      </c>
      <c r="F161" s="55"/>
      <c r="G161" s="55" t="s">
        <v>7804</v>
      </c>
      <c r="H161" s="418">
        <v>116.16</v>
      </c>
      <c r="I161" s="59">
        <v>0.05</v>
      </c>
      <c r="J161" s="448">
        <f t="shared" si="2"/>
        <v>110.35199999999999</v>
      </c>
    </row>
    <row r="162" spans="1:10" ht="15.75">
      <c r="A162" s="55">
        <v>158</v>
      </c>
      <c r="B162" s="55" t="s">
        <v>12665</v>
      </c>
      <c r="C162" s="297" t="s">
        <v>12117</v>
      </c>
      <c r="D162" s="297" t="s">
        <v>12269</v>
      </c>
      <c r="E162" s="55" t="s">
        <v>7802</v>
      </c>
      <c r="F162" s="55"/>
      <c r="G162" s="55" t="s">
        <v>7804</v>
      </c>
      <c r="H162" s="418">
        <v>143.32</v>
      </c>
      <c r="I162" s="59">
        <v>0.05</v>
      </c>
      <c r="J162" s="448">
        <f t="shared" si="2"/>
        <v>136.154</v>
      </c>
    </row>
    <row r="163" spans="1:10" ht="15.75">
      <c r="A163" s="55">
        <v>159</v>
      </c>
      <c r="B163" s="55" t="s">
        <v>12665</v>
      </c>
      <c r="C163" s="297" t="s">
        <v>12118</v>
      </c>
      <c r="D163" s="297" t="s">
        <v>12270</v>
      </c>
      <c r="E163" s="55" t="s">
        <v>7802</v>
      </c>
      <c r="F163" s="55"/>
      <c r="G163" s="55" t="s">
        <v>7804</v>
      </c>
      <c r="H163" s="418">
        <v>11.3</v>
      </c>
      <c r="I163" s="59">
        <v>0.05</v>
      </c>
      <c r="J163" s="448">
        <f t="shared" si="2"/>
        <v>10.734999999999999</v>
      </c>
    </row>
    <row r="164" spans="1:10" ht="15.75">
      <c r="A164" s="55">
        <v>160</v>
      </c>
      <c r="B164" s="55" t="s">
        <v>12665</v>
      </c>
      <c r="C164" s="297" t="s">
        <v>12119</v>
      </c>
      <c r="D164" s="297" t="s">
        <v>12271</v>
      </c>
      <c r="E164" s="55" t="s">
        <v>7802</v>
      </c>
      <c r="F164" s="55"/>
      <c r="G164" s="55" t="s">
        <v>7804</v>
      </c>
      <c r="H164" s="418">
        <v>11.3</v>
      </c>
      <c r="I164" s="59">
        <v>0.05</v>
      </c>
      <c r="J164" s="448">
        <f t="shared" si="2"/>
        <v>10.734999999999999</v>
      </c>
    </row>
    <row r="165" spans="1:10" ht="15.75">
      <c r="A165" s="55">
        <v>161</v>
      </c>
      <c r="B165" s="55" t="s">
        <v>12665</v>
      </c>
      <c r="C165" s="297" t="s">
        <v>12120</v>
      </c>
      <c r="D165" s="297" t="s">
        <v>12272</v>
      </c>
      <c r="E165" s="55" t="s">
        <v>7802</v>
      </c>
      <c r="F165" s="55"/>
      <c r="G165" s="55" t="s">
        <v>7804</v>
      </c>
      <c r="H165" s="418">
        <v>29.67</v>
      </c>
      <c r="I165" s="59">
        <v>0.05</v>
      </c>
      <c r="J165" s="448">
        <f t="shared" si="2"/>
        <v>28.186499999999999</v>
      </c>
    </row>
    <row r="166" spans="1:10" ht="15.75">
      <c r="A166" s="55">
        <v>162</v>
      </c>
      <c r="B166" s="55" t="s">
        <v>12665</v>
      </c>
      <c r="C166" s="297" t="s">
        <v>12121</v>
      </c>
      <c r="D166" s="297" t="s">
        <v>12273</v>
      </c>
      <c r="E166" s="55" t="s">
        <v>7802</v>
      </c>
      <c r="F166" s="55"/>
      <c r="G166" s="55" t="s">
        <v>7804</v>
      </c>
      <c r="H166" s="418">
        <v>29.67</v>
      </c>
      <c r="I166" s="59">
        <v>0.05</v>
      </c>
      <c r="J166" s="448">
        <f t="shared" si="2"/>
        <v>28.186499999999999</v>
      </c>
    </row>
    <row r="167" spans="1:10" ht="15.75">
      <c r="A167" s="55">
        <v>163</v>
      </c>
      <c r="B167" s="55" t="s">
        <v>12665</v>
      </c>
      <c r="C167" s="297" t="s">
        <v>12122</v>
      </c>
      <c r="D167" s="297" t="s">
        <v>12274</v>
      </c>
      <c r="E167" s="55" t="s">
        <v>7802</v>
      </c>
      <c r="F167" s="55"/>
      <c r="G167" s="55" t="s">
        <v>7804</v>
      </c>
      <c r="H167" s="418">
        <v>19.14</v>
      </c>
      <c r="I167" s="59">
        <v>0.05</v>
      </c>
      <c r="J167" s="448">
        <f t="shared" si="2"/>
        <v>18.183</v>
      </c>
    </row>
    <row r="168" spans="1:10" ht="15.75">
      <c r="A168" s="55">
        <v>164</v>
      </c>
      <c r="B168" s="55" t="s">
        <v>12665</v>
      </c>
      <c r="C168" s="297" t="s">
        <v>12123</v>
      </c>
      <c r="D168" s="297" t="s">
        <v>12275</v>
      </c>
      <c r="E168" s="55" t="s">
        <v>7802</v>
      </c>
      <c r="F168" s="55"/>
      <c r="G168" s="55" t="s">
        <v>7804</v>
      </c>
      <c r="H168" s="418">
        <v>107.81</v>
      </c>
      <c r="I168" s="59">
        <v>0.05</v>
      </c>
      <c r="J168" s="448">
        <f t="shared" si="2"/>
        <v>102.4195</v>
      </c>
    </row>
    <row r="169" spans="1:10" ht="15.75">
      <c r="A169" s="55">
        <v>165</v>
      </c>
      <c r="B169" s="55" t="s">
        <v>12665</v>
      </c>
      <c r="C169" s="297" t="s">
        <v>12124</v>
      </c>
      <c r="D169" s="297" t="s">
        <v>12276</v>
      </c>
      <c r="E169" s="55" t="s">
        <v>7802</v>
      </c>
      <c r="F169" s="55"/>
      <c r="G169" s="55" t="s">
        <v>7804</v>
      </c>
      <c r="H169" s="418">
        <v>128.32</v>
      </c>
      <c r="I169" s="59">
        <v>0.05</v>
      </c>
      <c r="J169" s="448">
        <f t="shared" si="2"/>
        <v>121.90399999999998</v>
      </c>
    </row>
    <row r="170" spans="1:10" ht="15.75">
      <c r="A170" s="55">
        <v>166</v>
      </c>
      <c r="B170" s="55" t="s">
        <v>12665</v>
      </c>
      <c r="C170" s="297" t="s">
        <v>12125</v>
      </c>
      <c r="D170" s="297" t="s">
        <v>12277</v>
      </c>
      <c r="E170" s="55" t="s">
        <v>7802</v>
      </c>
      <c r="F170" s="55"/>
      <c r="G170" s="55" t="s">
        <v>7804</v>
      </c>
      <c r="H170" s="418">
        <v>76.11</v>
      </c>
      <c r="I170" s="59">
        <v>0.05</v>
      </c>
      <c r="J170" s="448">
        <f t="shared" si="2"/>
        <v>72.30449999999999</v>
      </c>
    </row>
    <row r="171" spans="1:10" ht="15.75">
      <c r="A171" s="55">
        <v>167</v>
      </c>
      <c r="B171" s="55" t="s">
        <v>12665</v>
      </c>
      <c r="C171" s="297" t="s">
        <v>12126</v>
      </c>
      <c r="D171" s="297" t="s">
        <v>12278</v>
      </c>
      <c r="E171" s="55" t="s">
        <v>7802</v>
      </c>
      <c r="F171" s="55"/>
      <c r="G171" s="55" t="s">
        <v>7804</v>
      </c>
      <c r="H171" s="418">
        <v>33.04</v>
      </c>
      <c r="I171" s="59">
        <v>0.05</v>
      </c>
      <c r="J171" s="448">
        <f t="shared" si="2"/>
        <v>31.387999999999998</v>
      </c>
    </row>
    <row r="172" spans="1:10" ht="15.75">
      <c r="A172" s="55">
        <v>168</v>
      </c>
      <c r="B172" s="55" t="s">
        <v>12665</v>
      </c>
      <c r="C172" s="297" t="s">
        <v>12127</v>
      </c>
      <c r="D172" s="297" t="s">
        <v>12279</v>
      </c>
      <c r="E172" s="55" t="s">
        <v>7802</v>
      </c>
      <c r="F172" s="55"/>
      <c r="G172" s="55" t="s">
        <v>7804</v>
      </c>
      <c r="H172" s="418">
        <v>33.04</v>
      </c>
      <c r="I172" s="59">
        <v>0.05</v>
      </c>
      <c r="J172" s="448">
        <f t="shared" si="2"/>
        <v>31.387999999999998</v>
      </c>
    </row>
    <row r="173" spans="1:10" ht="15.75">
      <c r="A173" s="55">
        <v>169</v>
      </c>
      <c r="B173" s="55" t="s">
        <v>12665</v>
      </c>
      <c r="C173" s="297" t="s">
        <v>12128</v>
      </c>
      <c r="D173" s="297" t="s">
        <v>12280</v>
      </c>
      <c r="E173" s="55" t="s">
        <v>7802</v>
      </c>
      <c r="F173" s="55"/>
      <c r="G173" s="55" t="s">
        <v>7804</v>
      </c>
      <c r="H173" s="418">
        <v>17.97</v>
      </c>
      <c r="I173" s="59">
        <v>0.05</v>
      </c>
      <c r="J173" s="448">
        <f t="shared" si="2"/>
        <v>17.071499999999997</v>
      </c>
    </row>
    <row r="174" spans="1:10" ht="15.75">
      <c r="A174" s="55">
        <v>170</v>
      </c>
      <c r="B174" s="55" t="s">
        <v>12665</v>
      </c>
      <c r="C174" s="297" t="s">
        <v>12129</v>
      </c>
      <c r="D174" s="297" t="s">
        <v>12278</v>
      </c>
      <c r="E174" s="55" t="s">
        <v>7802</v>
      </c>
      <c r="F174" s="55"/>
      <c r="G174" s="55" t="s">
        <v>7804</v>
      </c>
      <c r="H174" s="418">
        <v>39.71</v>
      </c>
      <c r="I174" s="59">
        <v>0.05</v>
      </c>
      <c r="J174" s="448">
        <f t="shared" si="2"/>
        <v>37.724499999999999</v>
      </c>
    </row>
    <row r="175" spans="1:10" ht="15.75">
      <c r="A175" s="55">
        <v>171</v>
      </c>
      <c r="B175" s="55" t="s">
        <v>12665</v>
      </c>
      <c r="C175" s="297" t="s">
        <v>12130</v>
      </c>
      <c r="D175" s="297" t="s">
        <v>12279</v>
      </c>
      <c r="E175" s="55" t="s">
        <v>7802</v>
      </c>
      <c r="F175" s="55"/>
      <c r="G175" s="55" t="s">
        <v>7804</v>
      </c>
      <c r="H175" s="418">
        <v>39.71</v>
      </c>
      <c r="I175" s="59">
        <v>0.05</v>
      </c>
      <c r="J175" s="448">
        <f t="shared" si="2"/>
        <v>37.724499999999999</v>
      </c>
    </row>
    <row r="176" spans="1:10" ht="15.75">
      <c r="A176" s="55">
        <v>172</v>
      </c>
      <c r="B176" s="55" t="s">
        <v>12665</v>
      </c>
      <c r="C176" s="297" t="s">
        <v>12131</v>
      </c>
      <c r="D176" s="297" t="s">
        <v>12280</v>
      </c>
      <c r="E176" s="55" t="s">
        <v>7802</v>
      </c>
      <c r="F176" s="55"/>
      <c r="G176" s="55" t="s">
        <v>7804</v>
      </c>
      <c r="H176" s="418">
        <v>31.01</v>
      </c>
      <c r="I176" s="59">
        <v>0.05</v>
      </c>
      <c r="J176" s="448">
        <f t="shared" si="2"/>
        <v>29.459499999999998</v>
      </c>
    </row>
    <row r="177" spans="1:10" ht="15.75">
      <c r="A177" s="55">
        <v>173</v>
      </c>
      <c r="B177" s="55" t="s">
        <v>12665</v>
      </c>
      <c r="C177" s="297" t="s">
        <v>12132</v>
      </c>
      <c r="D177" s="297" t="s">
        <v>12278</v>
      </c>
      <c r="E177" s="55" t="s">
        <v>7802</v>
      </c>
      <c r="F177" s="55"/>
      <c r="G177" s="55" t="s">
        <v>7804</v>
      </c>
      <c r="H177" s="418">
        <v>91.58</v>
      </c>
      <c r="I177" s="59">
        <v>0.05</v>
      </c>
      <c r="J177" s="448">
        <f t="shared" si="2"/>
        <v>87.000999999999991</v>
      </c>
    </row>
    <row r="178" spans="1:10" ht="15.75">
      <c r="A178" s="55">
        <v>174</v>
      </c>
      <c r="B178" s="55" t="s">
        <v>12665</v>
      </c>
      <c r="C178" s="297" t="s">
        <v>12133</v>
      </c>
      <c r="D178" s="297" t="s">
        <v>12279</v>
      </c>
      <c r="E178" s="55" t="s">
        <v>7802</v>
      </c>
      <c r="F178" s="55"/>
      <c r="G178" s="55" t="s">
        <v>7804</v>
      </c>
      <c r="H178" s="418">
        <v>91.58</v>
      </c>
      <c r="I178" s="59">
        <v>0.05</v>
      </c>
      <c r="J178" s="448">
        <f t="shared" si="2"/>
        <v>87.000999999999991</v>
      </c>
    </row>
    <row r="179" spans="1:10" ht="15.75">
      <c r="A179" s="55">
        <v>175</v>
      </c>
      <c r="B179" s="55" t="s">
        <v>12665</v>
      </c>
      <c r="C179" s="297" t="s">
        <v>12134</v>
      </c>
      <c r="D179" s="297" t="s">
        <v>12280</v>
      </c>
      <c r="E179" s="55" t="s">
        <v>7802</v>
      </c>
      <c r="F179" s="55"/>
      <c r="G179" s="55" t="s">
        <v>7804</v>
      </c>
      <c r="H179" s="418">
        <v>55.64</v>
      </c>
      <c r="I179" s="59">
        <v>0.05</v>
      </c>
      <c r="J179" s="448">
        <f t="shared" si="2"/>
        <v>52.857999999999997</v>
      </c>
    </row>
    <row r="180" spans="1:10" ht="15.75">
      <c r="A180" s="55">
        <v>176</v>
      </c>
      <c r="B180" s="55" t="s">
        <v>12665</v>
      </c>
      <c r="C180" s="297" t="s">
        <v>12135</v>
      </c>
      <c r="D180" s="297" t="s">
        <v>12281</v>
      </c>
      <c r="E180" s="55" t="s">
        <v>7802</v>
      </c>
      <c r="F180" s="55"/>
      <c r="G180" s="55" t="s">
        <v>7804</v>
      </c>
      <c r="H180" s="418">
        <v>39.409999999999997</v>
      </c>
      <c r="I180" s="59">
        <v>0.05</v>
      </c>
      <c r="J180" s="448">
        <f t="shared" si="2"/>
        <v>37.439499999999995</v>
      </c>
    </row>
    <row r="181" spans="1:10" ht="15.75">
      <c r="A181" s="55">
        <v>177</v>
      </c>
      <c r="B181" s="55" t="s">
        <v>12665</v>
      </c>
      <c r="C181" s="297" t="s">
        <v>12136</v>
      </c>
      <c r="D181" s="297" t="s">
        <v>12282</v>
      </c>
      <c r="E181" s="55" t="s">
        <v>7802</v>
      </c>
      <c r="F181" s="55"/>
      <c r="G181" s="55" t="s">
        <v>7804</v>
      </c>
      <c r="H181" s="418">
        <v>39.409999999999997</v>
      </c>
      <c r="I181" s="59">
        <v>0.05</v>
      </c>
      <c r="J181" s="448">
        <f t="shared" si="2"/>
        <v>37.439499999999995</v>
      </c>
    </row>
    <row r="182" spans="1:10" ht="15.75">
      <c r="A182" s="55">
        <v>178</v>
      </c>
      <c r="B182" s="55" t="s">
        <v>12665</v>
      </c>
      <c r="C182" s="297" t="s">
        <v>12137</v>
      </c>
      <c r="D182" s="297" t="s">
        <v>12283</v>
      </c>
      <c r="E182" s="55" t="s">
        <v>7802</v>
      </c>
      <c r="F182" s="55"/>
      <c r="G182" s="55" t="s">
        <v>7804</v>
      </c>
      <c r="H182" s="418">
        <v>26.37</v>
      </c>
      <c r="I182" s="59">
        <v>0.05</v>
      </c>
      <c r="J182" s="448">
        <f t="shared" si="2"/>
        <v>25.051500000000001</v>
      </c>
    </row>
    <row r="183" spans="1:10" ht="15.75">
      <c r="A183" s="55">
        <v>179</v>
      </c>
      <c r="B183" s="55" t="s">
        <v>12665</v>
      </c>
      <c r="C183" s="297" t="s">
        <v>12138</v>
      </c>
      <c r="D183" s="297" t="s">
        <v>12281</v>
      </c>
      <c r="E183" s="55" t="s">
        <v>7802</v>
      </c>
      <c r="F183" s="55"/>
      <c r="G183" s="55" t="s">
        <v>7804</v>
      </c>
      <c r="H183" s="418">
        <v>53.74</v>
      </c>
      <c r="I183" s="59">
        <v>0.05</v>
      </c>
      <c r="J183" s="448">
        <f t="shared" si="2"/>
        <v>51.052999999999997</v>
      </c>
    </row>
    <row r="184" spans="1:10" ht="15.75">
      <c r="A184" s="55">
        <v>180</v>
      </c>
      <c r="B184" s="55" t="s">
        <v>12665</v>
      </c>
      <c r="C184" s="297" t="s">
        <v>12139</v>
      </c>
      <c r="D184" s="297" t="s">
        <v>12282</v>
      </c>
      <c r="E184" s="55" t="s">
        <v>7802</v>
      </c>
      <c r="F184" s="55"/>
      <c r="G184" s="55" t="s">
        <v>7804</v>
      </c>
      <c r="H184" s="418">
        <v>53.67</v>
      </c>
      <c r="I184" s="59">
        <v>0.05</v>
      </c>
      <c r="J184" s="448">
        <f t="shared" si="2"/>
        <v>50.986499999999999</v>
      </c>
    </row>
    <row r="185" spans="1:10" ht="15.75">
      <c r="A185" s="55">
        <v>181</v>
      </c>
      <c r="B185" s="55" t="s">
        <v>12665</v>
      </c>
      <c r="C185" s="297" t="s">
        <v>12140</v>
      </c>
      <c r="D185" s="297" t="s">
        <v>12283</v>
      </c>
      <c r="E185" s="55" t="s">
        <v>7802</v>
      </c>
      <c r="F185" s="55"/>
      <c r="G185" s="55" t="s">
        <v>7804</v>
      </c>
      <c r="H185" s="418">
        <v>42.43</v>
      </c>
      <c r="I185" s="59">
        <v>0.05</v>
      </c>
      <c r="J185" s="448">
        <f t="shared" si="2"/>
        <v>40.308499999999995</v>
      </c>
    </row>
    <row r="186" spans="1:10" ht="15.75">
      <c r="A186" s="55">
        <v>182</v>
      </c>
      <c r="B186" s="55" t="s">
        <v>12665</v>
      </c>
      <c r="C186" s="297" t="s">
        <v>12141</v>
      </c>
      <c r="D186" s="297" t="s">
        <v>12281</v>
      </c>
      <c r="E186" s="55" t="s">
        <v>7802</v>
      </c>
      <c r="F186" s="55"/>
      <c r="G186" s="55" t="s">
        <v>7804</v>
      </c>
      <c r="H186" s="418">
        <v>103.18</v>
      </c>
      <c r="I186" s="59">
        <v>0.05</v>
      </c>
      <c r="J186" s="448">
        <f t="shared" si="2"/>
        <v>98.021000000000001</v>
      </c>
    </row>
    <row r="187" spans="1:10" ht="15.75">
      <c r="A187" s="55">
        <v>183</v>
      </c>
      <c r="B187" s="55" t="s">
        <v>12665</v>
      </c>
      <c r="C187" s="297" t="s">
        <v>12142</v>
      </c>
      <c r="D187" s="297" t="s">
        <v>12282</v>
      </c>
      <c r="E187" s="55" t="s">
        <v>7802</v>
      </c>
      <c r="F187" s="55"/>
      <c r="G187" s="55" t="s">
        <v>7804</v>
      </c>
      <c r="H187" s="418">
        <v>103.18</v>
      </c>
      <c r="I187" s="59">
        <v>0.05</v>
      </c>
      <c r="J187" s="448">
        <f t="shared" si="2"/>
        <v>98.021000000000001</v>
      </c>
    </row>
    <row r="188" spans="1:10" ht="15.75">
      <c r="A188" s="55">
        <v>184</v>
      </c>
      <c r="B188" s="55" t="s">
        <v>12665</v>
      </c>
      <c r="C188" s="297" t="s">
        <v>12143</v>
      </c>
      <c r="D188" s="297" t="s">
        <v>12283</v>
      </c>
      <c r="E188" s="55" t="s">
        <v>7802</v>
      </c>
      <c r="F188" s="55"/>
      <c r="G188" s="55" t="s">
        <v>7804</v>
      </c>
      <c r="H188" s="418">
        <v>63.76</v>
      </c>
      <c r="I188" s="59">
        <v>0.05</v>
      </c>
      <c r="J188" s="448">
        <f t="shared" si="2"/>
        <v>60.571999999999996</v>
      </c>
    </row>
    <row r="189" spans="1:10" ht="15.75">
      <c r="A189" s="55">
        <v>185</v>
      </c>
      <c r="B189" s="55" t="s">
        <v>12665</v>
      </c>
      <c r="C189" s="297" t="s">
        <v>12144</v>
      </c>
      <c r="D189" s="297" t="s">
        <v>12284</v>
      </c>
      <c r="E189" s="55" t="s">
        <v>7802</v>
      </c>
      <c r="F189" s="55"/>
      <c r="G189" s="55" t="s">
        <v>7804</v>
      </c>
      <c r="H189" s="418">
        <v>48.7</v>
      </c>
      <c r="I189" s="59">
        <v>0.05</v>
      </c>
      <c r="J189" s="448">
        <f t="shared" si="2"/>
        <v>46.265000000000001</v>
      </c>
    </row>
    <row r="190" spans="1:10" ht="15.75">
      <c r="A190" s="55">
        <v>186</v>
      </c>
      <c r="B190" s="55" t="s">
        <v>12665</v>
      </c>
      <c r="C190" s="297" t="s">
        <v>12145</v>
      </c>
      <c r="D190" s="297" t="s">
        <v>12285</v>
      </c>
      <c r="E190" s="55" t="s">
        <v>7802</v>
      </c>
      <c r="F190" s="55"/>
      <c r="G190" s="55" t="s">
        <v>7804</v>
      </c>
      <c r="H190" s="418">
        <v>48.7</v>
      </c>
      <c r="I190" s="59">
        <v>0.05</v>
      </c>
      <c r="J190" s="448">
        <f t="shared" si="2"/>
        <v>46.265000000000001</v>
      </c>
    </row>
    <row r="191" spans="1:10" ht="15.75">
      <c r="A191" s="55">
        <v>187</v>
      </c>
      <c r="B191" s="55" t="s">
        <v>12665</v>
      </c>
      <c r="C191" s="297" t="s">
        <v>12146</v>
      </c>
      <c r="D191" s="297" t="s">
        <v>12286</v>
      </c>
      <c r="E191" s="55" t="s">
        <v>7802</v>
      </c>
      <c r="F191" s="55"/>
      <c r="G191" s="55" t="s">
        <v>7804</v>
      </c>
      <c r="H191" s="418">
        <v>32.47</v>
      </c>
      <c r="I191" s="59">
        <v>0.05</v>
      </c>
      <c r="J191" s="448">
        <f t="shared" si="2"/>
        <v>30.846499999999999</v>
      </c>
    </row>
    <row r="192" spans="1:10" ht="15.75">
      <c r="A192" s="55">
        <v>188</v>
      </c>
      <c r="B192" s="55" t="s">
        <v>12665</v>
      </c>
      <c r="C192" s="297" t="s">
        <v>12147</v>
      </c>
      <c r="D192" s="297" t="s">
        <v>12287</v>
      </c>
      <c r="E192" s="55" t="s">
        <v>7802</v>
      </c>
      <c r="F192" s="55"/>
      <c r="G192" s="55" t="s">
        <v>7804</v>
      </c>
      <c r="H192" s="418">
        <v>181.96</v>
      </c>
      <c r="I192" s="59">
        <v>0.05</v>
      </c>
      <c r="J192" s="448">
        <f t="shared" si="2"/>
        <v>172.86199999999999</v>
      </c>
    </row>
    <row r="193" spans="1:10" ht="15.75">
      <c r="A193" s="55">
        <v>189</v>
      </c>
      <c r="B193" s="55" t="s">
        <v>12665</v>
      </c>
      <c r="C193" s="297" t="s">
        <v>12148</v>
      </c>
      <c r="D193" s="297" t="s">
        <v>12288</v>
      </c>
      <c r="E193" s="55" t="s">
        <v>7802</v>
      </c>
      <c r="F193" s="55"/>
      <c r="G193" s="55" t="s">
        <v>7804</v>
      </c>
      <c r="H193" s="418">
        <v>181.96</v>
      </c>
      <c r="I193" s="59">
        <v>0.05</v>
      </c>
      <c r="J193" s="448">
        <f t="shared" si="2"/>
        <v>172.86199999999999</v>
      </c>
    </row>
    <row r="194" spans="1:10" ht="15.75">
      <c r="A194" s="55">
        <v>190</v>
      </c>
      <c r="B194" s="55" t="s">
        <v>12665</v>
      </c>
      <c r="C194" s="297" t="s">
        <v>12149</v>
      </c>
      <c r="D194" s="297" t="s">
        <v>12289</v>
      </c>
      <c r="E194" s="55" t="s">
        <v>7802</v>
      </c>
      <c r="F194" s="55"/>
      <c r="G194" s="55" t="s">
        <v>7804</v>
      </c>
      <c r="H194" s="418">
        <v>139.69999999999999</v>
      </c>
      <c r="I194" s="59">
        <v>0.05</v>
      </c>
      <c r="J194" s="448">
        <f t="shared" si="2"/>
        <v>132.71499999999997</v>
      </c>
    </row>
    <row r="195" spans="1:10" ht="15.75">
      <c r="A195" s="55">
        <v>191</v>
      </c>
      <c r="B195" s="55" t="s">
        <v>12665</v>
      </c>
      <c r="C195" s="297" t="s">
        <v>12150</v>
      </c>
      <c r="D195" s="297" t="s">
        <v>12290</v>
      </c>
      <c r="E195" s="55" t="s">
        <v>7802</v>
      </c>
      <c r="F195" s="55"/>
      <c r="G195" s="55" t="s">
        <v>7804</v>
      </c>
      <c r="H195" s="418">
        <v>27.71</v>
      </c>
      <c r="I195" s="59">
        <v>0.05</v>
      </c>
      <c r="J195" s="448">
        <f t="shared" si="2"/>
        <v>26.3245</v>
      </c>
    </row>
    <row r="196" spans="1:10" ht="15.75">
      <c r="A196" s="55">
        <v>192</v>
      </c>
      <c r="B196" s="55" t="s">
        <v>12665</v>
      </c>
      <c r="C196" s="297" t="s">
        <v>12151</v>
      </c>
      <c r="D196" s="297" t="s">
        <v>12291</v>
      </c>
      <c r="E196" s="55" t="s">
        <v>7802</v>
      </c>
      <c r="F196" s="55"/>
      <c r="G196" s="55" t="s">
        <v>7804</v>
      </c>
      <c r="H196" s="418">
        <v>27.71</v>
      </c>
      <c r="I196" s="59">
        <v>0.05</v>
      </c>
      <c r="J196" s="448">
        <f t="shared" si="2"/>
        <v>26.3245</v>
      </c>
    </row>
    <row r="197" spans="1:10" ht="15.75">
      <c r="A197" s="55">
        <v>193</v>
      </c>
      <c r="B197" s="55" t="s">
        <v>12665</v>
      </c>
      <c r="C197" s="297" t="s">
        <v>12152</v>
      </c>
      <c r="D197" s="297" t="s">
        <v>12292</v>
      </c>
      <c r="E197" s="55" t="s">
        <v>7802</v>
      </c>
      <c r="F197" s="55"/>
      <c r="G197" s="55" t="s">
        <v>7804</v>
      </c>
      <c r="H197" s="418">
        <v>17.510000000000002</v>
      </c>
      <c r="I197" s="59">
        <v>0.05</v>
      </c>
      <c r="J197" s="448">
        <f t="shared" si="2"/>
        <v>16.634499999999999</v>
      </c>
    </row>
    <row r="198" spans="1:10" ht="15.75">
      <c r="A198" s="55">
        <v>194</v>
      </c>
      <c r="B198" s="55" t="s">
        <v>12665</v>
      </c>
      <c r="C198" s="297" t="s">
        <v>12153</v>
      </c>
      <c r="D198" s="297" t="s">
        <v>12293</v>
      </c>
      <c r="E198" s="55" t="s">
        <v>7802</v>
      </c>
      <c r="F198" s="55"/>
      <c r="G198" s="55" t="s">
        <v>7804</v>
      </c>
      <c r="H198" s="418">
        <v>15.66</v>
      </c>
      <c r="I198" s="59">
        <v>0.05</v>
      </c>
      <c r="J198" s="448">
        <f t="shared" ref="J198:J261" si="3">H198*(1-I198)</f>
        <v>14.876999999999999</v>
      </c>
    </row>
    <row r="199" spans="1:10" ht="15.75">
      <c r="A199" s="55">
        <v>195</v>
      </c>
      <c r="B199" s="55" t="s">
        <v>12665</v>
      </c>
      <c r="C199" s="297" t="s">
        <v>12154</v>
      </c>
      <c r="D199" s="297" t="s">
        <v>12294</v>
      </c>
      <c r="E199" s="55" t="s">
        <v>7802</v>
      </c>
      <c r="F199" s="55"/>
      <c r="G199" s="55" t="s">
        <v>7804</v>
      </c>
      <c r="H199" s="418">
        <v>32.47</v>
      </c>
      <c r="I199" s="59">
        <v>0.05</v>
      </c>
      <c r="J199" s="448">
        <f t="shared" si="3"/>
        <v>30.846499999999999</v>
      </c>
    </row>
    <row r="200" spans="1:10" ht="15.75">
      <c r="A200" s="55">
        <v>196</v>
      </c>
      <c r="B200" s="55" t="s">
        <v>12665</v>
      </c>
      <c r="C200" s="297" t="s">
        <v>12155</v>
      </c>
      <c r="D200" s="297" t="s">
        <v>12295</v>
      </c>
      <c r="E200" s="55" t="s">
        <v>7802</v>
      </c>
      <c r="F200" s="55"/>
      <c r="G200" s="55" t="s">
        <v>7804</v>
      </c>
      <c r="H200" s="418">
        <v>32.47</v>
      </c>
      <c r="I200" s="59">
        <v>0.05</v>
      </c>
      <c r="J200" s="448">
        <f t="shared" si="3"/>
        <v>30.846499999999999</v>
      </c>
    </row>
    <row r="201" spans="1:10" ht="15.75">
      <c r="A201" s="55">
        <v>197</v>
      </c>
      <c r="B201" s="55" t="s">
        <v>12665</v>
      </c>
      <c r="C201" s="297" t="s">
        <v>12156</v>
      </c>
      <c r="D201" s="297" t="s">
        <v>12296</v>
      </c>
      <c r="E201" s="55" t="s">
        <v>7802</v>
      </c>
      <c r="F201" s="55"/>
      <c r="G201" s="55" t="s">
        <v>7804</v>
      </c>
      <c r="H201" s="418">
        <v>19.71</v>
      </c>
      <c r="I201" s="59">
        <v>0.05</v>
      </c>
      <c r="J201" s="448">
        <f t="shared" si="3"/>
        <v>18.724499999999999</v>
      </c>
    </row>
    <row r="202" spans="1:10" ht="15.75">
      <c r="A202" s="55">
        <v>198</v>
      </c>
      <c r="B202" s="55" t="s">
        <v>12665</v>
      </c>
      <c r="C202" s="297" t="s">
        <v>12157</v>
      </c>
      <c r="D202" s="297" t="s">
        <v>12297</v>
      </c>
      <c r="E202" s="55" t="s">
        <v>7802</v>
      </c>
      <c r="F202" s="55"/>
      <c r="G202" s="55" t="s">
        <v>7804</v>
      </c>
      <c r="H202" s="418">
        <v>91.01</v>
      </c>
      <c r="I202" s="59">
        <v>0.05</v>
      </c>
      <c r="J202" s="448">
        <f t="shared" si="3"/>
        <v>86.459500000000006</v>
      </c>
    </row>
    <row r="203" spans="1:10" ht="15.75">
      <c r="A203" s="55">
        <v>199</v>
      </c>
      <c r="B203" s="55" t="s">
        <v>12665</v>
      </c>
      <c r="C203" s="297" t="s">
        <v>12158</v>
      </c>
      <c r="D203" s="297" t="s">
        <v>12298</v>
      </c>
      <c r="E203" s="55" t="s">
        <v>7802</v>
      </c>
      <c r="F203" s="55"/>
      <c r="G203" s="55" t="s">
        <v>7804</v>
      </c>
      <c r="H203" s="418">
        <v>87.53</v>
      </c>
      <c r="I203" s="59">
        <v>0.05</v>
      </c>
      <c r="J203" s="448">
        <f t="shared" si="3"/>
        <v>83.153499999999994</v>
      </c>
    </row>
    <row r="204" spans="1:10" ht="15.75">
      <c r="A204" s="55">
        <v>200</v>
      </c>
      <c r="B204" s="55" t="s">
        <v>12665</v>
      </c>
      <c r="C204" s="297" t="s">
        <v>12159</v>
      </c>
      <c r="D204" s="297" t="s">
        <v>12299</v>
      </c>
      <c r="E204" s="55" t="s">
        <v>7802</v>
      </c>
      <c r="F204" s="55"/>
      <c r="G204" s="55" t="s">
        <v>7804</v>
      </c>
      <c r="H204" s="418">
        <v>64.92</v>
      </c>
      <c r="I204" s="59">
        <v>0.05</v>
      </c>
      <c r="J204" s="448">
        <f t="shared" si="3"/>
        <v>61.673999999999999</v>
      </c>
    </row>
    <row r="205" spans="1:10" ht="15.75">
      <c r="A205" s="55">
        <v>201</v>
      </c>
      <c r="B205" s="55" t="s">
        <v>12665</v>
      </c>
      <c r="C205" s="297" t="s">
        <v>12160</v>
      </c>
      <c r="D205" s="297" t="s">
        <v>12300</v>
      </c>
      <c r="E205" s="55" t="s">
        <v>7802</v>
      </c>
      <c r="F205" s="55"/>
      <c r="G205" s="55" t="s">
        <v>7804</v>
      </c>
      <c r="H205" s="418">
        <v>156.51</v>
      </c>
      <c r="I205" s="59">
        <v>0.05</v>
      </c>
      <c r="J205" s="448">
        <f t="shared" si="3"/>
        <v>148.68449999999999</v>
      </c>
    </row>
    <row r="206" spans="1:10" ht="15.75">
      <c r="A206" s="55">
        <v>202</v>
      </c>
      <c r="B206" s="55" t="s">
        <v>12665</v>
      </c>
      <c r="C206" s="297" t="s">
        <v>12161</v>
      </c>
      <c r="D206" s="297" t="s">
        <v>12291</v>
      </c>
      <c r="E206" s="55" t="s">
        <v>7802</v>
      </c>
      <c r="F206" s="55"/>
      <c r="G206" s="55" t="s">
        <v>7804</v>
      </c>
      <c r="H206" s="418">
        <v>156.51</v>
      </c>
      <c r="I206" s="59">
        <v>0.05</v>
      </c>
      <c r="J206" s="448">
        <f t="shared" si="3"/>
        <v>148.68449999999999</v>
      </c>
    </row>
    <row r="207" spans="1:10" ht="15.75">
      <c r="A207" s="55">
        <v>203</v>
      </c>
      <c r="B207" s="55" t="s">
        <v>12665</v>
      </c>
      <c r="C207" s="297" t="s">
        <v>12162</v>
      </c>
      <c r="D207" s="297" t="s">
        <v>12301</v>
      </c>
      <c r="E207" s="55" t="s">
        <v>7802</v>
      </c>
      <c r="F207" s="55"/>
      <c r="G207" s="55" t="s">
        <v>7804</v>
      </c>
      <c r="H207" s="418">
        <v>129.83000000000001</v>
      </c>
      <c r="I207" s="59">
        <v>0.05</v>
      </c>
      <c r="J207" s="448">
        <f t="shared" si="3"/>
        <v>123.33850000000001</v>
      </c>
    </row>
    <row r="208" spans="1:10" ht="15.75">
      <c r="A208" s="55">
        <v>204</v>
      </c>
      <c r="B208" s="55" t="s">
        <v>12665</v>
      </c>
      <c r="C208" s="297" t="s">
        <v>12163</v>
      </c>
      <c r="D208" s="297" t="s">
        <v>12302</v>
      </c>
      <c r="E208" s="55" t="s">
        <v>7802</v>
      </c>
      <c r="F208" s="55"/>
      <c r="G208" s="55" t="s">
        <v>7804</v>
      </c>
      <c r="H208" s="418">
        <v>22.91</v>
      </c>
      <c r="I208" s="59">
        <v>0.05</v>
      </c>
      <c r="J208" s="448">
        <f t="shared" si="3"/>
        <v>21.764499999999998</v>
      </c>
    </row>
    <row r="209" spans="1:10" ht="15.75">
      <c r="A209" s="55">
        <v>205</v>
      </c>
      <c r="B209" s="55" t="s">
        <v>12665</v>
      </c>
      <c r="C209" s="297" t="s">
        <v>12164</v>
      </c>
      <c r="D209" s="297" t="s">
        <v>12303</v>
      </c>
      <c r="E209" s="55" t="s">
        <v>7802</v>
      </c>
      <c r="F209" s="55"/>
      <c r="G209" s="55" t="s">
        <v>7804</v>
      </c>
      <c r="H209" s="418">
        <v>22.9</v>
      </c>
      <c r="I209" s="59">
        <v>0.05</v>
      </c>
      <c r="J209" s="448">
        <f t="shared" si="3"/>
        <v>21.754999999999999</v>
      </c>
    </row>
    <row r="210" spans="1:10" ht="15.75">
      <c r="A210" s="55">
        <v>206</v>
      </c>
      <c r="B210" s="55" t="s">
        <v>12665</v>
      </c>
      <c r="C210" s="297" t="s">
        <v>12165</v>
      </c>
      <c r="D210" s="297" t="s">
        <v>12304</v>
      </c>
      <c r="E210" s="55" t="s">
        <v>7802</v>
      </c>
      <c r="F210" s="55"/>
      <c r="G210" s="55" t="s">
        <v>7804</v>
      </c>
      <c r="H210" s="418">
        <v>11.6</v>
      </c>
      <c r="I210" s="59">
        <v>0.05</v>
      </c>
      <c r="J210" s="448">
        <f t="shared" si="3"/>
        <v>11.02</v>
      </c>
    </row>
    <row r="211" spans="1:10" ht="15.75">
      <c r="A211" s="55">
        <v>207</v>
      </c>
      <c r="B211" s="55" t="s">
        <v>12665</v>
      </c>
      <c r="C211" s="297" t="s">
        <v>12166</v>
      </c>
      <c r="D211" s="297" t="s">
        <v>12305</v>
      </c>
      <c r="E211" s="55" t="s">
        <v>7802</v>
      </c>
      <c r="F211" s="55"/>
      <c r="G211" s="55" t="s">
        <v>7804</v>
      </c>
      <c r="H211" s="418">
        <v>31.01</v>
      </c>
      <c r="I211" s="59">
        <v>0.05</v>
      </c>
      <c r="J211" s="448">
        <f t="shared" si="3"/>
        <v>29.459499999999998</v>
      </c>
    </row>
    <row r="212" spans="1:10" ht="15.75">
      <c r="A212" s="55">
        <v>208</v>
      </c>
      <c r="B212" s="55" t="s">
        <v>12665</v>
      </c>
      <c r="C212" s="297" t="s">
        <v>12167</v>
      </c>
      <c r="D212" s="297" t="s">
        <v>12306</v>
      </c>
      <c r="E212" s="55" t="s">
        <v>7802</v>
      </c>
      <c r="F212" s="55"/>
      <c r="G212" s="55" t="s">
        <v>7804</v>
      </c>
      <c r="H212" s="418">
        <v>31.01</v>
      </c>
      <c r="I212" s="59">
        <v>0.05</v>
      </c>
      <c r="J212" s="448">
        <f t="shared" si="3"/>
        <v>29.459499999999998</v>
      </c>
    </row>
    <row r="213" spans="1:10" ht="15.75">
      <c r="A213" s="55">
        <v>209</v>
      </c>
      <c r="B213" s="55" t="s">
        <v>12665</v>
      </c>
      <c r="C213" s="297" t="s">
        <v>12168</v>
      </c>
      <c r="D213" s="297" t="s">
        <v>12307</v>
      </c>
      <c r="E213" s="55" t="s">
        <v>7802</v>
      </c>
      <c r="F213" s="55"/>
      <c r="G213" s="55" t="s">
        <v>7804</v>
      </c>
      <c r="H213" s="418">
        <v>21.22</v>
      </c>
      <c r="I213" s="59">
        <v>0.05</v>
      </c>
      <c r="J213" s="448">
        <f t="shared" si="3"/>
        <v>20.158999999999999</v>
      </c>
    </row>
    <row r="214" spans="1:10" ht="15.75">
      <c r="A214" s="55">
        <v>210</v>
      </c>
      <c r="B214" s="55" t="s">
        <v>12665</v>
      </c>
      <c r="C214" s="297" t="s">
        <v>12169</v>
      </c>
      <c r="D214" s="297" t="s">
        <v>12308</v>
      </c>
      <c r="E214" s="55" t="s">
        <v>7802</v>
      </c>
      <c r="F214" s="55"/>
      <c r="G214" s="55" t="s">
        <v>7804</v>
      </c>
      <c r="H214" s="418">
        <v>78.34</v>
      </c>
      <c r="I214" s="59">
        <v>0.05</v>
      </c>
      <c r="J214" s="448">
        <f t="shared" si="3"/>
        <v>74.423000000000002</v>
      </c>
    </row>
    <row r="215" spans="1:10" ht="15.75">
      <c r="A215" s="55">
        <v>211</v>
      </c>
      <c r="B215" s="55" t="s">
        <v>12665</v>
      </c>
      <c r="C215" s="297" t="s">
        <v>12170</v>
      </c>
      <c r="D215" s="297" t="s">
        <v>12309</v>
      </c>
      <c r="E215" s="55" t="s">
        <v>7802</v>
      </c>
      <c r="F215" s="55"/>
      <c r="G215" s="55" t="s">
        <v>7804</v>
      </c>
      <c r="H215" s="418">
        <v>67.239999999999995</v>
      </c>
      <c r="I215" s="59">
        <v>0.05</v>
      </c>
      <c r="J215" s="448">
        <f t="shared" si="3"/>
        <v>63.877999999999993</v>
      </c>
    </row>
    <row r="216" spans="1:10" ht="15.75">
      <c r="A216" s="55">
        <v>212</v>
      </c>
      <c r="B216" s="55" t="s">
        <v>12665</v>
      </c>
      <c r="C216" s="297" t="s">
        <v>12171</v>
      </c>
      <c r="D216" s="297" t="s">
        <v>12310</v>
      </c>
      <c r="E216" s="55" t="s">
        <v>7802</v>
      </c>
      <c r="F216" s="55"/>
      <c r="G216" s="55" t="s">
        <v>7804</v>
      </c>
      <c r="H216" s="418">
        <v>52</v>
      </c>
      <c r="I216" s="59">
        <v>0.05</v>
      </c>
      <c r="J216" s="448">
        <f t="shared" si="3"/>
        <v>49.4</v>
      </c>
    </row>
    <row r="217" spans="1:10" ht="15.75">
      <c r="A217" s="55">
        <v>213</v>
      </c>
      <c r="B217" s="55" t="s">
        <v>12665</v>
      </c>
      <c r="C217" s="297" t="s">
        <v>12172</v>
      </c>
      <c r="D217" s="297" t="s">
        <v>12311</v>
      </c>
      <c r="E217" s="55" t="s">
        <v>7802</v>
      </c>
      <c r="F217" s="55"/>
      <c r="G217" s="55" t="s">
        <v>7804</v>
      </c>
      <c r="H217" s="418">
        <v>132.16</v>
      </c>
      <c r="I217" s="59">
        <v>0.05</v>
      </c>
      <c r="J217" s="448">
        <f t="shared" si="3"/>
        <v>125.55199999999999</v>
      </c>
    </row>
    <row r="218" spans="1:10" ht="15.75">
      <c r="A218" s="55">
        <v>214</v>
      </c>
      <c r="B218" s="55" t="s">
        <v>12665</v>
      </c>
      <c r="C218" s="297" t="s">
        <v>12173</v>
      </c>
      <c r="D218" s="297" t="s">
        <v>12312</v>
      </c>
      <c r="E218" s="55" t="s">
        <v>7802</v>
      </c>
      <c r="F218" s="55"/>
      <c r="G218" s="55" t="s">
        <v>7804</v>
      </c>
      <c r="H218" s="418">
        <v>132.16</v>
      </c>
      <c r="I218" s="59">
        <v>0.05</v>
      </c>
      <c r="J218" s="448">
        <f t="shared" si="3"/>
        <v>125.55199999999999</v>
      </c>
    </row>
    <row r="219" spans="1:10" ht="15.75">
      <c r="A219" s="55">
        <v>215</v>
      </c>
      <c r="B219" s="55" t="s">
        <v>12665</v>
      </c>
      <c r="C219" s="297" t="s">
        <v>12174</v>
      </c>
      <c r="D219" s="297" t="s">
        <v>12313</v>
      </c>
      <c r="E219" s="55" t="s">
        <v>7802</v>
      </c>
      <c r="F219" s="55"/>
      <c r="G219" s="55" t="s">
        <v>7804</v>
      </c>
      <c r="H219" s="418">
        <v>91.01</v>
      </c>
      <c r="I219" s="59">
        <v>0.05</v>
      </c>
      <c r="J219" s="448">
        <f t="shared" si="3"/>
        <v>86.459500000000006</v>
      </c>
    </row>
    <row r="220" spans="1:10" ht="15.75">
      <c r="A220" s="55">
        <v>216</v>
      </c>
      <c r="B220" s="55" t="s">
        <v>12665</v>
      </c>
      <c r="C220" s="297" t="s">
        <v>12175</v>
      </c>
      <c r="D220" s="297" t="s">
        <v>12314</v>
      </c>
      <c r="E220" s="55" t="s">
        <v>7802</v>
      </c>
      <c r="F220" s="55"/>
      <c r="G220" s="55" t="s">
        <v>7804</v>
      </c>
      <c r="H220" s="418">
        <v>22.78</v>
      </c>
      <c r="I220" s="59">
        <v>0.05</v>
      </c>
      <c r="J220" s="448">
        <f t="shared" si="3"/>
        <v>21.641000000000002</v>
      </c>
    </row>
    <row r="221" spans="1:10" ht="15.75">
      <c r="A221" s="55">
        <v>217</v>
      </c>
      <c r="B221" s="55" t="s">
        <v>12665</v>
      </c>
      <c r="C221" s="297" t="s">
        <v>12176</v>
      </c>
      <c r="D221" s="297" t="s">
        <v>12315</v>
      </c>
      <c r="E221" s="55" t="s">
        <v>7802</v>
      </c>
      <c r="F221" s="55"/>
      <c r="G221" s="55" t="s">
        <v>7804</v>
      </c>
      <c r="H221" s="418">
        <v>22.78</v>
      </c>
      <c r="I221" s="59">
        <v>0.05</v>
      </c>
      <c r="J221" s="448">
        <f t="shared" si="3"/>
        <v>21.641000000000002</v>
      </c>
    </row>
    <row r="222" spans="1:10" ht="15.75">
      <c r="A222" s="55">
        <v>218</v>
      </c>
      <c r="B222" s="55" t="s">
        <v>12665</v>
      </c>
      <c r="C222" s="297" t="s">
        <v>12177</v>
      </c>
      <c r="D222" s="297" t="s">
        <v>12316</v>
      </c>
      <c r="E222" s="55" t="s">
        <v>7802</v>
      </c>
      <c r="F222" s="55"/>
      <c r="G222" s="55" t="s">
        <v>7804</v>
      </c>
      <c r="H222" s="418">
        <v>13.2</v>
      </c>
      <c r="I222" s="59">
        <v>0.05</v>
      </c>
      <c r="J222" s="448">
        <f t="shared" si="3"/>
        <v>12.54</v>
      </c>
    </row>
    <row r="223" spans="1:10" ht="15.75">
      <c r="A223" s="55">
        <v>219</v>
      </c>
      <c r="B223" s="55" t="s">
        <v>12665</v>
      </c>
      <c r="C223" s="297" t="s">
        <v>12178</v>
      </c>
      <c r="D223" s="297" t="s">
        <v>12317</v>
      </c>
      <c r="E223" s="55" t="s">
        <v>7802</v>
      </c>
      <c r="F223" s="55"/>
      <c r="G223" s="55" t="s">
        <v>7804</v>
      </c>
      <c r="H223" s="418">
        <v>30.95</v>
      </c>
      <c r="I223" s="59">
        <v>0.05</v>
      </c>
      <c r="J223" s="448">
        <f t="shared" si="3"/>
        <v>29.402499999999996</v>
      </c>
    </row>
    <row r="224" spans="1:10" ht="15.75">
      <c r="A224" s="55">
        <v>220</v>
      </c>
      <c r="B224" s="55" t="s">
        <v>12665</v>
      </c>
      <c r="C224" s="297" t="s">
        <v>12179</v>
      </c>
      <c r="D224" s="297" t="s">
        <v>12318</v>
      </c>
      <c r="E224" s="55" t="s">
        <v>7802</v>
      </c>
      <c r="F224" s="55"/>
      <c r="G224" s="55" t="s">
        <v>7804</v>
      </c>
      <c r="H224" s="418">
        <v>30.95</v>
      </c>
      <c r="I224" s="59">
        <v>0.05</v>
      </c>
      <c r="J224" s="448">
        <f t="shared" si="3"/>
        <v>29.402499999999996</v>
      </c>
    </row>
    <row r="225" spans="1:10" ht="15.75">
      <c r="A225" s="55">
        <v>221</v>
      </c>
      <c r="B225" s="55" t="s">
        <v>12665</v>
      </c>
      <c r="C225" s="297" t="s">
        <v>12180</v>
      </c>
      <c r="D225" s="297" t="s">
        <v>12319</v>
      </c>
      <c r="E225" s="55" t="s">
        <v>7802</v>
      </c>
      <c r="F225" s="55"/>
      <c r="G225" s="55" t="s">
        <v>7804</v>
      </c>
      <c r="H225" s="418">
        <v>19.14</v>
      </c>
      <c r="I225" s="59">
        <v>0.05</v>
      </c>
      <c r="J225" s="448">
        <f t="shared" si="3"/>
        <v>18.183</v>
      </c>
    </row>
    <row r="226" spans="1:10" ht="15.75">
      <c r="A226" s="55">
        <v>222</v>
      </c>
      <c r="B226" s="55" t="s">
        <v>12665</v>
      </c>
      <c r="C226" s="297" t="s">
        <v>12181</v>
      </c>
      <c r="D226" s="297" t="s">
        <v>12320</v>
      </c>
      <c r="E226" s="55" t="s">
        <v>7802</v>
      </c>
      <c r="F226" s="55"/>
      <c r="G226" s="55" t="s">
        <v>7804</v>
      </c>
      <c r="H226" s="418">
        <v>94.27</v>
      </c>
      <c r="I226" s="59">
        <v>0.05</v>
      </c>
      <c r="J226" s="448">
        <f t="shared" si="3"/>
        <v>89.556499999999986</v>
      </c>
    </row>
    <row r="227" spans="1:10" ht="15.75">
      <c r="A227" s="55">
        <v>223</v>
      </c>
      <c r="B227" s="55" t="s">
        <v>12665</v>
      </c>
      <c r="C227" s="297" t="s">
        <v>12182</v>
      </c>
      <c r="D227" s="297" t="s">
        <v>12321</v>
      </c>
      <c r="E227" s="55" t="s">
        <v>7802</v>
      </c>
      <c r="F227" s="55"/>
      <c r="G227" s="55" t="s">
        <v>7804</v>
      </c>
      <c r="H227" s="418">
        <v>77.959999999999994</v>
      </c>
      <c r="I227" s="59">
        <v>0.05</v>
      </c>
      <c r="J227" s="448">
        <f t="shared" si="3"/>
        <v>74.061999999999998</v>
      </c>
    </row>
    <row r="228" spans="1:10" ht="15.75">
      <c r="A228" s="55">
        <v>224</v>
      </c>
      <c r="B228" s="55" t="s">
        <v>12665</v>
      </c>
      <c r="C228" s="297" t="s">
        <v>12183</v>
      </c>
      <c r="D228" s="297" t="s">
        <v>12322</v>
      </c>
      <c r="E228" s="55" t="s">
        <v>7802</v>
      </c>
      <c r="F228" s="55"/>
      <c r="G228" s="55" t="s">
        <v>7804</v>
      </c>
      <c r="H228" s="418">
        <v>45.22</v>
      </c>
      <c r="I228" s="59">
        <v>0.05</v>
      </c>
      <c r="J228" s="448">
        <f t="shared" si="3"/>
        <v>42.958999999999996</v>
      </c>
    </row>
    <row r="229" spans="1:10" ht="15.75">
      <c r="A229" s="55">
        <v>225</v>
      </c>
      <c r="B229" s="55" t="s">
        <v>12665</v>
      </c>
      <c r="C229" s="297" t="s">
        <v>12184</v>
      </c>
      <c r="D229" s="297" t="s">
        <v>12323</v>
      </c>
      <c r="E229" s="55" t="s">
        <v>7802</v>
      </c>
      <c r="F229" s="55"/>
      <c r="G229" s="55" t="s">
        <v>7804</v>
      </c>
      <c r="H229" s="418">
        <v>131.82</v>
      </c>
      <c r="I229" s="59">
        <v>0.05</v>
      </c>
      <c r="J229" s="448">
        <f t="shared" si="3"/>
        <v>125.22899999999998</v>
      </c>
    </row>
    <row r="230" spans="1:10" ht="15.75">
      <c r="A230" s="55">
        <v>226</v>
      </c>
      <c r="B230" s="55" t="s">
        <v>12665</v>
      </c>
      <c r="C230" s="297" t="s">
        <v>12185</v>
      </c>
      <c r="D230" s="297" t="s">
        <v>12324</v>
      </c>
      <c r="E230" s="55" t="s">
        <v>7802</v>
      </c>
      <c r="F230" s="55"/>
      <c r="G230" s="55" t="s">
        <v>7804</v>
      </c>
      <c r="H230" s="418">
        <v>117.08</v>
      </c>
      <c r="I230" s="59">
        <v>0.05</v>
      </c>
      <c r="J230" s="448">
        <f t="shared" si="3"/>
        <v>111.226</v>
      </c>
    </row>
    <row r="231" spans="1:10" ht="15.75">
      <c r="A231" s="55">
        <v>227</v>
      </c>
      <c r="B231" s="55" t="s">
        <v>12665</v>
      </c>
      <c r="C231" s="297" t="s">
        <v>12186</v>
      </c>
      <c r="D231" s="297" t="s">
        <v>12325</v>
      </c>
      <c r="E231" s="55" t="s">
        <v>7802</v>
      </c>
      <c r="F231" s="55"/>
      <c r="G231" s="55" t="s">
        <v>7804</v>
      </c>
      <c r="H231" s="418">
        <v>89.59</v>
      </c>
      <c r="I231" s="59">
        <v>0.05</v>
      </c>
      <c r="J231" s="448">
        <f t="shared" si="3"/>
        <v>85.110500000000002</v>
      </c>
    </row>
    <row r="232" spans="1:10" ht="15.75">
      <c r="A232" s="55">
        <v>228</v>
      </c>
      <c r="B232" s="55" t="s">
        <v>12665</v>
      </c>
      <c r="C232" s="297" t="s">
        <v>12187</v>
      </c>
      <c r="D232" s="297" t="s">
        <v>12326</v>
      </c>
      <c r="E232" s="55" t="s">
        <v>7802</v>
      </c>
      <c r="F232" s="55"/>
      <c r="G232" s="55" t="s">
        <v>7804</v>
      </c>
      <c r="H232" s="418">
        <v>32.520000000000003</v>
      </c>
      <c r="I232" s="59">
        <v>0.05</v>
      </c>
      <c r="J232" s="448">
        <f t="shared" si="3"/>
        <v>30.894000000000002</v>
      </c>
    </row>
    <row r="233" spans="1:10" ht="15.75">
      <c r="A233" s="55">
        <v>229</v>
      </c>
      <c r="B233" s="55" t="s">
        <v>12665</v>
      </c>
      <c r="C233" s="297" t="s">
        <v>12188</v>
      </c>
      <c r="D233" s="297" t="s">
        <v>12327</v>
      </c>
      <c r="E233" s="55" t="s">
        <v>7802</v>
      </c>
      <c r="F233" s="55"/>
      <c r="G233" s="55" t="s">
        <v>7804</v>
      </c>
      <c r="H233" s="418">
        <v>32.200000000000003</v>
      </c>
      <c r="I233" s="59">
        <v>0.05</v>
      </c>
      <c r="J233" s="448">
        <f t="shared" si="3"/>
        <v>30.59</v>
      </c>
    </row>
    <row r="234" spans="1:10" ht="15.75">
      <c r="A234" s="55">
        <v>230</v>
      </c>
      <c r="B234" s="55" t="s">
        <v>12665</v>
      </c>
      <c r="C234" s="297" t="s">
        <v>12189</v>
      </c>
      <c r="D234" s="297" t="s">
        <v>12328</v>
      </c>
      <c r="E234" s="55" t="s">
        <v>7802</v>
      </c>
      <c r="F234" s="55"/>
      <c r="G234" s="55" t="s">
        <v>7804</v>
      </c>
      <c r="H234" s="418">
        <v>19.71</v>
      </c>
      <c r="I234" s="59">
        <v>0.05</v>
      </c>
      <c r="J234" s="448">
        <f t="shared" si="3"/>
        <v>18.724499999999999</v>
      </c>
    </row>
    <row r="235" spans="1:10" ht="15.75">
      <c r="A235" s="55">
        <v>231</v>
      </c>
      <c r="B235" s="55" t="s">
        <v>12665</v>
      </c>
      <c r="C235" s="297" t="s">
        <v>12190</v>
      </c>
      <c r="D235" s="297" t="s">
        <v>12329</v>
      </c>
      <c r="E235" s="55" t="s">
        <v>7802</v>
      </c>
      <c r="F235" s="55"/>
      <c r="G235" s="55" t="s">
        <v>7804</v>
      </c>
      <c r="H235" s="418">
        <v>73.05</v>
      </c>
      <c r="I235" s="59">
        <v>0.05</v>
      </c>
      <c r="J235" s="448">
        <f t="shared" si="3"/>
        <v>69.397499999999994</v>
      </c>
    </row>
    <row r="236" spans="1:10" ht="15.75">
      <c r="A236" s="55">
        <v>232</v>
      </c>
      <c r="B236" s="55" t="s">
        <v>12665</v>
      </c>
      <c r="C236" s="297" t="s">
        <v>12191</v>
      </c>
      <c r="D236" s="297" t="s">
        <v>12330</v>
      </c>
      <c r="E236" s="55" t="s">
        <v>7802</v>
      </c>
      <c r="F236" s="55"/>
      <c r="G236" s="55" t="s">
        <v>7804</v>
      </c>
      <c r="H236" s="418">
        <v>166.32</v>
      </c>
      <c r="I236" s="59">
        <v>0.05</v>
      </c>
      <c r="J236" s="448">
        <f t="shared" si="3"/>
        <v>158.00399999999999</v>
      </c>
    </row>
    <row r="237" spans="1:10" ht="15.75">
      <c r="A237" s="55">
        <v>233</v>
      </c>
      <c r="B237" s="55" t="s">
        <v>12665</v>
      </c>
      <c r="C237" s="297" t="s">
        <v>12192</v>
      </c>
      <c r="D237" s="297" t="s">
        <v>12331</v>
      </c>
      <c r="E237" s="55" t="s">
        <v>7802</v>
      </c>
      <c r="F237" s="55"/>
      <c r="G237" s="55" t="s">
        <v>7804</v>
      </c>
      <c r="H237" s="418">
        <v>29.27</v>
      </c>
      <c r="I237" s="59">
        <v>0.05</v>
      </c>
      <c r="J237" s="448">
        <f t="shared" si="3"/>
        <v>27.8065</v>
      </c>
    </row>
    <row r="238" spans="1:10" ht="15.75">
      <c r="A238" s="55">
        <v>234</v>
      </c>
      <c r="B238" s="55" t="s">
        <v>12665</v>
      </c>
      <c r="C238" s="297" t="s">
        <v>12193</v>
      </c>
      <c r="D238" s="297" t="s">
        <v>12332</v>
      </c>
      <c r="E238" s="55" t="s">
        <v>7802</v>
      </c>
      <c r="F238" s="55"/>
      <c r="G238" s="55" t="s">
        <v>7804</v>
      </c>
      <c r="H238" s="418">
        <v>113.61</v>
      </c>
      <c r="I238" s="59">
        <v>0.05</v>
      </c>
      <c r="J238" s="448">
        <f t="shared" si="3"/>
        <v>107.92949999999999</v>
      </c>
    </row>
    <row r="239" spans="1:10" ht="15.75">
      <c r="A239" s="55">
        <v>235</v>
      </c>
      <c r="B239" s="55" t="s">
        <v>12665</v>
      </c>
      <c r="C239" s="297" t="s">
        <v>12194</v>
      </c>
      <c r="D239" s="297" t="s">
        <v>12333</v>
      </c>
      <c r="E239" s="55" t="s">
        <v>7802</v>
      </c>
      <c r="F239" s="55"/>
      <c r="G239" s="55" t="s">
        <v>7804</v>
      </c>
      <c r="H239" s="418">
        <v>236.35</v>
      </c>
      <c r="I239" s="59">
        <v>0.05</v>
      </c>
      <c r="J239" s="448">
        <f t="shared" si="3"/>
        <v>224.53249999999997</v>
      </c>
    </row>
    <row r="240" spans="1:10" ht="15.75">
      <c r="A240" s="55">
        <v>236</v>
      </c>
      <c r="B240" s="55" t="s">
        <v>12665</v>
      </c>
      <c r="C240" s="297" t="s">
        <v>12195</v>
      </c>
      <c r="D240" s="297" t="s">
        <v>12334</v>
      </c>
      <c r="E240" s="55" t="s">
        <v>7802</v>
      </c>
      <c r="F240" s="55"/>
      <c r="G240" s="55" t="s">
        <v>7804</v>
      </c>
      <c r="H240" s="418">
        <v>236.35</v>
      </c>
      <c r="I240" s="59">
        <v>0.05</v>
      </c>
      <c r="J240" s="448">
        <f t="shared" si="3"/>
        <v>224.53249999999997</v>
      </c>
    </row>
    <row r="241" spans="1:10" ht="15.75">
      <c r="A241" s="55">
        <v>237</v>
      </c>
      <c r="B241" s="55" t="s">
        <v>12665</v>
      </c>
      <c r="C241" s="297" t="s">
        <v>12196</v>
      </c>
      <c r="D241" s="297" t="s">
        <v>12335</v>
      </c>
      <c r="E241" s="55" t="s">
        <v>7802</v>
      </c>
      <c r="F241" s="55"/>
      <c r="G241" s="55" t="s">
        <v>7804</v>
      </c>
      <c r="H241" s="418">
        <v>208.09</v>
      </c>
      <c r="I241" s="59">
        <v>0.05</v>
      </c>
      <c r="J241" s="448">
        <f t="shared" si="3"/>
        <v>197.68549999999999</v>
      </c>
    </row>
    <row r="242" spans="1:10" ht="15.75">
      <c r="A242" s="55">
        <v>238</v>
      </c>
      <c r="B242" s="55" t="s">
        <v>12665</v>
      </c>
      <c r="C242" s="297" t="s">
        <v>12197</v>
      </c>
      <c r="D242" s="297" t="s">
        <v>12336</v>
      </c>
      <c r="E242" s="55" t="s">
        <v>7802</v>
      </c>
      <c r="F242" s="55"/>
      <c r="G242" s="55" t="s">
        <v>7804</v>
      </c>
      <c r="H242" s="418">
        <v>3.48</v>
      </c>
      <c r="I242" s="59">
        <v>0.05</v>
      </c>
      <c r="J242" s="448">
        <f t="shared" si="3"/>
        <v>3.306</v>
      </c>
    </row>
    <row r="243" spans="1:10" ht="15.75">
      <c r="A243" s="55">
        <v>239</v>
      </c>
      <c r="B243" s="55" t="s">
        <v>12665</v>
      </c>
      <c r="C243" s="297" t="s">
        <v>12198</v>
      </c>
      <c r="D243" s="297" t="s">
        <v>12337</v>
      </c>
      <c r="E243" s="55" t="s">
        <v>7802</v>
      </c>
      <c r="F243" s="55"/>
      <c r="G243" s="55" t="s">
        <v>7804</v>
      </c>
      <c r="H243" s="418">
        <v>42.89</v>
      </c>
      <c r="I243" s="59">
        <v>0.05</v>
      </c>
      <c r="J243" s="448">
        <f t="shared" si="3"/>
        <v>40.7455</v>
      </c>
    </row>
    <row r="244" spans="1:10" ht="15.75">
      <c r="A244" s="55">
        <v>240</v>
      </c>
      <c r="B244" s="55" t="s">
        <v>12665</v>
      </c>
      <c r="C244" s="297" t="s">
        <v>12199</v>
      </c>
      <c r="D244" s="297" t="s">
        <v>12338</v>
      </c>
      <c r="E244" s="55" t="s">
        <v>7802</v>
      </c>
      <c r="F244" s="55"/>
      <c r="G244" s="55" t="s">
        <v>7804</v>
      </c>
      <c r="H244" s="418">
        <v>42.89</v>
      </c>
      <c r="I244" s="59">
        <v>0.05</v>
      </c>
      <c r="J244" s="448">
        <f t="shared" si="3"/>
        <v>40.7455</v>
      </c>
    </row>
    <row r="245" spans="1:10" ht="15.75">
      <c r="A245" s="55">
        <v>241</v>
      </c>
      <c r="B245" s="55" t="s">
        <v>12665</v>
      </c>
      <c r="C245" s="297" t="s">
        <v>12200</v>
      </c>
      <c r="D245" s="297" t="s">
        <v>12339</v>
      </c>
      <c r="E245" s="55" t="s">
        <v>7802</v>
      </c>
      <c r="F245" s="55"/>
      <c r="G245" s="55" t="s">
        <v>7804</v>
      </c>
      <c r="H245" s="418">
        <v>31.3</v>
      </c>
      <c r="I245" s="59">
        <v>0.05</v>
      </c>
      <c r="J245" s="448">
        <f t="shared" si="3"/>
        <v>29.734999999999999</v>
      </c>
    </row>
    <row r="246" spans="1:10" ht="15.75">
      <c r="A246" s="55">
        <v>242</v>
      </c>
      <c r="B246" s="55" t="s">
        <v>12665</v>
      </c>
      <c r="C246" s="297" t="s">
        <v>12201</v>
      </c>
      <c r="D246" s="297" t="s">
        <v>12340</v>
      </c>
      <c r="E246" s="55" t="s">
        <v>7802</v>
      </c>
      <c r="F246" s="55"/>
      <c r="G246" s="55" t="s">
        <v>7804</v>
      </c>
      <c r="H246" s="418">
        <v>177.74</v>
      </c>
      <c r="I246" s="59">
        <v>0.05</v>
      </c>
      <c r="J246" s="448">
        <f t="shared" si="3"/>
        <v>168.85300000000001</v>
      </c>
    </row>
    <row r="247" spans="1:10" ht="15.75">
      <c r="A247" s="55">
        <v>243</v>
      </c>
      <c r="B247" s="55" t="s">
        <v>12665</v>
      </c>
      <c r="C247" s="297" t="s">
        <v>12202</v>
      </c>
      <c r="D247" s="297" t="s">
        <v>12341</v>
      </c>
      <c r="E247" s="55" t="s">
        <v>7802</v>
      </c>
      <c r="F247" s="55"/>
      <c r="G247" s="55" t="s">
        <v>7804</v>
      </c>
      <c r="H247" s="418">
        <v>129.22</v>
      </c>
      <c r="I247" s="59">
        <v>0.05</v>
      </c>
      <c r="J247" s="448">
        <f t="shared" si="3"/>
        <v>122.75899999999999</v>
      </c>
    </row>
    <row r="248" spans="1:10" ht="15.75">
      <c r="A248" s="55">
        <v>244</v>
      </c>
      <c r="B248" s="55" t="s">
        <v>12665</v>
      </c>
      <c r="C248" s="297" t="s">
        <v>12203</v>
      </c>
      <c r="D248" s="297" t="s">
        <v>12342</v>
      </c>
      <c r="E248" s="55" t="s">
        <v>7802</v>
      </c>
      <c r="F248" s="55"/>
      <c r="G248" s="55" t="s">
        <v>7804</v>
      </c>
      <c r="H248" s="418">
        <v>88.51</v>
      </c>
      <c r="I248" s="59">
        <v>0.05</v>
      </c>
      <c r="J248" s="448">
        <f t="shared" si="3"/>
        <v>84.084500000000006</v>
      </c>
    </row>
    <row r="249" spans="1:10" ht="15.75">
      <c r="A249" s="55">
        <v>245</v>
      </c>
      <c r="B249" s="55" t="s">
        <v>12665</v>
      </c>
      <c r="C249" s="297" t="s">
        <v>12204</v>
      </c>
      <c r="D249" s="297" t="s">
        <v>12343</v>
      </c>
      <c r="E249" s="55" t="s">
        <v>7802</v>
      </c>
      <c r="F249" s="55"/>
      <c r="G249" s="55" t="s">
        <v>7804</v>
      </c>
      <c r="H249" s="418">
        <v>92.34</v>
      </c>
      <c r="I249" s="59">
        <v>0.05</v>
      </c>
      <c r="J249" s="448">
        <f t="shared" si="3"/>
        <v>87.722999999999999</v>
      </c>
    </row>
    <row r="250" spans="1:10" ht="15.75">
      <c r="A250" s="55">
        <v>246</v>
      </c>
      <c r="B250" s="55" t="s">
        <v>12665</v>
      </c>
      <c r="C250" s="297" t="s">
        <v>12205</v>
      </c>
      <c r="D250" s="297" t="s">
        <v>12344</v>
      </c>
      <c r="E250" s="55" t="s">
        <v>7802</v>
      </c>
      <c r="F250" s="55"/>
      <c r="G250" s="55" t="s">
        <v>7804</v>
      </c>
      <c r="H250" s="418">
        <v>75.73</v>
      </c>
      <c r="I250" s="59">
        <v>0.05</v>
      </c>
      <c r="J250" s="448">
        <f t="shared" si="3"/>
        <v>71.9435</v>
      </c>
    </row>
    <row r="251" spans="1:10" ht="15.75">
      <c r="A251" s="55">
        <v>247</v>
      </c>
      <c r="B251" s="55" t="s">
        <v>12665</v>
      </c>
      <c r="C251" s="297" t="s">
        <v>12206</v>
      </c>
      <c r="D251" s="297" t="s">
        <v>12345</v>
      </c>
      <c r="E251" s="55" t="s">
        <v>7802</v>
      </c>
      <c r="F251" s="55"/>
      <c r="G251" s="55" t="s">
        <v>7804</v>
      </c>
      <c r="H251" s="418">
        <v>240.34</v>
      </c>
      <c r="I251" s="59">
        <v>0.05</v>
      </c>
      <c r="J251" s="448">
        <f t="shared" si="3"/>
        <v>228.32299999999998</v>
      </c>
    </row>
    <row r="252" spans="1:10" ht="15.75">
      <c r="A252" s="55">
        <v>248</v>
      </c>
      <c r="B252" s="55" t="s">
        <v>12665</v>
      </c>
      <c r="C252" s="297" t="s">
        <v>12207</v>
      </c>
      <c r="D252" s="297" t="s">
        <v>12346</v>
      </c>
      <c r="E252" s="55" t="s">
        <v>7802</v>
      </c>
      <c r="F252" s="55"/>
      <c r="G252" s="55" t="s">
        <v>7804</v>
      </c>
      <c r="H252" s="418">
        <v>240.34</v>
      </c>
      <c r="I252" s="59">
        <v>0.05</v>
      </c>
      <c r="J252" s="448">
        <f t="shared" si="3"/>
        <v>228.32299999999998</v>
      </c>
    </row>
    <row r="253" spans="1:10" ht="15.75">
      <c r="A253" s="55">
        <v>249</v>
      </c>
      <c r="B253" s="55" t="s">
        <v>12665</v>
      </c>
      <c r="C253" s="297" t="s">
        <v>12208</v>
      </c>
      <c r="D253" s="297" t="s">
        <v>12347</v>
      </c>
      <c r="E253" s="55" t="s">
        <v>7802</v>
      </c>
      <c r="F253" s="55"/>
      <c r="G253" s="55" t="s">
        <v>7804</v>
      </c>
      <c r="H253" s="418">
        <v>240.34</v>
      </c>
      <c r="I253" s="59">
        <v>0.05</v>
      </c>
      <c r="J253" s="448">
        <f t="shared" si="3"/>
        <v>228.32299999999998</v>
      </c>
    </row>
    <row r="254" spans="1:10" ht="15.75">
      <c r="A254" s="55">
        <v>250</v>
      </c>
      <c r="B254" s="55" t="s">
        <v>12665</v>
      </c>
      <c r="C254" s="297" t="s">
        <v>12209</v>
      </c>
      <c r="D254" s="297" t="s">
        <v>12348</v>
      </c>
      <c r="E254" s="55" t="s">
        <v>7802</v>
      </c>
      <c r="F254" s="55"/>
      <c r="G254" s="55" t="s">
        <v>7804</v>
      </c>
      <c r="H254" s="418">
        <v>13.91</v>
      </c>
      <c r="I254" s="59">
        <v>0.05</v>
      </c>
      <c r="J254" s="448">
        <f t="shared" si="3"/>
        <v>13.214499999999999</v>
      </c>
    </row>
    <row r="255" spans="1:10" ht="15.75">
      <c r="A255" s="55">
        <v>251</v>
      </c>
      <c r="B255" s="55" t="s">
        <v>12665</v>
      </c>
      <c r="C255" s="297" t="s">
        <v>12210</v>
      </c>
      <c r="D255" s="297" t="s">
        <v>12349</v>
      </c>
      <c r="E255" s="55" t="s">
        <v>7802</v>
      </c>
      <c r="F255" s="55"/>
      <c r="G255" s="55" t="s">
        <v>7804</v>
      </c>
      <c r="H255" s="418">
        <v>13.91</v>
      </c>
      <c r="I255" s="59">
        <v>0.05</v>
      </c>
      <c r="J255" s="448">
        <f t="shared" si="3"/>
        <v>13.214499999999999</v>
      </c>
    </row>
    <row r="256" spans="1:10" ht="15.75">
      <c r="A256" s="55">
        <v>252</v>
      </c>
      <c r="B256" s="55" t="s">
        <v>12665</v>
      </c>
      <c r="C256" s="297" t="s">
        <v>12211</v>
      </c>
      <c r="D256" s="297" t="s">
        <v>12350</v>
      </c>
      <c r="E256" s="55" t="s">
        <v>7802</v>
      </c>
      <c r="F256" s="55"/>
      <c r="G256" s="55" t="s">
        <v>7804</v>
      </c>
      <c r="H256" s="418">
        <v>13.91</v>
      </c>
      <c r="I256" s="59">
        <v>0.05</v>
      </c>
      <c r="J256" s="448">
        <f t="shared" si="3"/>
        <v>13.214499999999999</v>
      </c>
    </row>
    <row r="257" spans="1:10" ht="15.75">
      <c r="A257" s="55">
        <v>253</v>
      </c>
      <c r="B257" s="55" t="s">
        <v>12665</v>
      </c>
      <c r="C257" s="297" t="s">
        <v>12212</v>
      </c>
      <c r="D257" s="297" t="s">
        <v>12351</v>
      </c>
      <c r="E257" s="55" t="s">
        <v>7802</v>
      </c>
      <c r="F257" s="55"/>
      <c r="G257" s="55" t="s">
        <v>7804</v>
      </c>
      <c r="H257" s="418">
        <v>13.91</v>
      </c>
      <c r="I257" s="59">
        <v>0.05</v>
      </c>
      <c r="J257" s="448">
        <f t="shared" si="3"/>
        <v>13.214499999999999</v>
      </c>
    </row>
    <row r="258" spans="1:10" ht="15.75">
      <c r="A258" s="55">
        <v>254</v>
      </c>
      <c r="B258" s="55" t="s">
        <v>12665</v>
      </c>
      <c r="C258" s="297" t="s">
        <v>12213</v>
      </c>
      <c r="D258" s="297" t="s">
        <v>12352</v>
      </c>
      <c r="E258" s="55" t="s">
        <v>7802</v>
      </c>
      <c r="F258" s="55"/>
      <c r="G258" s="55" t="s">
        <v>7804</v>
      </c>
      <c r="H258" s="418">
        <v>13.91</v>
      </c>
      <c r="I258" s="59">
        <v>0.05</v>
      </c>
      <c r="J258" s="448">
        <f t="shared" si="3"/>
        <v>13.214499999999999</v>
      </c>
    </row>
    <row r="259" spans="1:10" ht="15.75">
      <c r="A259" s="55">
        <v>255</v>
      </c>
      <c r="B259" s="55" t="s">
        <v>12665</v>
      </c>
      <c r="C259" s="297" t="s">
        <v>12214</v>
      </c>
      <c r="D259" s="297" t="s">
        <v>12353</v>
      </c>
      <c r="E259" s="55" t="s">
        <v>7802</v>
      </c>
      <c r="F259" s="55"/>
      <c r="G259" s="55" t="s">
        <v>7804</v>
      </c>
      <c r="H259" s="418">
        <v>15.87</v>
      </c>
      <c r="I259" s="59">
        <v>0.05</v>
      </c>
      <c r="J259" s="448">
        <f t="shared" si="3"/>
        <v>15.076499999999999</v>
      </c>
    </row>
    <row r="260" spans="1:10" ht="15.75">
      <c r="A260" s="55">
        <v>256</v>
      </c>
      <c r="B260" s="55" t="s">
        <v>12665</v>
      </c>
      <c r="C260" s="297" t="s">
        <v>12215</v>
      </c>
      <c r="D260" s="297" t="s">
        <v>12354</v>
      </c>
      <c r="E260" s="55" t="s">
        <v>7802</v>
      </c>
      <c r="F260" s="55"/>
      <c r="G260" s="55" t="s">
        <v>7804</v>
      </c>
      <c r="H260" s="418">
        <v>18.54</v>
      </c>
      <c r="I260" s="59">
        <v>0.05</v>
      </c>
      <c r="J260" s="448">
        <f t="shared" si="3"/>
        <v>17.613</v>
      </c>
    </row>
    <row r="261" spans="1:10" ht="15.75">
      <c r="A261" s="55">
        <v>257</v>
      </c>
      <c r="B261" s="55" t="s">
        <v>12665</v>
      </c>
      <c r="C261" s="297" t="s">
        <v>12216</v>
      </c>
      <c r="D261" s="297" t="s">
        <v>12355</v>
      </c>
      <c r="E261" s="55" t="s">
        <v>7802</v>
      </c>
      <c r="F261" s="55"/>
      <c r="G261" s="55" t="s">
        <v>7804</v>
      </c>
      <c r="H261" s="418">
        <v>15.88</v>
      </c>
      <c r="I261" s="59">
        <v>0.05</v>
      </c>
      <c r="J261" s="448">
        <f t="shared" si="3"/>
        <v>15.086</v>
      </c>
    </row>
    <row r="262" spans="1:10" ht="15.75">
      <c r="A262" s="55">
        <v>258</v>
      </c>
      <c r="B262" s="55" t="s">
        <v>12665</v>
      </c>
      <c r="C262" s="297" t="s">
        <v>12217</v>
      </c>
      <c r="D262" s="297" t="s">
        <v>12355</v>
      </c>
      <c r="E262" s="55" t="s">
        <v>7802</v>
      </c>
      <c r="F262" s="55"/>
      <c r="G262" s="55" t="s">
        <v>7804</v>
      </c>
      <c r="H262" s="418">
        <v>15.88</v>
      </c>
      <c r="I262" s="59">
        <v>0.05</v>
      </c>
      <c r="J262" s="448">
        <f t="shared" ref="J262:J325" si="4">H262*(1-I262)</f>
        <v>15.086</v>
      </c>
    </row>
    <row r="263" spans="1:10" ht="15.75">
      <c r="A263" s="55">
        <v>259</v>
      </c>
      <c r="B263" s="55" t="s">
        <v>12665</v>
      </c>
      <c r="C263" s="297" t="s">
        <v>12218</v>
      </c>
      <c r="D263" s="297" t="s">
        <v>12356</v>
      </c>
      <c r="E263" s="55" t="s">
        <v>7802</v>
      </c>
      <c r="F263" s="55"/>
      <c r="G263" s="55" t="s">
        <v>7804</v>
      </c>
      <c r="H263" s="418">
        <v>24.35</v>
      </c>
      <c r="I263" s="59">
        <v>0.05</v>
      </c>
      <c r="J263" s="448">
        <f t="shared" si="4"/>
        <v>23.1325</v>
      </c>
    </row>
    <row r="264" spans="1:10" ht="15.75">
      <c r="A264" s="55">
        <v>260</v>
      </c>
      <c r="B264" s="55" t="s">
        <v>12665</v>
      </c>
      <c r="C264" s="297" t="s">
        <v>12219</v>
      </c>
      <c r="D264" s="297" t="s">
        <v>12357</v>
      </c>
      <c r="E264" s="55" t="s">
        <v>7802</v>
      </c>
      <c r="F264" s="55"/>
      <c r="G264" s="55" t="s">
        <v>7804</v>
      </c>
      <c r="H264" s="418">
        <v>24.35</v>
      </c>
      <c r="I264" s="59">
        <v>0.05</v>
      </c>
      <c r="J264" s="448">
        <f t="shared" si="4"/>
        <v>23.1325</v>
      </c>
    </row>
    <row r="265" spans="1:10" ht="15.75">
      <c r="A265" s="55">
        <v>261</v>
      </c>
      <c r="B265" s="55" t="s">
        <v>12665</v>
      </c>
      <c r="C265" s="297" t="s">
        <v>12220</v>
      </c>
      <c r="D265" s="297" t="s">
        <v>12358</v>
      </c>
      <c r="E265" s="55" t="s">
        <v>7802</v>
      </c>
      <c r="F265" s="55"/>
      <c r="G265" s="55" t="s">
        <v>7804</v>
      </c>
      <c r="H265" s="418">
        <v>13.91</v>
      </c>
      <c r="I265" s="59">
        <v>0.05</v>
      </c>
      <c r="J265" s="448">
        <f t="shared" si="4"/>
        <v>13.214499999999999</v>
      </c>
    </row>
    <row r="266" spans="1:10" ht="15.75">
      <c r="A266" s="55">
        <v>262</v>
      </c>
      <c r="B266" s="55" t="s">
        <v>12665</v>
      </c>
      <c r="C266" s="297" t="s">
        <v>12221</v>
      </c>
      <c r="D266" s="297" t="s">
        <v>12359</v>
      </c>
      <c r="E266" s="55" t="s">
        <v>7802</v>
      </c>
      <c r="F266" s="55"/>
      <c r="G266" s="55" t="s">
        <v>7804</v>
      </c>
      <c r="H266" s="418">
        <v>34.21</v>
      </c>
      <c r="I266" s="59">
        <v>0.05</v>
      </c>
      <c r="J266" s="448">
        <f t="shared" si="4"/>
        <v>32.499499999999998</v>
      </c>
    </row>
    <row r="267" spans="1:10" ht="15.75">
      <c r="A267" s="55">
        <v>263</v>
      </c>
      <c r="B267" s="55" t="s">
        <v>12665</v>
      </c>
      <c r="C267" s="297" t="s">
        <v>12222</v>
      </c>
      <c r="D267" s="297" t="s">
        <v>12360</v>
      </c>
      <c r="E267" s="55" t="s">
        <v>7802</v>
      </c>
      <c r="F267" s="55"/>
      <c r="G267" s="55" t="s">
        <v>7804</v>
      </c>
      <c r="H267" s="418">
        <v>34.21</v>
      </c>
      <c r="I267" s="59">
        <v>0.05</v>
      </c>
      <c r="J267" s="448">
        <f t="shared" si="4"/>
        <v>32.499499999999998</v>
      </c>
    </row>
    <row r="268" spans="1:10" ht="15.75">
      <c r="A268" s="55">
        <v>264</v>
      </c>
      <c r="B268" s="55" t="s">
        <v>12665</v>
      </c>
      <c r="C268" s="297" t="s">
        <v>12223</v>
      </c>
      <c r="D268" s="297" t="s">
        <v>12361</v>
      </c>
      <c r="E268" s="55" t="s">
        <v>7802</v>
      </c>
      <c r="F268" s="55"/>
      <c r="G268" s="55" t="s">
        <v>7804</v>
      </c>
      <c r="H268" s="418">
        <v>23.2</v>
      </c>
      <c r="I268" s="59">
        <v>0.05</v>
      </c>
      <c r="J268" s="448">
        <f t="shared" si="4"/>
        <v>22.04</v>
      </c>
    </row>
    <row r="269" spans="1:10" ht="15.75">
      <c r="A269" s="55">
        <v>265</v>
      </c>
      <c r="B269" s="55" t="s">
        <v>12665</v>
      </c>
      <c r="C269" s="297" t="s">
        <v>12224</v>
      </c>
      <c r="D269" s="297" t="s">
        <v>12362</v>
      </c>
      <c r="E269" s="55" t="s">
        <v>7802</v>
      </c>
      <c r="F269" s="55"/>
      <c r="G269" s="55" t="s">
        <v>7804</v>
      </c>
      <c r="H269" s="418">
        <v>77.67</v>
      </c>
      <c r="I269" s="59">
        <v>0.05</v>
      </c>
      <c r="J269" s="448">
        <f t="shared" si="4"/>
        <v>73.786500000000004</v>
      </c>
    </row>
    <row r="270" spans="1:10" ht="15.75">
      <c r="A270" s="55">
        <v>266</v>
      </c>
      <c r="B270" s="55" t="s">
        <v>12665</v>
      </c>
      <c r="C270" s="297" t="s">
        <v>12225</v>
      </c>
      <c r="D270" s="297" t="s">
        <v>12363</v>
      </c>
      <c r="E270" s="55" t="s">
        <v>7802</v>
      </c>
      <c r="F270" s="55"/>
      <c r="G270" s="55" t="s">
        <v>7804</v>
      </c>
      <c r="H270" s="418">
        <v>77.67</v>
      </c>
      <c r="I270" s="59">
        <v>0.05</v>
      </c>
      <c r="J270" s="448">
        <f t="shared" si="4"/>
        <v>73.786500000000004</v>
      </c>
    </row>
    <row r="271" spans="1:10" ht="15.75">
      <c r="A271" s="55">
        <v>267</v>
      </c>
      <c r="B271" s="55" t="s">
        <v>12665</v>
      </c>
      <c r="C271" s="297" t="s">
        <v>12226</v>
      </c>
      <c r="D271" s="297" t="s">
        <v>12364</v>
      </c>
      <c r="E271" s="55" t="s">
        <v>7802</v>
      </c>
      <c r="F271" s="55"/>
      <c r="G271" s="55" t="s">
        <v>7804</v>
      </c>
      <c r="H271" s="418">
        <v>46.37</v>
      </c>
      <c r="I271" s="59">
        <v>0.05</v>
      </c>
      <c r="J271" s="448">
        <f t="shared" si="4"/>
        <v>44.051499999999997</v>
      </c>
    </row>
    <row r="272" spans="1:10" ht="15.75">
      <c r="A272" s="55">
        <v>268</v>
      </c>
      <c r="B272" s="55" t="s">
        <v>12665</v>
      </c>
      <c r="C272" s="297" t="s">
        <v>12227</v>
      </c>
      <c r="D272" s="297" t="s">
        <v>12365</v>
      </c>
      <c r="E272" s="55" t="s">
        <v>7802</v>
      </c>
      <c r="F272" s="55"/>
      <c r="G272" s="55" t="s">
        <v>7804</v>
      </c>
      <c r="H272" s="418">
        <v>129.83000000000001</v>
      </c>
      <c r="I272" s="59">
        <v>0.05</v>
      </c>
      <c r="J272" s="448">
        <f t="shared" si="4"/>
        <v>123.33850000000001</v>
      </c>
    </row>
    <row r="273" spans="1:10" ht="15.75">
      <c r="A273" s="55">
        <v>269</v>
      </c>
      <c r="B273" s="55" t="s">
        <v>12665</v>
      </c>
      <c r="C273" s="297" t="s">
        <v>12228</v>
      </c>
      <c r="D273" s="297" t="s">
        <v>12366</v>
      </c>
      <c r="E273" s="55" t="s">
        <v>7802</v>
      </c>
      <c r="F273" s="55"/>
      <c r="G273" s="55" t="s">
        <v>7804</v>
      </c>
      <c r="H273" s="418">
        <v>129.83000000000001</v>
      </c>
      <c r="I273" s="59">
        <v>0.05</v>
      </c>
      <c r="J273" s="448">
        <f t="shared" si="4"/>
        <v>123.33850000000001</v>
      </c>
    </row>
    <row r="274" spans="1:10" ht="15.75">
      <c r="A274" s="55">
        <v>270</v>
      </c>
      <c r="B274" s="55" t="s">
        <v>12665</v>
      </c>
      <c r="C274" s="297" t="s">
        <v>12229</v>
      </c>
      <c r="D274" s="297" t="s">
        <v>12367</v>
      </c>
      <c r="E274" s="55" t="s">
        <v>7802</v>
      </c>
      <c r="F274" s="55"/>
      <c r="G274" s="55" t="s">
        <v>7804</v>
      </c>
      <c r="H274" s="418">
        <v>98.55</v>
      </c>
      <c r="I274" s="59">
        <v>0.05</v>
      </c>
      <c r="J274" s="448">
        <f t="shared" si="4"/>
        <v>93.622499999999988</v>
      </c>
    </row>
    <row r="275" spans="1:10" ht="15.75">
      <c r="A275" s="55">
        <v>271</v>
      </c>
      <c r="B275" s="55" t="s">
        <v>12665</v>
      </c>
      <c r="C275" s="297" t="s">
        <v>12230</v>
      </c>
      <c r="D275" s="297" t="s">
        <v>12368</v>
      </c>
      <c r="E275" s="55" t="s">
        <v>7802</v>
      </c>
      <c r="F275" s="55"/>
      <c r="G275" s="55" t="s">
        <v>7804</v>
      </c>
      <c r="H275" s="418">
        <v>22.89</v>
      </c>
      <c r="I275" s="59">
        <v>0.05</v>
      </c>
      <c r="J275" s="448">
        <f t="shared" si="4"/>
        <v>21.7455</v>
      </c>
    </row>
    <row r="276" spans="1:10" ht="15.75">
      <c r="A276" s="55">
        <v>272</v>
      </c>
      <c r="B276" s="55" t="s">
        <v>12665</v>
      </c>
      <c r="C276" s="297" t="s">
        <v>12231</v>
      </c>
      <c r="D276" s="297" t="s">
        <v>12369</v>
      </c>
      <c r="E276" s="55" t="s">
        <v>7802</v>
      </c>
      <c r="F276" s="55"/>
      <c r="G276" s="55" t="s">
        <v>7804</v>
      </c>
      <c r="H276" s="418">
        <v>21.22</v>
      </c>
      <c r="I276" s="59">
        <v>0.05</v>
      </c>
      <c r="J276" s="448">
        <f t="shared" si="4"/>
        <v>20.158999999999999</v>
      </c>
    </row>
    <row r="277" spans="1:10" ht="15.75">
      <c r="A277" s="55">
        <v>273</v>
      </c>
      <c r="B277" s="55" t="s">
        <v>12665</v>
      </c>
      <c r="C277" s="297" t="s">
        <v>12232</v>
      </c>
      <c r="D277" s="297" t="s">
        <v>12370</v>
      </c>
      <c r="E277" s="55" t="s">
        <v>7802</v>
      </c>
      <c r="F277" s="55"/>
      <c r="G277" s="55" t="s">
        <v>7804</v>
      </c>
      <c r="H277" s="418">
        <v>11.3</v>
      </c>
      <c r="I277" s="59">
        <v>0.05</v>
      </c>
      <c r="J277" s="448">
        <f t="shared" si="4"/>
        <v>10.734999999999999</v>
      </c>
    </row>
    <row r="278" spans="1:10" ht="15.75">
      <c r="A278" s="55">
        <v>274</v>
      </c>
      <c r="B278" s="55" t="s">
        <v>12665</v>
      </c>
      <c r="C278" s="297" t="s">
        <v>12233</v>
      </c>
      <c r="D278" s="297" t="s">
        <v>12371</v>
      </c>
      <c r="E278" s="55" t="s">
        <v>7802</v>
      </c>
      <c r="F278" s="55"/>
      <c r="G278" s="55" t="s">
        <v>7804</v>
      </c>
      <c r="H278" s="418">
        <v>29.57</v>
      </c>
      <c r="I278" s="59">
        <v>0.05</v>
      </c>
      <c r="J278" s="448">
        <f t="shared" si="4"/>
        <v>28.0915</v>
      </c>
    </row>
    <row r="279" spans="1:10" ht="15.75">
      <c r="A279" s="55">
        <v>275</v>
      </c>
      <c r="B279" s="55" t="s">
        <v>12665</v>
      </c>
      <c r="C279" s="297" t="s">
        <v>12234</v>
      </c>
      <c r="D279" s="297" t="s">
        <v>12372</v>
      </c>
      <c r="E279" s="55" t="s">
        <v>7802</v>
      </c>
      <c r="F279" s="55"/>
      <c r="G279" s="55" t="s">
        <v>7804</v>
      </c>
      <c r="H279" s="418">
        <v>29.57</v>
      </c>
      <c r="I279" s="59">
        <v>0.05</v>
      </c>
      <c r="J279" s="448">
        <f t="shared" si="4"/>
        <v>28.0915</v>
      </c>
    </row>
    <row r="280" spans="1:10" ht="15.75">
      <c r="A280" s="55">
        <v>276</v>
      </c>
      <c r="B280" s="55" t="s">
        <v>12665</v>
      </c>
      <c r="C280" s="297" t="s">
        <v>12235</v>
      </c>
      <c r="D280" s="297" t="s">
        <v>12373</v>
      </c>
      <c r="E280" s="55" t="s">
        <v>7802</v>
      </c>
      <c r="F280" s="55"/>
      <c r="G280" s="55" t="s">
        <v>7804</v>
      </c>
      <c r="H280" s="418">
        <v>19.14</v>
      </c>
      <c r="I280" s="59">
        <v>0.05</v>
      </c>
      <c r="J280" s="448">
        <f t="shared" si="4"/>
        <v>18.183</v>
      </c>
    </row>
    <row r="281" spans="1:10" ht="15.75">
      <c r="A281" s="55">
        <v>277</v>
      </c>
      <c r="B281" s="55" t="s">
        <v>12665</v>
      </c>
      <c r="C281" s="297" t="s">
        <v>12236</v>
      </c>
      <c r="D281" s="297" t="s">
        <v>12374</v>
      </c>
      <c r="E281" s="55" t="s">
        <v>7802</v>
      </c>
      <c r="F281" s="55"/>
      <c r="G281" s="55" t="s">
        <v>7804</v>
      </c>
      <c r="H281" s="418">
        <v>70.709999999999994</v>
      </c>
      <c r="I281" s="59">
        <v>0.05</v>
      </c>
      <c r="J281" s="448">
        <f t="shared" si="4"/>
        <v>67.174499999999995</v>
      </c>
    </row>
    <row r="282" spans="1:10" ht="15.75">
      <c r="A282" s="55">
        <v>278</v>
      </c>
      <c r="B282" s="55" t="s">
        <v>12665</v>
      </c>
      <c r="C282" s="297" t="s">
        <v>12237</v>
      </c>
      <c r="D282" s="297" t="s">
        <v>12375</v>
      </c>
      <c r="E282" s="55" t="s">
        <v>7802</v>
      </c>
      <c r="F282" s="55"/>
      <c r="G282" s="55" t="s">
        <v>7804</v>
      </c>
      <c r="H282" s="418">
        <v>69.56</v>
      </c>
      <c r="I282" s="59">
        <v>0.05</v>
      </c>
      <c r="J282" s="448">
        <f t="shared" si="4"/>
        <v>66.081999999999994</v>
      </c>
    </row>
    <row r="283" spans="1:10" ht="15.75">
      <c r="A283" s="55">
        <v>279</v>
      </c>
      <c r="B283" s="55" t="s">
        <v>12665</v>
      </c>
      <c r="C283" s="297" t="s">
        <v>12238</v>
      </c>
      <c r="D283" s="297" t="s">
        <v>12376</v>
      </c>
      <c r="E283" s="55" t="s">
        <v>7802</v>
      </c>
      <c r="F283" s="55"/>
      <c r="G283" s="55" t="s">
        <v>7804</v>
      </c>
      <c r="H283" s="418">
        <v>37.68</v>
      </c>
      <c r="I283" s="59">
        <v>0.05</v>
      </c>
      <c r="J283" s="448">
        <f t="shared" si="4"/>
        <v>35.795999999999999</v>
      </c>
    </row>
    <row r="284" spans="1:10" ht="15.75">
      <c r="A284" s="55">
        <v>280</v>
      </c>
      <c r="B284" s="55" t="s">
        <v>12665</v>
      </c>
      <c r="C284" s="297" t="s">
        <v>12239</v>
      </c>
      <c r="D284" s="297" t="s">
        <v>12377</v>
      </c>
      <c r="E284" s="55" t="s">
        <v>7802</v>
      </c>
      <c r="F284" s="55"/>
      <c r="G284" s="55" t="s">
        <v>7804</v>
      </c>
      <c r="H284" s="418">
        <v>115.35</v>
      </c>
      <c r="I284" s="59">
        <v>0.05</v>
      </c>
      <c r="J284" s="448">
        <f t="shared" si="4"/>
        <v>109.5825</v>
      </c>
    </row>
    <row r="285" spans="1:10" ht="15.75">
      <c r="A285" s="55">
        <v>281</v>
      </c>
      <c r="B285" s="55" t="s">
        <v>12665</v>
      </c>
      <c r="C285" s="297" t="s">
        <v>12240</v>
      </c>
      <c r="D285" s="297" t="s">
        <v>12378</v>
      </c>
      <c r="E285" s="55" t="s">
        <v>7802</v>
      </c>
      <c r="F285" s="55"/>
      <c r="G285" s="55" t="s">
        <v>7804</v>
      </c>
      <c r="H285" s="418">
        <v>115.35</v>
      </c>
      <c r="I285" s="59">
        <v>0.05</v>
      </c>
      <c r="J285" s="448">
        <f t="shared" si="4"/>
        <v>109.5825</v>
      </c>
    </row>
    <row r="286" spans="1:10" ht="15.75">
      <c r="A286" s="55">
        <v>282</v>
      </c>
      <c r="B286" s="55" t="s">
        <v>12665</v>
      </c>
      <c r="C286" s="297" t="s">
        <v>12241</v>
      </c>
      <c r="D286" s="297" t="s">
        <v>12379</v>
      </c>
      <c r="E286" s="55" t="s">
        <v>7802</v>
      </c>
      <c r="F286" s="55"/>
      <c r="G286" s="55" t="s">
        <v>7804</v>
      </c>
      <c r="H286" s="418">
        <v>79.69</v>
      </c>
      <c r="I286" s="59">
        <v>0.05</v>
      </c>
      <c r="J286" s="448">
        <f t="shared" si="4"/>
        <v>75.705500000000001</v>
      </c>
    </row>
    <row r="287" spans="1:10" ht="15.75">
      <c r="A287" s="55">
        <v>283</v>
      </c>
      <c r="B287" s="55" t="s">
        <v>12665</v>
      </c>
      <c r="C287" s="297" t="s">
        <v>12242</v>
      </c>
      <c r="D287" s="297" t="s">
        <v>12380</v>
      </c>
      <c r="E287" s="55" t="s">
        <v>7802</v>
      </c>
      <c r="F287" s="55"/>
      <c r="G287" s="55" t="s">
        <v>7804</v>
      </c>
      <c r="H287" s="418">
        <v>34.659999999999997</v>
      </c>
      <c r="I287" s="59">
        <v>0.05</v>
      </c>
      <c r="J287" s="448">
        <f t="shared" si="4"/>
        <v>32.926999999999992</v>
      </c>
    </row>
    <row r="288" spans="1:10" ht="15.75">
      <c r="A288" s="55">
        <v>284</v>
      </c>
      <c r="B288" s="55" t="s">
        <v>12665</v>
      </c>
      <c r="C288" s="297" t="s">
        <v>12243</v>
      </c>
      <c r="D288" s="297" t="s">
        <v>12381</v>
      </c>
      <c r="E288" s="55" t="s">
        <v>7802</v>
      </c>
      <c r="F288" s="55"/>
      <c r="G288" s="55" t="s">
        <v>7804</v>
      </c>
      <c r="H288" s="418">
        <v>34.659999999999997</v>
      </c>
      <c r="I288" s="59">
        <v>0.05</v>
      </c>
      <c r="J288" s="448">
        <f t="shared" si="4"/>
        <v>32.926999999999992</v>
      </c>
    </row>
    <row r="289" spans="1:10" ht="15.75">
      <c r="A289" s="55">
        <v>285</v>
      </c>
      <c r="B289" s="55" t="s">
        <v>12665</v>
      </c>
      <c r="C289" s="297" t="s">
        <v>12244</v>
      </c>
      <c r="D289" s="297" t="s">
        <v>12382</v>
      </c>
      <c r="E289" s="55" t="s">
        <v>7802</v>
      </c>
      <c r="F289" s="55"/>
      <c r="G289" s="55" t="s">
        <v>7804</v>
      </c>
      <c r="H289" s="418">
        <v>26.43</v>
      </c>
      <c r="I289" s="59">
        <v>0.05</v>
      </c>
      <c r="J289" s="448">
        <f t="shared" si="4"/>
        <v>25.108499999999999</v>
      </c>
    </row>
    <row r="290" spans="1:10" ht="15.75">
      <c r="A290" s="55">
        <v>286</v>
      </c>
      <c r="B290" s="55" t="s">
        <v>12665</v>
      </c>
      <c r="C290" s="297" t="s">
        <v>12245</v>
      </c>
      <c r="D290" s="297" t="s">
        <v>12383</v>
      </c>
      <c r="E290" s="55" t="s">
        <v>7802</v>
      </c>
      <c r="F290" s="55"/>
      <c r="G290" s="55" t="s">
        <v>7804</v>
      </c>
      <c r="H290" s="418">
        <v>139.11000000000001</v>
      </c>
      <c r="I290" s="59">
        <v>0.05</v>
      </c>
      <c r="J290" s="448">
        <f t="shared" si="4"/>
        <v>132.15450000000001</v>
      </c>
    </row>
    <row r="291" spans="1:10" ht="15.75">
      <c r="A291" s="55">
        <v>287</v>
      </c>
      <c r="B291" s="55" t="s">
        <v>12665</v>
      </c>
      <c r="C291" s="297" t="s">
        <v>12246</v>
      </c>
      <c r="D291" s="297" t="s">
        <v>12384</v>
      </c>
      <c r="E291" s="55" t="s">
        <v>7802</v>
      </c>
      <c r="F291" s="55"/>
      <c r="G291" s="55" t="s">
        <v>7804</v>
      </c>
      <c r="H291" s="418">
        <v>146.71</v>
      </c>
      <c r="I291" s="59">
        <v>0.05</v>
      </c>
      <c r="J291" s="448">
        <f t="shared" si="4"/>
        <v>139.37450000000001</v>
      </c>
    </row>
    <row r="292" spans="1:10" ht="15.75">
      <c r="A292" s="55">
        <v>288</v>
      </c>
      <c r="B292" s="55" t="s">
        <v>12665</v>
      </c>
      <c r="C292" s="297" t="s">
        <v>12247</v>
      </c>
      <c r="D292" s="297" t="s">
        <v>12385</v>
      </c>
      <c r="E292" s="55" t="s">
        <v>7802</v>
      </c>
      <c r="F292" s="55"/>
      <c r="G292" s="55" t="s">
        <v>7804</v>
      </c>
      <c r="H292" s="418">
        <v>133.78</v>
      </c>
      <c r="I292" s="59">
        <v>0.05</v>
      </c>
      <c r="J292" s="448">
        <f t="shared" si="4"/>
        <v>127.09099999999999</v>
      </c>
    </row>
    <row r="293" spans="1:10" ht="15.75">
      <c r="A293" s="55">
        <v>289</v>
      </c>
      <c r="B293" s="55" t="s">
        <v>12665</v>
      </c>
      <c r="C293" s="297" t="s">
        <v>12248</v>
      </c>
      <c r="D293" s="297" t="s">
        <v>12386</v>
      </c>
      <c r="E293" s="55" t="s">
        <v>7802</v>
      </c>
      <c r="F293" s="55"/>
      <c r="G293" s="55" t="s">
        <v>7804</v>
      </c>
      <c r="H293" s="418">
        <v>34.659999999999997</v>
      </c>
      <c r="I293" s="59">
        <v>0.05</v>
      </c>
      <c r="J293" s="448">
        <f t="shared" si="4"/>
        <v>32.926999999999992</v>
      </c>
    </row>
    <row r="294" spans="1:10" ht="15.75">
      <c r="A294" s="55">
        <v>290</v>
      </c>
      <c r="B294" s="55" t="s">
        <v>12665</v>
      </c>
      <c r="C294" s="297" t="s">
        <v>12249</v>
      </c>
      <c r="D294" s="297" t="s">
        <v>12387</v>
      </c>
      <c r="E294" s="55" t="s">
        <v>7802</v>
      </c>
      <c r="F294" s="55"/>
      <c r="G294" s="55" t="s">
        <v>7804</v>
      </c>
      <c r="H294" s="418">
        <v>34.659999999999997</v>
      </c>
      <c r="I294" s="59">
        <v>0.05</v>
      </c>
      <c r="J294" s="448">
        <f t="shared" si="4"/>
        <v>32.926999999999992</v>
      </c>
    </row>
    <row r="295" spans="1:10" ht="15.75">
      <c r="A295" s="55">
        <v>291</v>
      </c>
      <c r="B295" s="55" t="s">
        <v>12665</v>
      </c>
      <c r="C295" s="297" t="s">
        <v>12250</v>
      </c>
      <c r="D295" s="297" t="s">
        <v>12388</v>
      </c>
      <c r="E295" s="55" t="s">
        <v>7802</v>
      </c>
      <c r="F295" s="55"/>
      <c r="G295" s="55" t="s">
        <v>7804</v>
      </c>
      <c r="H295" s="418">
        <v>26.43</v>
      </c>
      <c r="I295" s="59">
        <v>0.05</v>
      </c>
      <c r="J295" s="448">
        <f t="shared" si="4"/>
        <v>25.108499999999999</v>
      </c>
    </row>
    <row r="296" spans="1:10" ht="15.75">
      <c r="A296" s="55">
        <v>292</v>
      </c>
      <c r="B296" s="55" t="s">
        <v>12665</v>
      </c>
      <c r="C296" s="297" t="s">
        <v>12251</v>
      </c>
      <c r="D296" s="297" t="s">
        <v>12386</v>
      </c>
      <c r="E296" s="55" t="s">
        <v>7802</v>
      </c>
      <c r="F296" s="55"/>
      <c r="G296" s="55" t="s">
        <v>7804</v>
      </c>
      <c r="H296" s="418">
        <v>139.11000000000001</v>
      </c>
      <c r="I296" s="59">
        <v>0.05</v>
      </c>
      <c r="J296" s="448">
        <f t="shared" si="4"/>
        <v>132.15450000000001</v>
      </c>
    </row>
    <row r="297" spans="1:10" ht="15.75">
      <c r="A297" s="55">
        <v>293</v>
      </c>
      <c r="B297" s="55" t="s">
        <v>12665</v>
      </c>
      <c r="C297" s="297" t="s">
        <v>12252</v>
      </c>
      <c r="D297" s="297" t="s">
        <v>12389</v>
      </c>
      <c r="E297" s="55" t="s">
        <v>7802</v>
      </c>
      <c r="F297" s="55"/>
      <c r="G297" s="55" t="s">
        <v>7804</v>
      </c>
      <c r="H297" s="418">
        <v>146.71</v>
      </c>
      <c r="I297" s="59">
        <v>0.05</v>
      </c>
      <c r="J297" s="448">
        <f t="shared" si="4"/>
        <v>139.37450000000001</v>
      </c>
    </row>
    <row r="298" spans="1:10" ht="15.75">
      <c r="A298" s="55">
        <v>294</v>
      </c>
      <c r="B298" s="55" t="s">
        <v>12665</v>
      </c>
      <c r="C298" s="297" t="s">
        <v>12253</v>
      </c>
      <c r="D298" s="297" t="s">
        <v>12390</v>
      </c>
      <c r="E298" s="55" t="s">
        <v>7802</v>
      </c>
      <c r="F298" s="55"/>
      <c r="G298" s="55" t="s">
        <v>7804</v>
      </c>
      <c r="H298" s="418">
        <v>133.78</v>
      </c>
      <c r="I298" s="59">
        <v>0.05</v>
      </c>
      <c r="J298" s="448">
        <f t="shared" si="4"/>
        <v>127.09099999999999</v>
      </c>
    </row>
    <row r="299" spans="1:10" ht="15.75">
      <c r="A299" s="55">
        <v>295</v>
      </c>
      <c r="B299" s="55" t="s">
        <v>12665</v>
      </c>
      <c r="C299" s="297" t="s">
        <v>12254</v>
      </c>
      <c r="D299" s="297" t="s">
        <v>12391</v>
      </c>
      <c r="E299" s="55" t="s">
        <v>7802</v>
      </c>
      <c r="F299" s="55"/>
      <c r="G299" s="55" t="s">
        <v>7804</v>
      </c>
      <c r="H299" s="418">
        <v>106.08</v>
      </c>
      <c r="I299" s="59">
        <v>0.05</v>
      </c>
      <c r="J299" s="448">
        <f t="shared" si="4"/>
        <v>100.776</v>
      </c>
    </row>
    <row r="300" spans="1:10" ht="15.75">
      <c r="A300" s="55">
        <v>296</v>
      </c>
      <c r="B300" s="55" t="s">
        <v>12665</v>
      </c>
      <c r="C300" s="297" t="s">
        <v>12255</v>
      </c>
      <c r="D300" s="297" t="s">
        <v>12392</v>
      </c>
      <c r="E300" s="55" t="s">
        <v>7802</v>
      </c>
      <c r="F300" s="55"/>
      <c r="G300" s="55" t="s">
        <v>7804</v>
      </c>
      <c r="H300" s="418">
        <v>121.72</v>
      </c>
      <c r="I300" s="59">
        <v>0.05</v>
      </c>
      <c r="J300" s="448">
        <f t="shared" si="4"/>
        <v>115.634</v>
      </c>
    </row>
    <row r="301" spans="1:10" ht="15.75">
      <c r="A301" s="55">
        <v>297</v>
      </c>
      <c r="B301" s="55" t="s">
        <v>12665</v>
      </c>
      <c r="C301" s="297" t="s">
        <v>12256</v>
      </c>
      <c r="D301" s="297" t="s">
        <v>12393</v>
      </c>
      <c r="E301" s="55" t="s">
        <v>7802</v>
      </c>
      <c r="F301" s="55"/>
      <c r="G301" s="55" t="s">
        <v>7804</v>
      </c>
      <c r="H301" s="418">
        <v>121.72</v>
      </c>
      <c r="I301" s="59">
        <v>0.05</v>
      </c>
      <c r="J301" s="448">
        <f t="shared" si="4"/>
        <v>115.634</v>
      </c>
    </row>
    <row r="302" spans="1:10" ht="15.75">
      <c r="A302" s="55">
        <v>298</v>
      </c>
      <c r="B302" s="55" t="s">
        <v>12665</v>
      </c>
      <c r="C302" s="297" t="s">
        <v>12257</v>
      </c>
      <c r="D302" s="297" t="s">
        <v>12394</v>
      </c>
      <c r="E302" s="55" t="s">
        <v>7802</v>
      </c>
      <c r="F302" s="55"/>
      <c r="G302" s="55" t="s">
        <v>7804</v>
      </c>
      <c r="H302" s="418">
        <v>6.96</v>
      </c>
      <c r="I302" s="59">
        <v>0.05</v>
      </c>
      <c r="J302" s="448">
        <f t="shared" si="4"/>
        <v>6.6120000000000001</v>
      </c>
    </row>
    <row r="303" spans="1:10" ht="15.75">
      <c r="A303" s="55">
        <v>299</v>
      </c>
      <c r="B303" s="55" t="s">
        <v>12665</v>
      </c>
      <c r="C303" s="297" t="s">
        <v>12395</v>
      </c>
      <c r="D303" s="297" t="s">
        <v>12530</v>
      </c>
      <c r="E303" s="55" t="s">
        <v>7802</v>
      </c>
      <c r="F303" s="55"/>
      <c r="G303" s="55" t="s">
        <v>7804</v>
      </c>
      <c r="H303" s="418">
        <v>40.93</v>
      </c>
      <c r="I303" s="59">
        <v>0.05</v>
      </c>
      <c r="J303" s="448">
        <f t="shared" si="4"/>
        <v>38.883499999999998</v>
      </c>
    </row>
    <row r="304" spans="1:10" ht="15.75">
      <c r="A304" s="55">
        <v>300</v>
      </c>
      <c r="B304" s="55" t="s">
        <v>12665</v>
      </c>
      <c r="C304" s="297" t="s">
        <v>12396</v>
      </c>
      <c r="D304" s="297" t="s">
        <v>12531</v>
      </c>
      <c r="E304" s="55" t="s">
        <v>7802</v>
      </c>
      <c r="F304" s="55"/>
      <c r="G304" s="55" t="s">
        <v>7804</v>
      </c>
      <c r="H304" s="418">
        <v>105.27</v>
      </c>
      <c r="I304" s="59">
        <v>0.05</v>
      </c>
      <c r="J304" s="448">
        <f t="shared" si="4"/>
        <v>100.00649999999999</v>
      </c>
    </row>
    <row r="305" spans="1:10" ht="15.75">
      <c r="A305" s="55">
        <v>301</v>
      </c>
      <c r="B305" s="55" t="s">
        <v>12665</v>
      </c>
      <c r="C305" s="297" t="s">
        <v>12397</v>
      </c>
      <c r="D305" s="297" t="s">
        <v>12532</v>
      </c>
      <c r="E305" s="55" t="s">
        <v>7802</v>
      </c>
      <c r="F305" s="55"/>
      <c r="G305" s="55" t="s">
        <v>7804</v>
      </c>
      <c r="H305" s="418">
        <v>105.27</v>
      </c>
      <c r="I305" s="59">
        <v>0.05</v>
      </c>
      <c r="J305" s="448">
        <f t="shared" si="4"/>
        <v>100.00649999999999</v>
      </c>
    </row>
    <row r="306" spans="1:10" ht="15.75">
      <c r="A306" s="55">
        <v>302</v>
      </c>
      <c r="B306" s="55" t="s">
        <v>12665</v>
      </c>
      <c r="C306" s="297" t="s">
        <v>12398</v>
      </c>
      <c r="D306" s="297" t="s">
        <v>12533</v>
      </c>
      <c r="E306" s="55" t="s">
        <v>7802</v>
      </c>
      <c r="F306" s="55"/>
      <c r="G306" s="55" t="s">
        <v>7804</v>
      </c>
      <c r="H306" s="418">
        <v>35.090000000000003</v>
      </c>
      <c r="I306" s="59">
        <v>0.05</v>
      </c>
      <c r="J306" s="448">
        <f t="shared" si="4"/>
        <v>33.335500000000003</v>
      </c>
    </row>
    <row r="307" spans="1:10" ht="15.75">
      <c r="A307" s="55">
        <v>303</v>
      </c>
      <c r="B307" s="55" t="s">
        <v>12665</v>
      </c>
      <c r="C307" s="297" t="s">
        <v>12399</v>
      </c>
      <c r="D307" s="297" t="s">
        <v>12534</v>
      </c>
      <c r="E307" s="55" t="s">
        <v>7802</v>
      </c>
      <c r="F307" s="55"/>
      <c r="G307" s="55" t="s">
        <v>7804</v>
      </c>
      <c r="H307" s="418">
        <v>54.57</v>
      </c>
      <c r="I307" s="59">
        <v>0.05</v>
      </c>
      <c r="J307" s="448">
        <f t="shared" si="4"/>
        <v>51.841499999999996</v>
      </c>
    </row>
    <row r="308" spans="1:10" ht="15.75">
      <c r="A308" s="55">
        <v>304</v>
      </c>
      <c r="B308" s="55" t="s">
        <v>12665</v>
      </c>
      <c r="C308" s="297" t="s">
        <v>12400</v>
      </c>
      <c r="D308" s="297" t="s">
        <v>12535</v>
      </c>
      <c r="E308" s="55" t="s">
        <v>7802</v>
      </c>
      <c r="F308" s="55"/>
      <c r="G308" s="55" t="s">
        <v>7804</v>
      </c>
      <c r="H308" s="418">
        <v>23.39</v>
      </c>
      <c r="I308" s="59">
        <v>0.05</v>
      </c>
      <c r="J308" s="448">
        <f t="shared" si="4"/>
        <v>22.220500000000001</v>
      </c>
    </row>
    <row r="309" spans="1:10" ht="15.75">
      <c r="A309" s="55">
        <v>305</v>
      </c>
      <c r="B309" s="55" t="s">
        <v>12665</v>
      </c>
      <c r="C309" s="297" t="s">
        <v>12401</v>
      </c>
      <c r="D309" s="297" t="s">
        <v>12536</v>
      </c>
      <c r="E309" s="55" t="s">
        <v>7802</v>
      </c>
      <c r="F309" s="55"/>
      <c r="G309" s="55" t="s">
        <v>7804</v>
      </c>
      <c r="H309" s="418">
        <v>23.39</v>
      </c>
      <c r="I309" s="59">
        <v>0.05</v>
      </c>
      <c r="J309" s="448">
        <f t="shared" si="4"/>
        <v>22.220500000000001</v>
      </c>
    </row>
    <row r="310" spans="1:10" ht="15.75">
      <c r="A310" s="55">
        <v>306</v>
      </c>
      <c r="B310" s="55" t="s">
        <v>12665</v>
      </c>
      <c r="C310" s="297" t="s">
        <v>12402</v>
      </c>
      <c r="D310" s="297" t="s">
        <v>12537</v>
      </c>
      <c r="E310" s="55" t="s">
        <v>7802</v>
      </c>
      <c r="F310" s="55"/>
      <c r="G310" s="55" t="s">
        <v>7804</v>
      </c>
      <c r="H310" s="418">
        <v>70.17</v>
      </c>
      <c r="I310" s="59">
        <v>0.05</v>
      </c>
      <c r="J310" s="448">
        <f t="shared" si="4"/>
        <v>66.661500000000004</v>
      </c>
    </row>
    <row r="311" spans="1:10" ht="15.75">
      <c r="A311" s="55">
        <v>307</v>
      </c>
      <c r="B311" s="55" t="s">
        <v>12665</v>
      </c>
      <c r="C311" s="297" t="s">
        <v>12403</v>
      </c>
      <c r="D311" s="297" t="s">
        <v>12538</v>
      </c>
      <c r="E311" s="55" t="s">
        <v>7802</v>
      </c>
      <c r="F311" s="55"/>
      <c r="G311" s="55" t="s">
        <v>7804</v>
      </c>
      <c r="H311" s="418">
        <v>53.47</v>
      </c>
      <c r="I311" s="59">
        <v>0.05</v>
      </c>
      <c r="J311" s="448">
        <f t="shared" si="4"/>
        <v>50.796499999999995</v>
      </c>
    </row>
    <row r="312" spans="1:10" ht="15.75">
      <c r="A312" s="55">
        <v>308</v>
      </c>
      <c r="B312" s="55" t="s">
        <v>12665</v>
      </c>
      <c r="C312" s="297" t="s">
        <v>12404</v>
      </c>
      <c r="D312" s="297" t="s">
        <v>12539</v>
      </c>
      <c r="E312" s="55" t="s">
        <v>7802</v>
      </c>
      <c r="F312" s="55"/>
      <c r="G312" s="55" t="s">
        <v>7804</v>
      </c>
      <c r="H312" s="418">
        <v>29.24</v>
      </c>
      <c r="I312" s="59">
        <v>0.05</v>
      </c>
      <c r="J312" s="448">
        <f t="shared" si="4"/>
        <v>27.777999999999999</v>
      </c>
    </row>
    <row r="313" spans="1:10" ht="15.75">
      <c r="A313" s="55">
        <v>309</v>
      </c>
      <c r="B313" s="55" t="s">
        <v>12665</v>
      </c>
      <c r="C313" s="297" t="s">
        <v>12405</v>
      </c>
      <c r="D313" s="297" t="s">
        <v>12540</v>
      </c>
      <c r="E313" s="55" t="s">
        <v>7802</v>
      </c>
      <c r="F313" s="55"/>
      <c r="G313" s="55" t="s">
        <v>7804</v>
      </c>
      <c r="H313" s="418">
        <v>58.15</v>
      </c>
      <c r="I313" s="59">
        <v>0.05</v>
      </c>
      <c r="J313" s="448">
        <f t="shared" si="4"/>
        <v>55.242499999999993</v>
      </c>
    </row>
    <row r="314" spans="1:10" ht="15.75">
      <c r="A314" s="55">
        <v>310</v>
      </c>
      <c r="B314" s="55" t="s">
        <v>12665</v>
      </c>
      <c r="C314" s="297" t="s">
        <v>12406</v>
      </c>
      <c r="D314" s="297" t="s">
        <v>12541</v>
      </c>
      <c r="E314" s="55" t="s">
        <v>7802</v>
      </c>
      <c r="F314" s="55"/>
      <c r="G314" s="55" t="s">
        <v>7804</v>
      </c>
      <c r="H314" s="418">
        <v>58.15</v>
      </c>
      <c r="I314" s="59">
        <v>0.05</v>
      </c>
      <c r="J314" s="448">
        <f t="shared" si="4"/>
        <v>55.242499999999993</v>
      </c>
    </row>
    <row r="315" spans="1:10" ht="15.75">
      <c r="A315" s="55">
        <v>311</v>
      </c>
      <c r="B315" s="55" t="s">
        <v>12665</v>
      </c>
      <c r="C315" s="297" t="s">
        <v>12407</v>
      </c>
      <c r="D315" s="297" t="s">
        <v>12542</v>
      </c>
      <c r="E315" s="55" t="s">
        <v>7802</v>
      </c>
      <c r="F315" s="55"/>
      <c r="G315" s="55" t="s">
        <v>7804</v>
      </c>
      <c r="H315" s="418">
        <v>58.15</v>
      </c>
      <c r="I315" s="59">
        <v>0.05</v>
      </c>
      <c r="J315" s="448">
        <f t="shared" si="4"/>
        <v>55.242499999999993</v>
      </c>
    </row>
    <row r="316" spans="1:10" ht="15.75">
      <c r="A316" s="55">
        <v>312</v>
      </c>
      <c r="B316" s="55" t="s">
        <v>12665</v>
      </c>
      <c r="C316" s="297" t="s">
        <v>12408</v>
      </c>
      <c r="D316" s="297" t="s">
        <v>12543</v>
      </c>
      <c r="E316" s="55" t="s">
        <v>7802</v>
      </c>
      <c r="F316" s="55"/>
      <c r="G316" s="55" t="s">
        <v>7804</v>
      </c>
      <c r="H316" s="418">
        <v>58.15</v>
      </c>
      <c r="I316" s="59">
        <v>0.05</v>
      </c>
      <c r="J316" s="448">
        <f t="shared" si="4"/>
        <v>55.242499999999993</v>
      </c>
    </row>
    <row r="317" spans="1:10" ht="15.75">
      <c r="A317" s="55">
        <v>313</v>
      </c>
      <c r="B317" s="55" t="s">
        <v>12665</v>
      </c>
      <c r="C317" s="297" t="s">
        <v>12409</v>
      </c>
      <c r="D317" s="297" t="s">
        <v>12544</v>
      </c>
      <c r="E317" s="55" t="s">
        <v>7802</v>
      </c>
      <c r="F317" s="55"/>
      <c r="G317" s="55" t="s">
        <v>7804</v>
      </c>
      <c r="H317" s="418">
        <v>58.15</v>
      </c>
      <c r="I317" s="59">
        <v>0.05</v>
      </c>
      <c r="J317" s="448">
        <f t="shared" si="4"/>
        <v>55.242499999999993</v>
      </c>
    </row>
    <row r="318" spans="1:10" ht="15.75">
      <c r="A318" s="55">
        <v>314</v>
      </c>
      <c r="B318" s="55" t="s">
        <v>12665</v>
      </c>
      <c r="C318" s="297" t="s">
        <v>12410</v>
      </c>
      <c r="D318" s="297" t="s">
        <v>12545</v>
      </c>
      <c r="E318" s="55" t="s">
        <v>7802</v>
      </c>
      <c r="F318" s="55"/>
      <c r="G318" s="55" t="s">
        <v>7804</v>
      </c>
      <c r="H318" s="418">
        <v>58.15</v>
      </c>
      <c r="I318" s="59">
        <v>0.05</v>
      </c>
      <c r="J318" s="448">
        <f t="shared" si="4"/>
        <v>55.242499999999993</v>
      </c>
    </row>
    <row r="319" spans="1:10" ht="15.75">
      <c r="A319" s="55">
        <v>315</v>
      </c>
      <c r="B319" s="55" t="s">
        <v>12665</v>
      </c>
      <c r="C319" s="297" t="s">
        <v>12411</v>
      </c>
      <c r="D319" s="297" t="s">
        <v>12546</v>
      </c>
      <c r="E319" s="55" t="s">
        <v>7802</v>
      </c>
      <c r="F319" s="55"/>
      <c r="G319" s="55" t="s">
        <v>7804</v>
      </c>
      <c r="H319" s="418">
        <v>39.770000000000003</v>
      </c>
      <c r="I319" s="59">
        <v>0.05</v>
      </c>
      <c r="J319" s="448">
        <f t="shared" si="4"/>
        <v>37.781500000000001</v>
      </c>
    </row>
    <row r="320" spans="1:10" ht="15.75">
      <c r="A320" s="55">
        <v>316</v>
      </c>
      <c r="B320" s="55" t="s">
        <v>12665</v>
      </c>
      <c r="C320" s="297" t="s">
        <v>12412</v>
      </c>
      <c r="D320" s="297" t="s">
        <v>12547</v>
      </c>
      <c r="E320" s="55" t="s">
        <v>7802</v>
      </c>
      <c r="F320" s="55"/>
      <c r="G320" s="55" t="s">
        <v>7804</v>
      </c>
      <c r="H320" s="418">
        <v>39.770000000000003</v>
      </c>
      <c r="I320" s="59">
        <v>0.05</v>
      </c>
      <c r="J320" s="448">
        <f t="shared" si="4"/>
        <v>37.781500000000001</v>
      </c>
    </row>
    <row r="321" spans="1:10" ht="15.75">
      <c r="A321" s="55">
        <v>317</v>
      </c>
      <c r="B321" s="55" t="s">
        <v>12665</v>
      </c>
      <c r="C321" s="297" t="s">
        <v>12413</v>
      </c>
      <c r="D321" s="297" t="s">
        <v>12548</v>
      </c>
      <c r="E321" s="55" t="s">
        <v>7802</v>
      </c>
      <c r="F321" s="55"/>
      <c r="G321" s="55" t="s">
        <v>7804</v>
      </c>
      <c r="H321" s="418">
        <v>39.770000000000003</v>
      </c>
      <c r="I321" s="59">
        <v>0.05</v>
      </c>
      <c r="J321" s="448">
        <f t="shared" si="4"/>
        <v>37.781500000000001</v>
      </c>
    </row>
    <row r="322" spans="1:10" ht="15.75">
      <c r="A322" s="55">
        <v>318</v>
      </c>
      <c r="B322" s="55" t="s">
        <v>12665</v>
      </c>
      <c r="C322" s="297" t="s">
        <v>12414</v>
      </c>
      <c r="D322" s="297" t="s">
        <v>12549</v>
      </c>
      <c r="E322" s="55" t="s">
        <v>7802</v>
      </c>
      <c r="F322" s="55"/>
      <c r="G322" s="55" t="s">
        <v>7804</v>
      </c>
      <c r="H322" s="418">
        <v>39.770000000000003</v>
      </c>
      <c r="I322" s="59">
        <v>0.05</v>
      </c>
      <c r="J322" s="448">
        <f t="shared" si="4"/>
        <v>37.781500000000001</v>
      </c>
    </row>
    <row r="323" spans="1:10" ht="15.75">
      <c r="A323" s="55">
        <v>319</v>
      </c>
      <c r="B323" s="55" t="s">
        <v>12665</v>
      </c>
      <c r="C323" s="297" t="s">
        <v>12415</v>
      </c>
      <c r="D323" s="297" t="s">
        <v>12550</v>
      </c>
      <c r="E323" s="55" t="s">
        <v>7802</v>
      </c>
      <c r="F323" s="55"/>
      <c r="G323" s="55" t="s">
        <v>7804</v>
      </c>
      <c r="H323" s="418">
        <v>39.770000000000003</v>
      </c>
      <c r="I323" s="59">
        <v>0.05</v>
      </c>
      <c r="J323" s="448">
        <f t="shared" si="4"/>
        <v>37.781500000000001</v>
      </c>
    </row>
    <row r="324" spans="1:10" ht="15.75">
      <c r="A324" s="55">
        <v>320</v>
      </c>
      <c r="B324" s="55" t="s">
        <v>12665</v>
      </c>
      <c r="C324" s="297" t="s">
        <v>12416</v>
      </c>
      <c r="D324" s="297" t="s">
        <v>12551</v>
      </c>
      <c r="E324" s="55" t="s">
        <v>7802</v>
      </c>
      <c r="F324" s="55"/>
      <c r="G324" s="55" t="s">
        <v>7804</v>
      </c>
      <c r="H324" s="418">
        <v>39.770000000000003</v>
      </c>
      <c r="I324" s="59">
        <v>0.05</v>
      </c>
      <c r="J324" s="448">
        <f t="shared" si="4"/>
        <v>37.781500000000001</v>
      </c>
    </row>
    <row r="325" spans="1:10" ht="15.75">
      <c r="A325" s="55">
        <v>321</v>
      </c>
      <c r="B325" s="55" t="s">
        <v>12665</v>
      </c>
      <c r="C325" s="297" t="s">
        <v>12417</v>
      </c>
      <c r="D325" s="297" t="s">
        <v>12552</v>
      </c>
      <c r="E325" s="55" t="s">
        <v>7802</v>
      </c>
      <c r="F325" s="55"/>
      <c r="G325" s="55" t="s">
        <v>7804</v>
      </c>
      <c r="H325" s="418">
        <v>39.770000000000003</v>
      </c>
      <c r="I325" s="59">
        <v>0.05</v>
      </c>
      <c r="J325" s="448">
        <f t="shared" si="4"/>
        <v>37.781500000000001</v>
      </c>
    </row>
    <row r="326" spans="1:10" ht="15.75">
      <c r="A326" s="55">
        <v>322</v>
      </c>
      <c r="B326" s="55" t="s">
        <v>12665</v>
      </c>
      <c r="C326" s="297" t="s">
        <v>12418</v>
      </c>
      <c r="D326" s="297" t="s">
        <v>12553</v>
      </c>
      <c r="E326" s="55" t="s">
        <v>7802</v>
      </c>
      <c r="F326" s="55"/>
      <c r="G326" s="55" t="s">
        <v>7804</v>
      </c>
      <c r="H326" s="418">
        <v>39.770000000000003</v>
      </c>
      <c r="I326" s="59">
        <v>0.05</v>
      </c>
      <c r="J326" s="448">
        <f t="shared" ref="J326:J389" si="5">H326*(1-I326)</f>
        <v>37.781500000000001</v>
      </c>
    </row>
    <row r="327" spans="1:10" ht="15.75">
      <c r="A327" s="55">
        <v>323</v>
      </c>
      <c r="B327" s="55" t="s">
        <v>12665</v>
      </c>
      <c r="C327" s="297" t="s">
        <v>12419</v>
      </c>
      <c r="D327" s="297" t="s">
        <v>12554</v>
      </c>
      <c r="E327" s="55" t="s">
        <v>7802</v>
      </c>
      <c r="F327" s="55"/>
      <c r="G327" s="55" t="s">
        <v>7804</v>
      </c>
      <c r="H327" s="418">
        <v>39.770000000000003</v>
      </c>
      <c r="I327" s="59">
        <v>0.05</v>
      </c>
      <c r="J327" s="448">
        <f t="shared" si="5"/>
        <v>37.781500000000001</v>
      </c>
    </row>
    <row r="328" spans="1:10" ht="15.75">
      <c r="A328" s="55">
        <v>324</v>
      </c>
      <c r="B328" s="55" t="s">
        <v>12665</v>
      </c>
      <c r="C328" s="297" t="s">
        <v>12420</v>
      </c>
      <c r="D328" s="297" t="s">
        <v>12555</v>
      </c>
      <c r="E328" s="55" t="s">
        <v>7802</v>
      </c>
      <c r="F328" s="55"/>
      <c r="G328" s="55" t="s">
        <v>7804</v>
      </c>
      <c r="H328" s="418">
        <v>39.770000000000003</v>
      </c>
      <c r="I328" s="59">
        <v>0.05</v>
      </c>
      <c r="J328" s="448">
        <f t="shared" si="5"/>
        <v>37.781500000000001</v>
      </c>
    </row>
    <row r="329" spans="1:10" ht="15.75">
      <c r="A329" s="55">
        <v>325</v>
      </c>
      <c r="B329" s="55" t="s">
        <v>12665</v>
      </c>
      <c r="C329" s="297" t="s">
        <v>12421</v>
      </c>
      <c r="D329" s="297" t="s">
        <v>12556</v>
      </c>
      <c r="E329" s="55" t="s">
        <v>7802</v>
      </c>
      <c r="F329" s="55"/>
      <c r="G329" s="55" t="s">
        <v>7804</v>
      </c>
      <c r="H329" s="418">
        <v>39.770000000000003</v>
      </c>
      <c r="I329" s="59">
        <v>0.05</v>
      </c>
      <c r="J329" s="448">
        <f t="shared" si="5"/>
        <v>37.781500000000001</v>
      </c>
    </row>
    <row r="330" spans="1:10" ht="15.75">
      <c r="A330" s="55">
        <v>326</v>
      </c>
      <c r="B330" s="55" t="s">
        <v>12665</v>
      </c>
      <c r="C330" s="297" t="s">
        <v>12422</v>
      </c>
      <c r="D330" s="297" t="s">
        <v>12557</v>
      </c>
      <c r="E330" s="55" t="s">
        <v>7802</v>
      </c>
      <c r="F330" s="55"/>
      <c r="G330" s="55" t="s">
        <v>7804</v>
      </c>
      <c r="H330" s="418">
        <v>39.770000000000003</v>
      </c>
      <c r="I330" s="59">
        <v>0.05</v>
      </c>
      <c r="J330" s="448">
        <f t="shared" si="5"/>
        <v>37.781500000000001</v>
      </c>
    </row>
    <row r="331" spans="1:10" ht="15.75">
      <c r="A331" s="55">
        <v>327</v>
      </c>
      <c r="B331" s="55" t="s">
        <v>12665</v>
      </c>
      <c r="C331" s="297" t="s">
        <v>12423</v>
      </c>
      <c r="D331" s="297" t="s">
        <v>12558</v>
      </c>
      <c r="E331" s="55" t="s">
        <v>7802</v>
      </c>
      <c r="F331" s="55"/>
      <c r="G331" s="55" t="s">
        <v>7804</v>
      </c>
      <c r="H331" s="418">
        <v>14.63</v>
      </c>
      <c r="I331" s="59">
        <v>0.05</v>
      </c>
      <c r="J331" s="448">
        <f t="shared" si="5"/>
        <v>13.8985</v>
      </c>
    </row>
    <row r="332" spans="1:10" ht="15.75">
      <c r="A332" s="55">
        <v>328</v>
      </c>
      <c r="B332" s="55" t="s">
        <v>12665</v>
      </c>
      <c r="C332" s="297" t="s">
        <v>12424</v>
      </c>
      <c r="D332" s="297" t="s">
        <v>12559</v>
      </c>
      <c r="E332" s="55" t="s">
        <v>7802</v>
      </c>
      <c r="F332" s="55"/>
      <c r="G332" s="55" t="s">
        <v>7804</v>
      </c>
      <c r="H332" s="418">
        <v>14.63</v>
      </c>
      <c r="I332" s="59">
        <v>0.05</v>
      </c>
      <c r="J332" s="448">
        <f t="shared" si="5"/>
        <v>13.8985</v>
      </c>
    </row>
    <row r="333" spans="1:10" ht="15.75">
      <c r="A333" s="55">
        <v>329</v>
      </c>
      <c r="B333" s="55" t="s">
        <v>12665</v>
      </c>
      <c r="C333" s="297" t="s">
        <v>12425</v>
      </c>
      <c r="D333" s="297" t="s">
        <v>12560</v>
      </c>
      <c r="E333" s="55" t="s">
        <v>7802</v>
      </c>
      <c r="F333" s="55"/>
      <c r="G333" s="55" t="s">
        <v>7804</v>
      </c>
      <c r="H333" s="418">
        <v>41.22</v>
      </c>
      <c r="I333" s="59">
        <v>0.05</v>
      </c>
      <c r="J333" s="448">
        <f t="shared" si="5"/>
        <v>39.158999999999999</v>
      </c>
    </row>
    <row r="334" spans="1:10" ht="15.75">
      <c r="A334" s="55">
        <v>330</v>
      </c>
      <c r="B334" s="55" t="s">
        <v>12665</v>
      </c>
      <c r="C334" s="297" t="s">
        <v>12426</v>
      </c>
      <c r="D334" s="297" t="s">
        <v>12561</v>
      </c>
      <c r="E334" s="55" t="s">
        <v>7802</v>
      </c>
      <c r="F334" s="55"/>
      <c r="G334" s="55" t="s">
        <v>7804</v>
      </c>
      <c r="H334" s="418">
        <v>27.43</v>
      </c>
      <c r="I334" s="59">
        <v>0.05</v>
      </c>
      <c r="J334" s="448">
        <f t="shared" si="5"/>
        <v>26.058499999999999</v>
      </c>
    </row>
    <row r="335" spans="1:10" ht="15.75">
      <c r="A335" s="55">
        <v>331</v>
      </c>
      <c r="B335" s="55" t="s">
        <v>12665</v>
      </c>
      <c r="C335" s="297" t="s">
        <v>12427</v>
      </c>
      <c r="D335" s="297" t="s">
        <v>12562</v>
      </c>
      <c r="E335" s="55" t="s">
        <v>7802</v>
      </c>
      <c r="F335" s="55"/>
      <c r="G335" s="55" t="s">
        <v>7804</v>
      </c>
      <c r="H335" s="418">
        <v>44.56</v>
      </c>
      <c r="I335" s="59">
        <v>0.05</v>
      </c>
      <c r="J335" s="448">
        <f t="shared" si="5"/>
        <v>42.332000000000001</v>
      </c>
    </row>
    <row r="336" spans="1:10" ht="15.75">
      <c r="A336" s="55">
        <v>332</v>
      </c>
      <c r="B336" s="55" t="s">
        <v>12665</v>
      </c>
      <c r="C336" s="297" t="s">
        <v>12428</v>
      </c>
      <c r="D336" s="297" t="s">
        <v>12563</v>
      </c>
      <c r="E336" s="55" t="s">
        <v>7802</v>
      </c>
      <c r="F336" s="55"/>
      <c r="G336" s="55" t="s">
        <v>7804</v>
      </c>
      <c r="H336" s="418">
        <v>49.02</v>
      </c>
      <c r="I336" s="59">
        <v>0.05</v>
      </c>
      <c r="J336" s="448">
        <f t="shared" si="5"/>
        <v>46.569000000000003</v>
      </c>
    </row>
    <row r="337" spans="1:10" ht="15.75">
      <c r="A337" s="55">
        <v>333</v>
      </c>
      <c r="B337" s="55" t="s">
        <v>12665</v>
      </c>
      <c r="C337" s="297" t="s">
        <v>12429</v>
      </c>
      <c r="D337" s="297" t="s">
        <v>12564</v>
      </c>
      <c r="E337" s="55" t="s">
        <v>7802</v>
      </c>
      <c r="F337" s="55"/>
      <c r="G337" s="55" t="s">
        <v>7804</v>
      </c>
      <c r="H337" s="418">
        <v>47.12</v>
      </c>
      <c r="I337" s="59">
        <v>0.05</v>
      </c>
      <c r="J337" s="448">
        <f t="shared" si="5"/>
        <v>44.763999999999996</v>
      </c>
    </row>
    <row r="338" spans="1:10" ht="15.75">
      <c r="A338" s="55">
        <v>334</v>
      </c>
      <c r="B338" s="55" t="s">
        <v>12665</v>
      </c>
      <c r="C338" s="297" t="s">
        <v>12430</v>
      </c>
      <c r="D338" s="297" t="s">
        <v>12565</v>
      </c>
      <c r="E338" s="55" t="s">
        <v>7802</v>
      </c>
      <c r="F338" s="55"/>
      <c r="G338" s="55" t="s">
        <v>7804</v>
      </c>
      <c r="H338" s="418">
        <v>47.12</v>
      </c>
      <c r="I338" s="59">
        <v>0.05</v>
      </c>
      <c r="J338" s="448">
        <f t="shared" si="5"/>
        <v>44.763999999999996</v>
      </c>
    </row>
    <row r="339" spans="1:10" ht="15.75">
      <c r="A339" s="55">
        <v>335</v>
      </c>
      <c r="B339" s="55" t="s">
        <v>12665</v>
      </c>
      <c r="C339" s="297" t="s">
        <v>12431</v>
      </c>
      <c r="D339" s="297" t="s">
        <v>12566</v>
      </c>
      <c r="E339" s="55" t="s">
        <v>7802</v>
      </c>
      <c r="F339" s="55"/>
      <c r="G339" s="55" t="s">
        <v>7804</v>
      </c>
      <c r="H339" s="418">
        <v>40.93</v>
      </c>
      <c r="I339" s="59">
        <v>0.05</v>
      </c>
      <c r="J339" s="448">
        <f t="shared" si="5"/>
        <v>38.883499999999998</v>
      </c>
    </row>
    <row r="340" spans="1:10" ht="15.75">
      <c r="A340" s="55">
        <v>336</v>
      </c>
      <c r="B340" s="55" t="s">
        <v>12665</v>
      </c>
      <c r="C340" s="297" t="s">
        <v>12432</v>
      </c>
      <c r="D340" s="297" t="s">
        <v>12567</v>
      </c>
      <c r="E340" s="55" t="s">
        <v>7802</v>
      </c>
      <c r="F340" s="55"/>
      <c r="G340" s="55" t="s">
        <v>7804</v>
      </c>
      <c r="H340" s="418">
        <v>47.12</v>
      </c>
      <c r="I340" s="59">
        <v>0.05</v>
      </c>
      <c r="J340" s="448">
        <f t="shared" si="5"/>
        <v>44.763999999999996</v>
      </c>
    </row>
    <row r="341" spans="1:10" ht="15.75">
      <c r="A341" s="55">
        <v>337</v>
      </c>
      <c r="B341" s="55" t="s">
        <v>12665</v>
      </c>
      <c r="C341" s="297" t="s">
        <v>12433</v>
      </c>
      <c r="D341" s="297" t="s">
        <v>12568</v>
      </c>
      <c r="E341" s="55" t="s">
        <v>7802</v>
      </c>
      <c r="F341" s="55"/>
      <c r="G341" s="55" t="s">
        <v>7804</v>
      </c>
      <c r="H341" s="418">
        <v>47.12</v>
      </c>
      <c r="I341" s="59">
        <v>0.05</v>
      </c>
      <c r="J341" s="448">
        <f t="shared" si="5"/>
        <v>44.763999999999996</v>
      </c>
    </row>
    <row r="342" spans="1:10" ht="15.75">
      <c r="A342" s="55">
        <v>338</v>
      </c>
      <c r="B342" s="55" t="s">
        <v>12665</v>
      </c>
      <c r="C342" s="297" t="s">
        <v>12434</v>
      </c>
      <c r="D342" s="297" t="s">
        <v>12569</v>
      </c>
      <c r="E342" s="55" t="s">
        <v>7802</v>
      </c>
      <c r="F342" s="55"/>
      <c r="G342" s="55" t="s">
        <v>7804</v>
      </c>
      <c r="H342" s="418">
        <v>47.12</v>
      </c>
      <c r="I342" s="59">
        <v>0.05</v>
      </c>
      <c r="J342" s="448">
        <f t="shared" si="5"/>
        <v>44.763999999999996</v>
      </c>
    </row>
    <row r="343" spans="1:10" ht="15.75">
      <c r="A343" s="55">
        <v>339</v>
      </c>
      <c r="B343" s="55" t="s">
        <v>12665</v>
      </c>
      <c r="C343" s="297" t="s">
        <v>12435</v>
      </c>
      <c r="D343" s="297" t="s">
        <v>12570</v>
      </c>
      <c r="E343" s="55" t="s">
        <v>7802</v>
      </c>
      <c r="F343" s="55"/>
      <c r="G343" s="55" t="s">
        <v>7804</v>
      </c>
      <c r="H343" s="418">
        <v>29.83</v>
      </c>
      <c r="I343" s="59">
        <v>0.05</v>
      </c>
      <c r="J343" s="448">
        <f t="shared" si="5"/>
        <v>28.338499999999996</v>
      </c>
    </row>
    <row r="344" spans="1:10" ht="15.75">
      <c r="A344" s="55">
        <v>340</v>
      </c>
      <c r="B344" s="55" t="s">
        <v>12665</v>
      </c>
      <c r="C344" s="297" t="s">
        <v>12436</v>
      </c>
      <c r="D344" s="297" t="s">
        <v>12571</v>
      </c>
      <c r="E344" s="55" t="s">
        <v>7802</v>
      </c>
      <c r="F344" s="55"/>
      <c r="G344" s="55" t="s">
        <v>7804</v>
      </c>
      <c r="H344" s="418">
        <v>29.83</v>
      </c>
      <c r="I344" s="59">
        <v>0.05</v>
      </c>
      <c r="J344" s="448">
        <f t="shared" si="5"/>
        <v>28.338499999999996</v>
      </c>
    </row>
    <row r="345" spans="1:10" ht="15.75">
      <c r="A345" s="55">
        <v>341</v>
      </c>
      <c r="B345" s="55" t="s">
        <v>12665</v>
      </c>
      <c r="C345" s="297" t="s">
        <v>12437</v>
      </c>
      <c r="D345" s="297" t="s">
        <v>12572</v>
      </c>
      <c r="E345" s="55" t="s">
        <v>7802</v>
      </c>
      <c r="F345" s="55"/>
      <c r="G345" s="55" t="s">
        <v>7804</v>
      </c>
      <c r="H345" s="418">
        <v>29.83</v>
      </c>
      <c r="I345" s="59">
        <v>0.05</v>
      </c>
      <c r="J345" s="448">
        <f t="shared" si="5"/>
        <v>28.338499999999996</v>
      </c>
    </row>
    <row r="346" spans="1:10" ht="15.75">
      <c r="A346" s="55">
        <v>342</v>
      </c>
      <c r="B346" s="55" t="s">
        <v>12665</v>
      </c>
      <c r="C346" s="297" t="s">
        <v>12438</v>
      </c>
      <c r="D346" s="297" t="s">
        <v>12573</v>
      </c>
      <c r="E346" s="55" t="s">
        <v>7802</v>
      </c>
      <c r="F346" s="55"/>
      <c r="G346" s="55" t="s">
        <v>7804</v>
      </c>
      <c r="H346" s="418">
        <v>29.83</v>
      </c>
      <c r="I346" s="59">
        <v>0.05</v>
      </c>
      <c r="J346" s="448">
        <f t="shared" si="5"/>
        <v>28.338499999999996</v>
      </c>
    </row>
    <row r="347" spans="1:10" ht="15.75">
      <c r="A347" s="55">
        <v>343</v>
      </c>
      <c r="B347" s="55" t="s">
        <v>12665</v>
      </c>
      <c r="C347" s="297" t="s">
        <v>12439</v>
      </c>
      <c r="D347" s="297" t="s">
        <v>12574</v>
      </c>
      <c r="E347" s="55" t="s">
        <v>7802</v>
      </c>
      <c r="F347" s="55"/>
      <c r="G347" s="55" t="s">
        <v>7804</v>
      </c>
      <c r="H347" s="418">
        <v>29.83</v>
      </c>
      <c r="I347" s="59">
        <v>0.05</v>
      </c>
      <c r="J347" s="448">
        <f t="shared" si="5"/>
        <v>28.338499999999996</v>
      </c>
    </row>
    <row r="348" spans="1:10" ht="15.75">
      <c r="A348" s="55">
        <v>344</v>
      </c>
      <c r="B348" s="55" t="s">
        <v>12665</v>
      </c>
      <c r="C348" s="297" t="s">
        <v>12440</v>
      </c>
      <c r="D348" s="297" t="s">
        <v>12575</v>
      </c>
      <c r="E348" s="55" t="s">
        <v>7802</v>
      </c>
      <c r="F348" s="55"/>
      <c r="G348" s="55" t="s">
        <v>7804</v>
      </c>
      <c r="H348" s="418">
        <v>29.83</v>
      </c>
      <c r="I348" s="59">
        <v>0.05</v>
      </c>
      <c r="J348" s="448">
        <f t="shared" si="5"/>
        <v>28.338499999999996</v>
      </c>
    </row>
    <row r="349" spans="1:10" ht="15.75">
      <c r="A349" s="55">
        <v>345</v>
      </c>
      <c r="B349" s="55" t="s">
        <v>12665</v>
      </c>
      <c r="C349" s="297" t="s">
        <v>12441</v>
      </c>
      <c r="D349" s="297" t="s">
        <v>12576</v>
      </c>
      <c r="E349" s="55" t="s">
        <v>7802</v>
      </c>
      <c r="F349" s="55"/>
      <c r="G349" s="55" t="s">
        <v>7804</v>
      </c>
      <c r="H349" s="418">
        <v>29.83</v>
      </c>
      <c r="I349" s="59">
        <v>0.05</v>
      </c>
      <c r="J349" s="448">
        <f t="shared" si="5"/>
        <v>28.338499999999996</v>
      </c>
    </row>
    <row r="350" spans="1:10" ht="15.75">
      <c r="A350" s="55">
        <v>346</v>
      </c>
      <c r="B350" s="55" t="s">
        <v>12665</v>
      </c>
      <c r="C350" s="297" t="s">
        <v>12442</v>
      </c>
      <c r="D350" s="297" t="s">
        <v>12577</v>
      </c>
      <c r="E350" s="55" t="s">
        <v>7802</v>
      </c>
      <c r="F350" s="55"/>
      <c r="G350" s="55" t="s">
        <v>7804</v>
      </c>
      <c r="H350" s="418">
        <v>29.85</v>
      </c>
      <c r="I350" s="59">
        <v>0.05</v>
      </c>
      <c r="J350" s="448">
        <f t="shared" si="5"/>
        <v>28.357500000000002</v>
      </c>
    </row>
    <row r="351" spans="1:10" ht="15.75">
      <c r="A351" s="55">
        <v>347</v>
      </c>
      <c r="B351" s="55" t="s">
        <v>12665</v>
      </c>
      <c r="C351" s="297" t="s">
        <v>12443</v>
      </c>
      <c r="D351" s="297" t="s">
        <v>12578</v>
      </c>
      <c r="E351" s="55" t="s">
        <v>7802</v>
      </c>
      <c r="F351" s="55"/>
      <c r="G351" s="55" t="s">
        <v>7804</v>
      </c>
      <c r="H351" s="418">
        <v>29.85</v>
      </c>
      <c r="I351" s="59">
        <v>0.05</v>
      </c>
      <c r="J351" s="448">
        <f t="shared" si="5"/>
        <v>28.357500000000002</v>
      </c>
    </row>
    <row r="352" spans="1:10" ht="15.75">
      <c r="A352" s="55">
        <v>348</v>
      </c>
      <c r="B352" s="55" t="s">
        <v>12665</v>
      </c>
      <c r="C352" s="297" t="s">
        <v>12444</v>
      </c>
      <c r="D352" s="297" t="s">
        <v>12579</v>
      </c>
      <c r="E352" s="55" t="s">
        <v>7802</v>
      </c>
      <c r="F352" s="55"/>
      <c r="G352" s="55" t="s">
        <v>7804</v>
      </c>
      <c r="H352" s="418">
        <v>29.85</v>
      </c>
      <c r="I352" s="59">
        <v>0.05</v>
      </c>
      <c r="J352" s="448">
        <f t="shared" si="5"/>
        <v>28.357500000000002</v>
      </c>
    </row>
    <row r="353" spans="1:10" ht="15.75">
      <c r="A353" s="55">
        <v>349</v>
      </c>
      <c r="B353" s="55" t="s">
        <v>12665</v>
      </c>
      <c r="C353" s="297" t="s">
        <v>12445</v>
      </c>
      <c r="D353" s="297" t="s">
        <v>12580</v>
      </c>
      <c r="E353" s="55" t="s">
        <v>7802</v>
      </c>
      <c r="F353" s="55"/>
      <c r="G353" s="55" t="s">
        <v>7804</v>
      </c>
      <c r="H353" s="418">
        <v>29.85</v>
      </c>
      <c r="I353" s="59">
        <v>0.05</v>
      </c>
      <c r="J353" s="448">
        <f t="shared" si="5"/>
        <v>28.357500000000002</v>
      </c>
    </row>
    <row r="354" spans="1:10" ht="15.75">
      <c r="A354" s="55">
        <v>350</v>
      </c>
      <c r="B354" s="55" t="s">
        <v>12665</v>
      </c>
      <c r="C354" s="297" t="s">
        <v>12446</v>
      </c>
      <c r="D354" s="297" t="s">
        <v>12581</v>
      </c>
      <c r="E354" s="55" t="s">
        <v>7802</v>
      </c>
      <c r="F354" s="55"/>
      <c r="G354" s="55" t="s">
        <v>7804</v>
      </c>
      <c r="H354" s="418">
        <v>29.85</v>
      </c>
      <c r="I354" s="59">
        <v>0.05</v>
      </c>
      <c r="J354" s="448">
        <f t="shared" si="5"/>
        <v>28.357500000000002</v>
      </c>
    </row>
    <row r="355" spans="1:10" ht="15.75">
      <c r="A355" s="55">
        <v>351</v>
      </c>
      <c r="B355" s="55" t="s">
        <v>12665</v>
      </c>
      <c r="C355" s="297" t="s">
        <v>12447</v>
      </c>
      <c r="D355" s="297" t="s">
        <v>12582</v>
      </c>
      <c r="E355" s="55" t="s">
        <v>7802</v>
      </c>
      <c r="F355" s="55"/>
      <c r="G355" s="55" t="s">
        <v>7804</v>
      </c>
      <c r="H355" s="418">
        <v>92.62</v>
      </c>
      <c r="I355" s="59">
        <v>0.05</v>
      </c>
      <c r="J355" s="448">
        <f t="shared" si="5"/>
        <v>87.989000000000004</v>
      </c>
    </row>
    <row r="356" spans="1:10" ht="15.75">
      <c r="A356" s="55">
        <v>352</v>
      </c>
      <c r="B356" s="55" t="s">
        <v>12665</v>
      </c>
      <c r="C356" s="297" t="s">
        <v>12448</v>
      </c>
      <c r="D356" s="297" t="s">
        <v>12583</v>
      </c>
      <c r="E356" s="55" t="s">
        <v>7802</v>
      </c>
      <c r="F356" s="55"/>
      <c r="G356" s="55" t="s">
        <v>7804</v>
      </c>
      <c r="H356" s="418">
        <v>92.62</v>
      </c>
      <c r="I356" s="59">
        <v>0.05</v>
      </c>
      <c r="J356" s="448">
        <f t="shared" si="5"/>
        <v>87.989000000000004</v>
      </c>
    </row>
    <row r="357" spans="1:10" ht="15.75">
      <c r="A357" s="55">
        <v>353</v>
      </c>
      <c r="B357" s="55" t="s">
        <v>12665</v>
      </c>
      <c r="C357" s="297" t="s">
        <v>12449</v>
      </c>
      <c r="D357" s="297" t="s">
        <v>12584</v>
      </c>
      <c r="E357" s="55" t="s">
        <v>7802</v>
      </c>
      <c r="F357" s="55"/>
      <c r="G357" s="55" t="s">
        <v>7804</v>
      </c>
      <c r="H357" s="418">
        <v>92.62</v>
      </c>
      <c r="I357" s="59">
        <v>0.05</v>
      </c>
      <c r="J357" s="448">
        <f t="shared" si="5"/>
        <v>87.989000000000004</v>
      </c>
    </row>
    <row r="358" spans="1:10" ht="15.75">
      <c r="A358" s="55">
        <v>354</v>
      </c>
      <c r="B358" s="55" t="s">
        <v>12665</v>
      </c>
      <c r="C358" s="297" t="s">
        <v>12450</v>
      </c>
      <c r="D358" s="297" t="s">
        <v>12585</v>
      </c>
      <c r="E358" s="55" t="s">
        <v>7802</v>
      </c>
      <c r="F358" s="55"/>
      <c r="G358" s="55" t="s">
        <v>7804</v>
      </c>
      <c r="H358" s="418">
        <v>92.62</v>
      </c>
      <c r="I358" s="59">
        <v>0.05</v>
      </c>
      <c r="J358" s="448">
        <f t="shared" si="5"/>
        <v>87.989000000000004</v>
      </c>
    </row>
    <row r="359" spans="1:10" ht="15.75">
      <c r="A359" s="55">
        <v>355</v>
      </c>
      <c r="B359" s="55" t="s">
        <v>12665</v>
      </c>
      <c r="C359" s="297" t="s">
        <v>12451</v>
      </c>
      <c r="D359" s="297" t="s">
        <v>12586</v>
      </c>
      <c r="E359" s="55" t="s">
        <v>7802</v>
      </c>
      <c r="F359" s="55"/>
      <c r="G359" s="55" t="s">
        <v>7804</v>
      </c>
      <c r="H359" s="418">
        <v>92.62</v>
      </c>
      <c r="I359" s="59">
        <v>0.05</v>
      </c>
      <c r="J359" s="448">
        <f t="shared" si="5"/>
        <v>87.989000000000004</v>
      </c>
    </row>
    <row r="360" spans="1:10" ht="15.75">
      <c r="A360" s="55">
        <v>356</v>
      </c>
      <c r="B360" s="55" t="s">
        <v>12665</v>
      </c>
      <c r="C360" s="297" t="s">
        <v>12452</v>
      </c>
      <c r="D360" s="297" t="s">
        <v>12587</v>
      </c>
      <c r="E360" s="55" t="s">
        <v>7802</v>
      </c>
      <c r="F360" s="55"/>
      <c r="G360" s="55" t="s">
        <v>7804</v>
      </c>
      <c r="H360" s="418">
        <v>92.62</v>
      </c>
      <c r="I360" s="59">
        <v>0.05</v>
      </c>
      <c r="J360" s="448">
        <f t="shared" si="5"/>
        <v>87.989000000000004</v>
      </c>
    </row>
    <row r="361" spans="1:10" ht="15.75">
      <c r="A361" s="55">
        <v>357</v>
      </c>
      <c r="B361" s="55" t="s">
        <v>12665</v>
      </c>
      <c r="C361" s="297" t="s">
        <v>12453</v>
      </c>
      <c r="D361" s="297" t="s">
        <v>12588</v>
      </c>
      <c r="E361" s="55" t="s">
        <v>7802</v>
      </c>
      <c r="F361" s="55"/>
      <c r="G361" s="55" t="s">
        <v>7804</v>
      </c>
      <c r="H361" s="418">
        <v>92.6</v>
      </c>
      <c r="I361" s="59">
        <v>0.05</v>
      </c>
      <c r="J361" s="448">
        <f t="shared" si="5"/>
        <v>87.969999999999985</v>
      </c>
    </row>
    <row r="362" spans="1:10" ht="15.75">
      <c r="A362" s="55">
        <v>358</v>
      </c>
      <c r="B362" s="55" t="s">
        <v>12665</v>
      </c>
      <c r="C362" s="297" t="s">
        <v>12454</v>
      </c>
      <c r="D362" s="297" t="s">
        <v>12589</v>
      </c>
      <c r="E362" s="55" t="s">
        <v>7802</v>
      </c>
      <c r="F362" s="55"/>
      <c r="G362" s="55" t="s">
        <v>7804</v>
      </c>
      <c r="H362" s="418">
        <v>62.72</v>
      </c>
      <c r="I362" s="59">
        <v>0.05</v>
      </c>
      <c r="J362" s="448">
        <f t="shared" si="5"/>
        <v>59.583999999999996</v>
      </c>
    </row>
    <row r="363" spans="1:10" ht="15.75">
      <c r="A363" s="55">
        <v>359</v>
      </c>
      <c r="B363" s="55" t="s">
        <v>12665</v>
      </c>
      <c r="C363" s="297" t="s">
        <v>12455</v>
      </c>
      <c r="D363" s="297" t="s">
        <v>12590</v>
      </c>
      <c r="E363" s="55" t="s">
        <v>7802</v>
      </c>
      <c r="F363" s="55"/>
      <c r="G363" s="55" t="s">
        <v>7804</v>
      </c>
      <c r="H363" s="418">
        <v>62.72</v>
      </c>
      <c r="I363" s="59">
        <v>0.05</v>
      </c>
      <c r="J363" s="448">
        <f t="shared" si="5"/>
        <v>59.583999999999996</v>
      </c>
    </row>
    <row r="364" spans="1:10" ht="15.75">
      <c r="A364" s="55">
        <v>360</v>
      </c>
      <c r="B364" s="55" t="s">
        <v>12665</v>
      </c>
      <c r="C364" s="297" t="s">
        <v>12456</v>
      </c>
      <c r="D364" s="297" t="s">
        <v>12591</v>
      </c>
      <c r="E364" s="55" t="s">
        <v>7802</v>
      </c>
      <c r="F364" s="55"/>
      <c r="G364" s="55" t="s">
        <v>7804</v>
      </c>
      <c r="H364" s="418">
        <v>62.72</v>
      </c>
      <c r="I364" s="59">
        <v>0.05</v>
      </c>
      <c r="J364" s="448">
        <f t="shared" si="5"/>
        <v>59.583999999999996</v>
      </c>
    </row>
    <row r="365" spans="1:10" ht="15.75">
      <c r="A365" s="55">
        <v>361</v>
      </c>
      <c r="B365" s="55" t="s">
        <v>12665</v>
      </c>
      <c r="C365" s="297" t="s">
        <v>12457</v>
      </c>
      <c r="D365" s="297" t="s">
        <v>12592</v>
      </c>
      <c r="E365" s="55" t="s">
        <v>7802</v>
      </c>
      <c r="F365" s="55"/>
      <c r="G365" s="55" t="s">
        <v>7804</v>
      </c>
      <c r="H365" s="418">
        <v>92.6</v>
      </c>
      <c r="I365" s="59">
        <v>0.05</v>
      </c>
      <c r="J365" s="448">
        <f t="shared" si="5"/>
        <v>87.969999999999985</v>
      </c>
    </row>
    <row r="366" spans="1:10" ht="15.75">
      <c r="A366" s="55">
        <v>362</v>
      </c>
      <c r="B366" s="55" t="s">
        <v>12665</v>
      </c>
      <c r="C366" s="297" t="s">
        <v>12458</v>
      </c>
      <c r="D366" s="297" t="s">
        <v>12593</v>
      </c>
      <c r="E366" s="55" t="s">
        <v>7802</v>
      </c>
      <c r="F366" s="55"/>
      <c r="G366" s="55" t="s">
        <v>7804</v>
      </c>
      <c r="H366" s="418">
        <v>62.72</v>
      </c>
      <c r="I366" s="59">
        <v>0.05</v>
      </c>
      <c r="J366" s="448">
        <f t="shared" si="5"/>
        <v>59.583999999999996</v>
      </c>
    </row>
    <row r="367" spans="1:10" ht="15.75">
      <c r="A367" s="55">
        <v>363</v>
      </c>
      <c r="B367" s="55" t="s">
        <v>12665</v>
      </c>
      <c r="C367" s="297" t="s">
        <v>12459</v>
      </c>
      <c r="D367" s="297" t="s">
        <v>12594</v>
      </c>
      <c r="E367" s="55" t="s">
        <v>7802</v>
      </c>
      <c r="F367" s="55"/>
      <c r="G367" s="55" t="s">
        <v>7804</v>
      </c>
      <c r="H367" s="418">
        <v>77.25</v>
      </c>
      <c r="I367" s="59">
        <v>0.05</v>
      </c>
      <c r="J367" s="448">
        <f t="shared" si="5"/>
        <v>73.387500000000003</v>
      </c>
    </row>
    <row r="368" spans="1:10" ht="15.75">
      <c r="A368" s="55">
        <v>364</v>
      </c>
      <c r="B368" s="55" t="s">
        <v>12665</v>
      </c>
      <c r="C368" s="297" t="s">
        <v>12460</v>
      </c>
      <c r="D368" s="297" t="s">
        <v>12595</v>
      </c>
      <c r="E368" s="55" t="s">
        <v>7802</v>
      </c>
      <c r="F368" s="55"/>
      <c r="G368" s="55" t="s">
        <v>7804</v>
      </c>
      <c r="H368" s="418">
        <v>77.25</v>
      </c>
      <c r="I368" s="59">
        <v>0.05</v>
      </c>
      <c r="J368" s="448">
        <f t="shared" si="5"/>
        <v>73.387500000000003</v>
      </c>
    </row>
    <row r="369" spans="1:10" ht="15.75">
      <c r="A369" s="55">
        <v>365</v>
      </c>
      <c r="B369" s="55" t="s">
        <v>12665</v>
      </c>
      <c r="C369" s="297" t="s">
        <v>12461</v>
      </c>
      <c r="D369" s="297" t="s">
        <v>12596</v>
      </c>
      <c r="E369" s="55" t="s">
        <v>7802</v>
      </c>
      <c r="F369" s="55"/>
      <c r="G369" s="55" t="s">
        <v>7804</v>
      </c>
      <c r="H369" s="418">
        <v>77.25</v>
      </c>
      <c r="I369" s="59">
        <v>0.05</v>
      </c>
      <c r="J369" s="448">
        <f t="shared" si="5"/>
        <v>73.387500000000003</v>
      </c>
    </row>
    <row r="370" spans="1:10" ht="15.75">
      <c r="A370" s="55">
        <v>366</v>
      </c>
      <c r="B370" s="55" t="s">
        <v>12665</v>
      </c>
      <c r="C370" s="297" t="s">
        <v>12462</v>
      </c>
      <c r="D370" s="297" t="s">
        <v>12597</v>
      </c>
      <c r="E370" s="55" t="s">
        <v>7802</v>
      </c>
      <c r="F370" s="55"/>
      <c r="G370" s="55" t="s">
        <v>7804</v>
      </c>
      <c r="H370" s="418">
        <v>77.25</v>
      </c>
      <c r="I370" s="59">
        <v>0.05</v>
      </c>
      <c r="J370" s="448">
        <f t="shared" si="5"/>
        <v>73.387500000000003</v>
      </c>
    </row>
    <row r="371" spans="1:10" ht="15.75">
      <c r="A371" s="55">
        <v>367</v>
      </c>
      <c r="B371" s="55" t="s">
        <v>12665</v>
      </c>
      <c r="C371" s="297" t="s">
        <v>12463</v>
      </c>
      <c r="D371" s="297" t="s">
        <v>12598</v>
      </c>
      <c r="E371" s="55" t="s">
        <v>7802</v>
      </c>
      <c r="F371" s="55"/>
      <c r="G371" s="55" t="s">
        <v>7804</v>
      </c>
      <c r="H371" s="418">
        <v>77.25</v>
      </c>
      <c r="I371" s="59">
        <v>0.05</v>
      </c>
      <c r="J371" s="448">
        <f t="shared" si="5"/>
        <v>73.387500000000003</v>
      </c>
    </row>
    <row r="372" spans="1:10" ht="15.75">
      <c r="A372" s="55">
        <v>368</v>
      </c>
      <c r="B372" s="55" t="s">
        <v>12665</v>
      </c>
      <c r="C372" s="297" t="s">
        <v>12464</v>
      </c>
      <c r="D372" s="297" t="s">
        <v>12599</v>
      </c>
      <c r="E372" s="55" t="s">
        <v>7802</v>
      </c>
      <c r="F372" s="55"/>
      <c r="G372" s="55" t="s">
        <v>7804</v>
      </c>
      <c r="H372" s="418">
        <v>77.25</v>
      </c>
      <c r="I372" s="59">
        <v>0.05</v>
      </c>
      <c r="J372" s="448">
        <f t="shared" si="5"/>
        <v>73.387500000000003</v>
      </c>
    </row>
    <row r="373" spans="1:10" ht="15.75">
      <c r="A373" s="55">
        <v>369</v>
      </c>
      <c r="B373" s="55" t="s">
        <v>12665</v>
      </c>
      <c r="C373" s="297" t="s">
        <v>12465</v>
      </c>
      <c r="D373" s="297" t="s">
        <v>12600</v>
      </c>
      <c r="E373" s="55" t="s">
        <v>7802</v>
      </c>
      <c r="F373" s="55"/>
      <c r="G373" s="55" t="s">
        <v>7804</v>
      </c>
      <c r="H373" s="418">
        <v>62.82</v>
      </c>
      <c r="I373" s="59">
        <v>0.05</v>
      </c>
      <c r="J373" s="448">
        <f t="shared" si="5"/>
        <v>59.678999999999995</v>
      </c>
    </row>
    <row r="374" spans="1:10" ht="15.75">
      <c r="A374" s="55">
        <v>370</v>
      </c>
      <c r="B374" s="55" t="s">
        <v>12665</v>
      </c>
      <c r="C374" s="297" t="s">
        <v>12466</v>
      </c>
      <c r="D374" s="297" t="s">
        <v>12601</v>
      </c>
      <c r="E374" s="55" t="s">
        <v>7802</v>
      </c>
      <c r="F374" s="55"/>
      <c r="G374" s="55" t="s">
        <v>7804</v>
      </c>
      <c r="H374" s="418">
        <v>62.88</v>
      </c>
      <c r="I374" s="59">
        <v>0.05</v>
      </c>
      <c r="J374" s="448">
        <f t="shared" si="5"/>
        <v>59.735999999999997</v>
      </c>
    </row>
    <row r="375" spans="1:10" ht="15.75">
      <c r="A375" s="55">
        <v>371</v>
      </c>
      <c r="B375" s="55" t="s">
        <v>12665</v>
      </c>
      <c r="C375" s="297" t="s">
        <v>12467</v>
      </c>
      <c r="D375" s="297" t="s">
        <v>12602</v>
      </c>
      <c r="E375" s="55" t="s">
        <v>7802</v>
      </c>
      <c r="F375" s="55"/>
      <c r="G375" s="55" t="s">
        <v>7804</v>
      </c>
      <c r="H375" s="418">
        <v>62.88</v>
      </c>
      <c r="I375" s="59">
        <v>0.05</v>
      </c>
      <c r="J375" s="448">
        <f t="shared" si="5"/>
        <v>59.735999999999997</v>
      </c>
    </row>
    <row r="376" spans="1:10" ht="15.75">
      <c r="A376" s="55">
        <v>372</v>
      </c>
      <c r="B376" s="55" t="s">
        <v>12665</v>
      </c>
      <c r="C376" s="297" t="s">
        <v>12468</v>
      </c>
      <c r="D376" s="297" t="s">
        <v>12603</v>
      </c>
      <c r="E376" s="55" t="s">
        <v>7802</v>
      </c>
      <c r="F376" s="55"/>
      <c r="G376" s="55" t="s">
        <v>7804</v>
      </c>
      <c r="H376" s="418">
        <v>62.88</v>
      </c>
      <c r="I376" s="59">
        <v>0.05</v>
      </c>
      <c r="J376" s="448">
        <f t="shared" si="5"/>
        <v>59.735999999999997</v>
      </c>
    </row>
    <row r="377" spans="1:10" ht="15.75">
      <c r="A377" s="55">
        <v>373</v>
      </c>
      <c r="B377" s="55" t="s">
        <v>12665</v>
      </c>
      <c r="C377" s="297" t="s">
        <v>12469</v>
      </c>
      <c r="D377" s="297" t="s">
        <v>12604</v>
      </c>
      <c r="E377" s="55" t="s">
        <v>7802</v>
      </c>
      <c r="F377" s="55"/>
      <c r="G377" s="55" t="s">
        <v>7804</v>
      </c>
      <c r="H377" s="418">
        <v>62.88</v>
      </c>
      <c r="I377" s="59">
        <v>0.05</v>
      </c>
      <c r="J377" s="448">
        <f t="shared" si="5"/>
        <v>59.735999999999997</v>
      </c>
    </row>
    <row r="378" spans="1:10" ht="15.75">
      <c r="A378" s="55">
        <v>374</v>
      </c>
      <c r="B378" s="55" t="s">
        <v>12665</v>
      </c>
      <c r="C378" s="297" t="s">
        <v>12470</v>
      </c>
      <c r="D378" s="297" t="s">
        <v>12605</v>
      </c>
      <c r="E378" s="55" t="s">
        <v>7802</v>
      </c>
      <c r="F378" s="55"/>
      <c r="G378" s="55" t="s">
        <v>7804</v>
      </c>
      <c r="H378" s="418">
        <v>62.88</v>
      </c>
      <c r="I378" s="59">
        <v>0.05</v>
      </c>
      <c r="J378" s="448">
        <f t="shared" si="5"/>
        <v>59.735999999999997</v>
      </c>
    </row>
    <row r="379" spans="1:10" ht="15.75">
      <c r="A379" s="55">
        <v>375</v>
      </c>
      <c r="B379" s="55" t="s">
        <v>12665</v>
      </c>
      <c r="C379" s="297" t="s">
        <v>12471</v>
      </c>
      <c r="D379" s="297" t="s">
        <v>12606</v>
      </c>
      <c r="E379" s="55" t="s">
        <v>7802</v>
      </c>
      <c r="F379" s="55"/>
      <c r="G379" s="55" t="s">
        <v>7804</v>
      </c>
      <c r="H379" s="418">
        <v>52.18</v>
      </c>
      <c r="I379" s="59">
        <v>0.05</v>
      </c>
      <c r="J379" s="448">
        <f t="shared" si="5"/>
        <v>49.570999999999998</v>
      </c>
    </row>
    <row r="380" spans="1:10" ht="15.75">
      <c r="A380" s="55">
        <v>376</v>
      </c>
      <c r="B380" s="55" t="s">
        <v>12665</v>
      </c>
      <c r="C380" s="297" t="s">
        <v>12472</v>
      </c>
      <c r="D380" s="297" t="s">
        <v>12607</v>
      </c>
      <c r="E380" s="55" t="s">
        <v>7802</v>
      </c>
      <c r="F380" s="55"/>
      <c r="G380" s="55" t="s">
        <v>7804</v>
      </c>
      <c r="H380" s="418">
        <v>35.090000000000003</v>
      </c>
      <c r="I380" s="59">
        <v>0.05</v>
      </c>
      <c r="J380" s="448">
        <f t="shared" si="5"/>
        <v>33.335500000000003</v>
      </c>
    </row>
    <row r="381" spans="1:10" ht="15.75">
      <c r="A381" s="55">
        <v>377</v>
      </c>
      <c r="B381" s="55" t="s">
        <v>12665</v>
      </c>
      <c r="C381" s="297" t="s">
        <v>12473</v>
      </c>
      <c r="D381" s="297" t="s">
        <v>12608</v>
      </c>
      <c r="E381" s="55" t="s">
        <v>7802</v>
      </c>
      <c r="F381" s="55"/>
      <c r="G381" s="55" t="s">
        <v>7804</v>
      </c>
      <c r="H381" s="418">
        <v>62.67</v>
      </c>
      <c r="I381" s="59">
        <v>0.05</v>
      </c>
      <c r="J381" s="448">
        <f t="shared" si="5"/>
        <v>59.536499999999997</v>
      </c>
    </row>
    <row r="382" spans="1:10" ht="15.75">
      <c r="A382" s="55">
        <v>378</v>
      </c>
      <c r="B382" s="55" t="s">
        <v>12665</v>
      </c>
      <c r="C382" s="297" t="s">
        <v>12474</v>
      </c>
      <c r="D382" s="297" t="s">
        <v>12609</v>
      </c>
      <c r="E382" s="55" t="s">
        <v>7802</v>
      </c>
      <c r="F382" s="55"/>
      <c r="G382" s="55" t="s">
        <v>7804</v>
      </c>
      <c r="H382" s="418">
        <v>46.78</v>
      </c>
      <c r="I382" s="59">
        <v>0.05</v>
      </c>
      <c r="J382" s="448">
        <f t="shared" si="5"/>
        <v>44.441000000000003</v>
      </c>
    </row>
    <row r="383" spans="1:10" ht="15.75">
      <c r="A383" s="55">
        <v>379</v>
      </c>
      <c r="B383" s="55" t="s">
        <v>12665</v>
      </c>
      <c r="C383" s="297" t="s">
        <v>12475</v>
      </c>
      <c r="D383" s="297" t="s">
        <v>12610</v>
      </c>
      <c r="E383" s="55" t="s">
        <v>7802</v>
      </c>
      <c r="F383" s="55"/>
      <c r="G383" s="55" t="s">
        <v>7804</v>
      </c>
      <c r="H383" s="418">
        <v>116.33</v>
      </c>
      <c r="I383" s="59">
        <v>0.05</v>
      </c>
      <c r="J383" s="448">
        <f t="shared" si="5"/>
        <v>110.51349999999999</v>
      </c>
    </row>
    <row r="384" spans="1:10" ht="15.75">
      <c r="A384" s="55">
        <v>380</v>
      </c>
      <c r="B384" s="55" t="s">
        <v>12665</v>
      </c>
      <c r="C384" s="297" t="s">
        <v>12476</v>
      </c>
      <c r="D384" s="297" t="s">
        <v>12611</v>
      </c>
      <c r="E384" s="55" t="s">
        <v>7802</v>
      </c>
      <c r="F384" s="55"/>
      <c r="G384" s="55" t="s">
        <v>7804</v>
      </c>
      <c r="H384" s="418">
        <v>116.33</v>
      </c>
      <c r="I384" s="59">
        <v>0.05</v>
      </c>
      <c r="J384" s="448">
        <f t="shared" si="5"/>
        <v>110.51349999999999</v>
      </c>
    </row>
    <row r="385" spans="1:10" ht="15.75">
      <c r="A385" s="55">
        <v>381</v>
      </c>
      <c r="B385" s="55" t="s">
        <v>12665</v>
      </c>
      <c r="C385" s="297" t="s">
        <v>12477</v>
      </c>
      <c r="D385" s="297" t="s">
        <v>12612</v>
      </c>
      <c r="E385" s="55" t="s">
        <v>7802</v>
      </c>
      <c r="F385" s="55"/>
      <c r="G385" s="55" t="s">
        <v>7804</v>
      </c>
      <c r="H385" s="418">
        <v>76.03</v>
      </c>
      <c r="I385" s="59">
        <v>0.05</v>
      </c>
      <c r="J385" s="448">
        <f t="shared" si="5"/>
        <v>72.228499999999997</v>
      </c>
    </row>
    <row r="386" spans="1:10" ht="15.75">
      <c r="A386" s="55">
        <v>382</v>
      </c>
      <c r="B386" s="55" t="s">
        <v>12665</v>
      </c>
      <c r="C386" s="297" t="s">
        <v>12478</v>
      </c>
      <c r="D386" s="297" t="s">
        <v>12613</v>
      </c>
      <c r="E386" s="55" t="s">
        <v>7802</v>
      </c>
      <c r="F386" s="55"/>
      <c r="G386" s="55" t="s">
        <v>7804</v>
      </c>
      <c r="H386" s="418">
        <v>105.27</v>
      </c>
      <c r="I386" s="59">
        <v>0.05</v>
      </c>
      <c r="J386" s="448">
        <f t="shared" si="5"/>
        <v>100.00649999999999</v>
      </c>
    </row>
    <row r="387" spans="1:10" ht="15.75">
      <c r="A387" s="55">
        <v>383</v>
      </c>
      <c r="B387" s="55" t="s">
        <v>12665</v>
      </c>
      <c r="C387" s="297" t="s">
        <v>12479</v>
      </c>
      <c r="D387" s="297" t="s">
        <v>12614</v>
      </c>
      <c r="E387" s="55" t="s">
        <v>7802</v>
      </c>
      <c r="F387" s="55"/>
      <c r="G387" s="55" t="s">
        <v>7804</v>
      </c>
      <c r="H387" s="418">
        <v>93.58</v>
      </c>
      <c r="I387" s="59">
        <v>0.05</v>
      </c>
      <c r="J387" s="448">
        <f t="shared" si="5"/>
        <v>88.900999999999996</v>
      </c>
    </row>
    <row r="388" spans="1:10" ht="15.75">
      <c r="A388" s="55">
        <v>384</v>
      </c>
      <c r="B388" s="55" t="s">
        <v>12665</v>
      </c>
      <c r="C388" s="297" t="s">
        <v>12480</v>
      </c>
      <c r="D388" s="297" t="s">
        <v>12615</v>
      </c>
      <c r="E388" s="55" t="s">
        <v>7802</v>
      </c>
      <c r="F388" s="55"/>
      <c r="G388" s="55" t="s">
        <v>7804</v>
      </c>
      <c r="H388" s="418">
        <v>52.63</v>
      </c>
      <c r="I388" s="59">
        <v>0.05</v>
      </c>
      <c r="J388" s="448">
        <f t="shared" si="5"/>
        <v>49.9985</v>
      </c>
    </row>
    <row r="389" spans="1:10" ht="15.75">
      <c r="A389" s="55">
        <v>385</v>
      </c>
      <c r="B389" s="55" t="s">
        <v>12665</v>
      </c>
      <c r="C389" s="297" t="s">
        <v>12481</v>
      </c>
      <c r="D389" s="297" t="s">
        <v>12616</v>
      </c>
      <c r="E389" s="55" t="s">
        <v>7802</v>
      </c>
      <c r="F389" s="55"/>
      <c r="G389" s="55" t="s">
        <v>7804</v>
      </c>
      <c r="H389" s="418">
        <v>12.11</v>
      </c>
      <c r="I389" s="59">
        <v>0.05</v>
      </c>
      <c r="J389" s="448">
        <f t="shared" si="5"/>
        <v>11.504499999999998</v>
      </c>
    </row>
    <row r="390" spans="1:10" ht="15.75">
      <c r="A390" s="55">
        <v>386</v>
      </c>
      <c r="B390" s="55" t="s">
        <v>12665</v>
      </c>
      <c r="C390" s="297" t="s">
        <v>12482</v>
      </c>
      <c r="D390" s="297" t="s">
        <v>12617</v>
      </c>
      <c r="E390" s="55" t="s">
        <v>7802</v>
      </c>
      <c r="F390" s="55"/>
      <c r="G390" s="55" t="s">
        <v>7804</v>
      </c>
      <c r="H390" s="418">
        <v>20.55</v>
      </c>
      <c r="I390" s="59">
        <v>0.05</v>
      </c>
      <c r="J390" s="448">
        <f t="shared" ref="J390:J437" si="6">H390*(1-I390)</f>
        <v>19.522500000000001</v>
      </c>
    </row>
    <row r="391" spans="1:10" ht="15.75">
      <c r="A391" s="55">
        <v>387</v>
      </c>
      <c r="B391" s="55" t="s">
        <v>12665</v>
      </c>
      <c r="C391" s="297" t="s">
        <v>12483</v>
      </c>
      <c r="D391" s="297" t="s">
        <v>12618</v>
      </c>
      <c r="E391" s="55" t="s">
        <v>7802</v>
      </c>
      <c r="F391" s="55"/>
      <c r="G391" s="55" t="s">
        <v>7804</v>
      </c>
      <c r="H391" s="418">
        <v>12.33</v>
      </c>
      <c r="I391" s="59">
        <v>0.05</v>
      </c>
      <c r="J391" s="448">
        <f t="shared" si="6"/>
        <v>11.7135</v>
      </c>
    </row>
    <row r="392" spans="1:10" ht="15.75">
      <c r="A392" s="55">
        <v>388</v>
      </c>
      <c r="B392" s="55" t="s">
        <v>12665</v>
      </c>
      <c r="C392" s="297" t="s">
        <v>12484</v>
      </c>
      <c r="D392" s="297" t="s">
        <v>12619</v>
      </c>
      <c r="E392" s="55" t="s">
        <v>7802</v>
      </c>
      <c r="F392" s="55"/>
      <c r="G392" s="55" t="s">
        <v>7804</v>
      </c>
      <c r="H392" s="418">
        <v>20.55</v>
      </c>
      <c r="I392" s="59">
        <v>0.05</v>
      </c>
      <c r="J392" s="448">
        <f t="shared" si="6"/>
        <v>19.522500000000001</v>
      </c>
    </row>
    <row r="393" spans="1:10" ht="15.75">
      <c r="A393" s="55">
        <v>389</v>
      </c>
      <c r="B393" s="55" t="s">
        <v>12665</v>
      </c>
      <c r="C393" s="297" t="s">
        <v>12485</v>
      </c>
      <c r="D393" s="297" t="s">
        <v>12620</v>
      </c>
      <c r="E393" s="55" t="s">
        <v>7802</v>
      </c>
      <c r="F393" s="55"/>
      <c r="G393" s="55" t="s">
        <v>7804</v>
      </c>
      <c r="H393" s="418">
        <v>12.33</v>
      </c>
      <c r="I393" s="59">
        <v>0.05</v>
      </c>
      <c r="J393" s="448">
        <f t="shared" si="6"/>
        <v>11.7135</v>
      </c>
    </row>
    <row r="394" spans="1:10" ht="15.75">
      <c r="A394" s="55">
        <v>390</v>
      </c>
      <c r="B394" s="55" t="s">
        <v>12665</v>
      </c>
      <c r="C394" s="297" t="s">
        <v>12486</v>
      </c>
      <c r="D394" s="297" t="s">
        <v>12621</v>
      </c>
      <c r="E394" s="55" t="s">
        <v>7802</v>
      </c>
      <c r="F394" s="55"/>
      <c r="G394" s="55" t="s">
        <v>7804</v>
      </c>
      <c r="H394" s="418">
        <v>20.55</v>
      </c>
      <c r="I394" s="59">
        <v>0.05</v>
      </c>
      <c r="J394" s="448">
        <f t="shared" si="6"/>
        <v>19.522500000000001</v>
      </c>
    </row>
    <row r="395" spans="1:10" ht="15.75">
      <c r="A395" s="55">
        <v>391</v>
      </c>
      <c r="B395" s="55" t="s">
        <v>12665</v>
      </c>
      <c r="C395" s="297" t="s">
        <v>12487</v>
      </c>
      <c r="D395" s="297" t="s">
        <v>12622</v>
      </c>
      <c r="E395" s="55" t="s">
        <v>7802</v>
      </c>
      <c r="F395" s="55"/>
      <c r="G395" s="55" t="s">
        <v>7804</v>
      </c>
      <c r="H395" s="418">
        <v>16.38</v>
      </c>
      <c r="I395" s="59">
        <v>0.05</v>
      </c>
      <c r="J395" s="448">
        <f t="shared" si="6"/>
        <v>15.560999999999998</v>
      </c>
    </row>
    <row r="396" spans="1:10" ht="15.75">
      <c r="A396" s="55">
        <v>392</v>
      </c>
      <c r="B396" s="55" t="s">
        <v>12665</v>
      </c>
      <c r="C396" s="297" t="s">
        <v>12488</v>
      </c>
      <c r="D396" s="297" t="s">
        <v>12623</v>
      </c>
      <c r="E396" s="55" t="s">
        <v>7802</v>
      </c>
      <c r="F396" s="55"/>
      <c r="G396" s="55" t="s">
        <v>7804</v>
      </c>
      <c r="H396" s="418">
        <v>16.38</v>
      </c>
      <c r="I396" s="59">
        <v>0.05</v>
      </c>
      <c r="J396" s="448">
        <f t="shared" si="6"/>
        <v>15.560999999999998</v>
      </c>
    </row>
    <row r="397" spans="1:10" ht="15.75">
      <c r="A397" s="55">
        <v>393</v>
      </c>
      <c r="B397" s="55" t="s">
        <v>12665</v>
      </c>
      <c r="C397" s="297" t="s">
        <v>12489</v>
      </c>
      <c r="D397" s="297" t="s">
        <v>12624</v>
      </c>
      <c r="E397" s="55" t="s">
        <v>7802</v>
      </c>
      <c r="F397" s="55"/>
      <c r="G397" s="55" t="s">
        <v>7804</v>
      </c>
      <c r="H397" s="418">
        <v>16.38</v>
      </c>
      <c r="I397" s="59">
        <v>0.05</v>
      </c>
      <c r="J397" s="448">
        <f t="shared" si="6"/>
        <v>15.560999999999998</v>
      </c>
    </row>
    <row r="398" spans="1:10" ht="15.75">
      <c r="A398" s="55">
        <v>394</v>
      </c>
      <c r="B398" s="55" t="s">
        <v>12665</v>
      </c>
      <c r="C398" s="297" t="s">
        <v>12490</v>
      </c>
      <c r="D398" s="297" t="s">
        <v>12625</v>
      </c>
      <c r="E398" s="55" t="s">
        <v>7802</v>
      </c>
      <c r="F398" s="55"/>
      <c r="G398" s="55" t="s">
        <v>7804</v>
      </c>
      <c r="H398" s="418">
        <v>23.39</v>
      </c>
      <c r="I398" s="59">
        <v>0.05</v>
      </c>
      <c r="J398" s="448">
        <f t="shared" si="6"/>
        <v>22.220500000000001</v>
      </c>
    </row>
    <row r="399" spans="1:10" ht="15.75">
      <c r="A399" s="55">
        <v>395</v>
      </c>
      <c r="B399" s="55" t="s">
        <v>12665</v>
      </c>
      <c r="C399" s="297" t="s">
        <v>12491</v>
      </c>
      <c r="D399" s="297" t="s">
        <v>12626</v>
      </c>
      <c r="E399" s="55" t="s">
        <v>7802</v>
      </c>
      <c r="F399" s="55"/>
      <c r="G399" s="55" t="s">
        <v>7804</v>
      </c>
      <c r="H399" s="418">
        <v>23.39</v>
      </c>
      <c r="I399" s="59">
        <v>0.05</v>
      </c>
      <c r="J399" s="448">
        <f t="shared" si="6"/>
        <v>22.220500000000001</v>
      </c>
    </row>
    <row r="400" spans="1:10" ht="15.75">
      <c r="A400" s="55">
        <v>396</v>
      </c>
      <c r="B400" s="55" t="s">
        <v>12665</v>
      </c>
      <c r="C400" s="297" t="s">
        <v>12492</v>
      </c>
      <c r="D400" s="297" t="s">
        <v>12627</v>
      </c>
      <c r="E400" s="55" t="s">
        <v>7802</v>
      </c>
      <c r="F400" s="55"/>
      <c r="G400" s="55" t="s">
        <v>7804</v>
      </c>
      <c r="H400" s="418">
        <v>23.39</v>
      </c>
      <c r="I400" s="59">
        <v>0.05</v>
      </c>
      <c r="J400" s="448">
        <f t="shared" si="6"/>
        <v>22.220500000000001</v>
      </c>
    </row>
    <row r="401" spans="1:10" ht="15.75">
      <c r="A401" s="55">
        <v>397</v>
      </c>
      <c r="B401" s="55" t="s">
        <v>12665</v>
      </c>
      <c r="C401" s="297" t="s">
        <v>12493</v>
      </c>
      <c r="D401" s="297" t="s">
        <v>12628</v>
      </c>
      <c r="E401" s="55" t="s">
        <v>7802</v>
      </c>
      <c r="F401" s="55"/>
      <c r="G401" s="55" t="s">
        <v>7804</v>
      </c>
      <c r="H401" s="418">
        <v>25.73</v>
      </c>
      <c r="I401" s="59">
        <v>0.05</v>
      </c>
      <c r="J401" s="448">
        <f t="shared" si="6"/>
        <v>24.4435</v>
      </c>
    </row>
    <row r="402" spans="1:10" ht="15.75">
      <c r="A402" s="55">
        <v>398</v>
      </c>
      <c r="B402" s="55" t="s">
        <v>12665</v>
      </c>
      <c r="C402" s="297" t="s">
        <v>12494</v>
      </c>
      <c r="D402" s="297" t="s">
        <v>12629</v>
      </c>
      <c r="E402" s="55" t="s">
        <v>7802</v>
      </c>
      <c r="F402" s="55"/>
      <c r="G402" s="55" t="s">
        <v>7804</v>
      </c>
      <c r="H402" s="418">
        <v>25.73</v>
      </c>
      <c r="I402" s="59">
        <v>0.05</v>
      </c>
      <c r="J402" s="448">
        <f t="shared" si="6"/>
        <v>24.4435</v>
      </c>
    </row>
    <row r="403" spans="1:10" ht="15.75">
      <c r="A403" s="55">
        <v>399</v>
      </c>
      <c r="B403" s="55" t="s">
        <v>12665</v>
      </c>
      <c r="C403" s="297" t="s">
        <v>12495</v>
      </c>
      <c r="D403" s="297" t="s">
        <v>12630</v>
      </c>
      <c r="E403" s="55" t="s">
        <v>7802</v>
      </c>
      <c r="F403" s="55"/>
      <c r="G403" s="55" t="s">
        <v>7804</v>
      </c>
      <c r="H403" s="418">
        <v>25.73</v>
      </c>
      <c r="I403" s="59">
        <v>0.05</v>
      </c>
      <c r="J403" s="448">
        <f t="shared" si="6"/>
        <v>24.4435</v>
      </c>
    </row>
    <row r="404" spans="1:10" ht="15.75">
      <c r="A404" s="55">
        <v>400</v>
      </c>
      <c r="B404" s="55" t="s">
        <v>12665</v>
      </c>
      <c r="C404" s="297" t="s">
        <v>12496</v>
      </c>
      <c r="D404" s="297" t="s">
        <v>12631</v>
      </c>
      <c r="E404" s="55" t="s">
        <v>7802</v>
      </c>
      <c r="F404" s="55"/>
      <c r="G404" s="55" t="s">
        <v>7804</v>
      </c>
      <c r="H404" s="418">
        <v>29.24</v>
      </c>
      <c r="I404" s="59">
        <v>0.05</v>
      </c>
      <c r="J404" s="448">
        <f t="shared" si="6"/>
        <v>27.777999999999999</v>
      </c>
    </row>
    <row r="405" spans="1:10" ht="15.75">
      <c r="A405" s="55">
        <v>401</v>
      </c>
      <c r="B405" s="55" t="s">
        <v>12665</v>
      </c>
      <c r="C405" s="297" t="s">
        <v>12497</v>
      </c>
      <c r="D405" s="297" t="s">
        <v>12632</v>
      </c>
      <c r="E405" s="55" t="s">
        <v>7802</v>
      </c>
      <c r="F405" s="55"/>
      <c r="G405" s="55" t="s">
        <v>7804</v>
      </c>
      <c r="H405" s="418">
        <v>29.24</v>
      </c>
      <c r="I405" s="59">
        <v>0.05</v>
      </c>
      <c r="J405" s="448">
        <f t="shared" si="6"/>
        <v>27.777999999999999</v>
      </c>
    </row>
    <row r="406" spans="1:10" ht="15.75">
      <c r="A406" s="55">
        <v>402</v>
      </c>
      <c r="B406" s="55" t="s">
        <v>12665</v>
      </c>
      <c r="C406" s="297" t="s">
        <v>12498</v>
      </c>
      <c r="D406" s="297" t="s">
        <v>12633</v>
      </c>
      <c r="E406" s="55" t="s">
        <v>7802</v>
      </c>
      <c r="F406" s="55"/>
      <c r="G406" s="55" t="s">
        <v>7804</v>
      </c>
      <c r="H406" s="418">
        <v>29.24</v>
      </c>
      <c r="I406" s="59">
        <v>0.05</v>
      </c>
      <c r="J406" s="448">
        <f t="shared" si="6"/>
        <v>27.777999999999999</v>
      </c>
    </row>
    <row r="407" spans="1:10" ht="15.75">
      <c r="A407" s="55">
        <v>403</v>
      </c>
      <c r="B407" s="55" t="s">
        <v>12665</v>
      </c>
      <c r="C407" s="297" t="s">
        <v>12499</v>
      </c>
      <c r="D407" s="297" t="s">
        <v>12634</v>
      </c>
      <c r="E407" s="55" t="s">
        <v>7802</v>
      </c>
      <c r="F407" s="55"/>
      <c r="G407" s="55" t="s">
        <v>7804</v>
      </c>
      <c r="H407" s="418">
        <v>32.74</v>
      </c>
      <c r="I407" s="59">
        <v>0.05</v>
      </c>
      <c r="J407" s="448">
        <f t="shared" si="6"/>
        <v>31.103000000000002</v>
      </c>
    </row>
    <row r="408" spans="1:10" ht="15.75">
      <c r="A408" s="55">
        <v>404</v>
      </c>
      <c r="B408" s="55" t="s">
        <v>12665</v>
      </c>
      <c r="C408" s="297" t="s">
        <v>12500</v>
      </c>
      <c r="D408" s="297" t="s">
        <v>12635</v>
      </c>
      <c r="E408" s="55" t="s">
        <v>7802</v>
      </c>
      <c r="F408" s="55"/>
      <c r="G408" s="55" t="s">
        <v>7804</v>
      </c>
      <c r="H408" s="418">
        <v>32.74</v>
      </c>
      <c r="I408" s="59">
        <v>0.05</v>
      </c>
      <c r="J408" s="448">
        <f t="shared" si="6"/>
        <v>31.103000000000002</v>
      </c>
    </row>
    <row r="409" spans="1:10" ht="15.75">
      <c r="A409" s="55">
        <v>405</v>
      </c>
      <c r="B409" s="55" t="s">
        <v>12665</v>
      </c>
      <c r="C409" s="297" t="s">
        <v>12501</v>
      </c>
      <c r="D409" s="297" t="s">
        <v>12636</v>
      </c>
      <c r="E409" s="55" t="s">
        <v>7802</v>
      </c>
      <c r="F409" s="55"/>
      <c r="G409" s="55" t="s">
        <v>7804</v>
      </c>
      <c r="H409" s="418">
        <v>32.74</v>
      </c>
      <c r="I409" s="59">
        <v>0.05</v>
      </c>
      <c r="J409" s="448">
        <f t="shared" si="6"/>
        <v>31.103000000000002</v>
      </c>
    </row>
    <row r="410" spans="1:10" ht="15.75">
      <c r="A410" s="55">
        <v>406</v>
      </c>
      <c r="B410" s="55" t="s">
        <v>12665</v>
      </c>
      <c r="C410" s="297" t="s">
        <v>12502</v>
      </c>
      <c r="D410" s="297" t="s">
        <v>12637</v>
      </c>
      <c r="E410" s="55" t="s">
        <v>7802</v>
      </c>
      <c r="F410" s="55"/>
      <c r="G410" s="55" t="s">
        <v>7804</v>
      </c>
      <c r="H410" s="418">
        <v>3.5</v>
      </c>
      <c r="I410" s="59">
        <v>0.05</v>
      </c>
      <c r="J410" s="448">
        <f t="shared" si="6"/>
        <v>3.3249999999999997</v>
      </c>
    </row>
    <row r="411" spans="1:10" ht="15.75">
      <c r="A411" s="55">
        <v>407</v>
      </c>
      <c r="B411" s="55" t="s">
        <v>12665</v>
      </c>
      <c r="C411" s="297" t="s">
        <v>12503</v>
      </c>
      <c r="D411" s="297" t="s">
        <v>12638</v>
      </c>
      <c r="E411" s="55" t="s">
        <v>7802</v>
      </c>
      <c r="F411" s="55"/>
      <c r="G411" s="55" t="s">
        <v>7804</v>
      </c>
      <c r="H411" s="418">
        <v>4.6900000000000004</v>
      </c>
      <c r="I411" s="59">
        <v>0.05</v>
      </c>
      <c r="J411" s="448">
        <f t="shared" si="6"/>
        <v>4.4554999999999998</v>
      </c>
    </row>
    <row r="412" spans="1:10" ht="15.75">
      <c r="A412" s="55">
        <v>408</v>
      </c>
      <c r="B412" s="55" t="s">
        <v>12665</v>
      </c>
      <c r="C412" s="297" t="s">
        <v>12504</v>
      </c>
      <c r="D412" s="297" t="s">
        <v>12639</v>
      </c>
      <c r="E412" s="55" t="s">
        <v>7802</v>
      </c>
      <c r="F412" s="55"/>
      <c r="G412" s="55" t="s">
        <v>7804</v>
      </c>
      <c r="H412" s="418">
        <v>3.5</v>
      </c>
      <c r="I412" s="59">
        <v>0.05</v>
      </c>
      <c r="J412" s="448">
        <f t="shared" si="6"/>
        <v>3.3249999999999997</v>
      </c>
    </row>
    <row r="413" spans="1:10" ht="15.75">
      <c r="A413" s="55">
        <v>409</v>
      </c>
      <c r="B413" s="55" t="s">
        <v>12665</v>
      </c>
      <c r="C413" s="297" t="s">
        <v>12505</v>
      </c>
      <c r="D413" s="297" t="s">
        <v>12640</v>
      </c>
      <c r="E413" s="55" t="s">
        <v>7802</v>
      </c>
      <c r="F413" s="55"/>
      <c r="G413" s="55" t="s">
        <v>7804</v>
      </c>
      <c r="H413" s="418">
        <v>4.6900000000000004</v>
      </c>
      <c r="I413" s="59">
        <v>0.05</v>
      </c>
      <c r="J413" s="448">
        <f t="shared" si="6"/>
        <v>4.4554999999999998</v>
      </c>
    </row>
    <row r="414" spans="1:10" ht="15.75">
      <c r="A414" s="55">
        <v>410</v>
      </c>
      <c r="B414" s="55" t="s">
        <v>12665</v>
      </c>
      <c r="C414" s="297" t="s">
        <v>12506</v>
      </c>
      <c r="D414" s="297" t="s">
        <v>12641</v>
      </c>
      <c r="E414" s="55" t="s">
        <v>7802</v>
      </c>
      <c r="F414" s="55"/>
      <c r="G414" s="55" t="s">
        <v>7804</v>
      </c>
      <c r="H414" s="418">
        <v>4.6900000000000004</v>
      </c>
      <c r="I414" s="59">
        <v>0.05</v>
      </c>
      <c r="J414" s="448">
        <f t="shared" si="6"/>
        <v>4.4554999999999998</v>
      </c>
    </row>
    <row r="415" spans="1:10" ht="15.75">
      <c r="A415" s="55">
        <v>411</v>
      </c>
      <c r="B415" s="55" t="s">
        <v>12665</v>
      </c>
      <c r="C415" s="297" t="s">
        <v>12507</v>
      </c>
      <c r="D415" s="297" t="s">
        <v>12642</v>
      </c>
      <c r="E415" s="55" t="s">
        <v>7802</v>
      </c>
      <c r="F415" s="55"/>
      <c r="G415" s="55" t="s">
        <v>7804</v>
      </c>
      <c r="H415" s="418">
        <v>5.85</v>
      </c>
      <c r="I415" s="59">
        <v>0.05</v>
      </c>
      <c r="J415" s="448">
        <f t="shared" si="6"/>
        <v>5.5574999999999992</v>
      </c>
    </row>
    <row r="416" spans="1:10" ht="15.75">
      <c r="A416" s="55">
        <v>412</v>
      </c>
      <c r="B416" s="55" t="s">
        <v>12665</v>
      </c>
      <c r="C416" s="297" t="s">
        <v>12508</v>
      </c>
      <c r="D416" s="297" t="s">
        <v>12643</v>
      </c>
      <c r="E416" s="55" t="s">
        <v>7802</v>
      </c>
      <c r="F416" s="55"/>
      <c r="G416" s="55" t="s">
        <v>7804</v>
      </c>
      <c r="H416" s="418">
        <v>4.6900000000000004</v>
      </c>
      <c r="I416" s="59">
        <v>0.05</v>
      </c>
      <c r="J416" s="448">
        <f t="shared" si="6"/>
        <v>4.4554999999999998</v>
      </c>
    </row>
    <row r="417" spans="1:10" ht="15.75">
      <c r="A417" s="55">
        <v>413</v>
      </c>
      <c r="B417" s="55" t="s">
        <v>12665</v>
      </c>
      <c r="C417" s="297" t="s">
        <v>12509</v>
      </c>
      <c r="D417" s="297" t="s">
        <v>12644</v>
      </c>
      <c r="E417" s="55" t="s">
        <v>7802</v>
      </c>
      <c r="F417" s="55"/>
      <c r="G417" s="55" t="s">
        <v>7804</v>
      </c>
      <c r="H417" s="418">
        <v>9.25</v>
      </c>
      <c r="I417" s="59">
        <v>0.05</v>
      </c>
      <c r="J417" s="448">
        <f t="shared" si="6"/>
        <v>8.7874999999999996</v>
      </c>
    </row>
    <row r="418" spans="1:10" ht="15.75">
      <c r="A418" s="55">
        <v>414</v>
      </c>
      <c r="B418" s="55" t="s">
        <v>12665</v>
      </c>
      <c r="C418" s="297" t="s">
        <v>12510</v>
      </c>
      <c r="D418" s="297" t="s">
        <v>12645</v>
      </c>
      <c r="E418" s="55" t="s">
        <v>7802</v>
      </c>
      <c r="F418" s="55"/>
      <c r="G418" s="55" t="s">
        <v>7804</v>
      </c>
      <c r="H418" s="418">
        <v>5.85</v>
      </c>
      <c r="I418" s="59">
        <v>0.05</v>
      </c>
      <c r="J418" s="448">
        <f t="shared" si="6"/>
        <v>5.5574999999999992</v>
      </c>
    </row>
    <row r="419" spans="1:10" ht="15.75">
      <c r="A419" s="55">
        <v>415</v>
      </c>
      <c r="B419" s="55" t="s">
        <v>12665</v>
      </c>
      <c r="C419" s="297" t="s">
        <v>12511</v>
      </c>
      <c r="D419" s="297" t="s">
        <v>12646</v>
      </c>
      <c r="E419" s="55" t="s">
        <v>7802</v>
      </c>
      <c r="F419" s="55"/>
      <c r="G419" s="55" t="s">
        <v>7804</v>
      </c>
      <c r="H419" s="418">
        <v>7.01</v>
      </c>
      <c r="I419" s="59">
        <v>0.05</v>
      </c>
      <c r="J419" s="448">
        <f t="shared" si="6"/>
        <v>6.6594999999999995</v>
      </c>
    </row>
    <row r="420" spans="1:10" ht="15.75">
      <c r="A420" s="55">
        <v>416</v>
      </c>
      <c r="B420" s="55" t="s">
        <v>12665</v>
      </c>
      <c r="C420" s="297" t="s">
        <v>12512</v>
      </c>
      <c r="D420" s="297" t="s">
        <v>12647</v>
      </c>
      <c r="E420" s="55" t="s">
        <v>7802</v>
      </c>
      <c r="F420" s="55"/>
      <c r="G420" s="55" t="s">
        <v>7804</v>
      </c>
      <c r="H420" s="418">
        <v>5.85</v>
      </c>
      <c r="I420" s="59">
        <v>0.05</v>
      </c>
      <c r="J420" s="448">
        <f t="shared" si="6"/>
        <v>5.5574999999999992</v>
      </c>
    </row>
    <row r="421" spans="1:10" ht="15.75">
      <c r="A421" s="55">
        <v>417</v>
      </c>
      <c r="B421" s="55" t="s">
        <v>12665</v>
      </c>
      <c r="C421" s="297" t="s">
        <v>12513</v>
      </c>
      <c r="D421" s="297" t="s">
        <v>12648</v>
      </c>
      <c r="E421" s="55" t="s">
        <v>7802</v>
      </c>
      <c r="F421" s="55"/>
      <c r="G421" s="55" t="s">
        <v>7804</v>
      </c>
      <c r="H421" s="418">
        <v>7.01</v>
      </c>
      <c r="I421" s="59">
        <v>0.05</v>
      </c>
      <c r="J421" s="448">
        <f t="shared" si="6"/>
        <v>6.6594999999999995</v>
      </c>
    </row>
    <row r="422" spans="1:10" ht="15.75">
      <c r="A422" s="55">
        <v>418</v>
      </c>
      <c r="B422" s="55" t="s">
        <v>12665</v>
      </c>
      <c r="C422" s="297" t="s">
        <v>12514</v>
      </c>
      <c r="D422" s="297" t="s">
        <v>12649</v>
      </c>
      <c r="E422" s="55" t="s">
        <v>7802</v>
      </c>
      <c r="F422" s="55"/>
      <c r="G422" s="55" t="s">
        <v>7804</v>
      </c>
      <c r="H422" s="418">
        <v>7.01</v>
      </c>
      <c r="I422" s="59">
        <v>0.05</v>
      </c>
      <c r="J422" s="448">
        <f t="shared" si="6"/>
        <v>6.6594999999999995</v>
      </c>
    </row>
    <row r="423" spans="1:10" ht="15.75">
      <c r="A423" s="55">
        <v>419</v>
      </c>
      <c r="B423" s="55" t="s">
        <v>12665</v>
      </c>
      <c r="C423" s="297" t="s">
        <v>12515</v>
      </c>
      <c r="D423" s="297" t="s">
        <v>12650</v>
      </c>
      <c r="E423" s="55" t="s">
        <v>7802</v>
      </c>
      <c r="F423" s="55"/>
      <c r="G423" s="55" t="s">
        <v>7804</v>
      </c>
      <c r="H423" s="418">
        <v>8.19</v>
      </c>
      <c r="I423" s="59">
        <v>0.05</v>
      </c>
      <c r="J423" s="448">
        <f t="shared" si="6"/>
        <v>7.7804999999999991</v>
      </c>
    </row>
    <row r="424" spans="1:10" ht="15.75">
      <c r="A424" s="55">
        <v>420</v>
      </c>
      <c r="B424" s="55" t="s">
        <v>12665</v>
      </c>
      <c r="C424" s="297" t="s">
        <v>12516</v>
      </c>
      <c r="D424" s="297" t="s">
        <v>12651</v>
      </c>
      <c r="E424" s="55" t="s">
        <v>7802</v>
      </c>
      <c r="F424" s="55"/>
      <c r="G424" s="55" t="s">
        <v>7804</v>
      </c>
      <c r="H424" s="418">
        <v>7.01</v>
      </c>
      <c r="I424" s="59">
        <v>0.05</v>
      </c>
      <c r="J424" s="448">
        <f t="shared" si="6"/>
        <v>6.6594999999999995</v>
      </c>
    </row>
    <row r="425" spans="1:10" ht="15.75">
      <c r="A425" s="55">
        <v>421</v>
      </c>
      <c r="B425" s="55" t="s">
        <v>12665</v>
      </c>
      <c r="C425" s="297" t="s">
        <v>12517</v>
      </c>
      <c r="D425" s="297" t="s">
        <v>12652</v>
      </c>
      <c r="E425" s="55" t="s">
        <v>7802</v>
      </c>
      <c r="F425" s="55"/>
      <c r="G425" s="55" t="s">
        <v>7804</v>
      </c>
      <c r="H425" s="418">
        <v>8.19</v>
      </c>
      <c r="I425" s="59">
        <v>0.05</v>
      </c>
      <c r="J425" s="448">
        <f t="shared" si="6"/>
        <v>7.7804999999999991</v>
      </c>
    </row>
    <row r="426" spans="1:10" ht="15.75">
      <c r="A426" s="55">
        <v>422</v>
      </c>
      <c r="B426" s="55" t="s">
        <v>12665</v>
      </c>
      <c r="C426" s="297" t="s">
        <v>12518</v>
      </c>
      <c r="D426" s="297" t="s">
        <v>12653</v>
      </c>
      <c r="E426" s="55" t="s">
        <v>7802</v>
      </c>
      <c r="F426" s="55"/>
      <c r="G426" s="55" t="s">
        <v>7804</v>
      </c>
      <c r="H426" s="418">
        <v>8.19</v>
      </c>
      <c r="I426" s="59">
        <v>0.05</v>
      </c>
      <c r="J426" s="448">
        <f t="shared" si="6"/>
        <v>7.7804999999999991</v>
      </c>
    </row>
    <row r="427" spans="1:10" ht="15.75">
      <c r="A427" s="55">
        <v>423</v>
      </c>
      <c r="B427" s="55" t="s">
        <v>12665</v>
      </c>
      <c r="C427" s="297" t="s">
        <v>12519</v>
      </c>
      <c r="D427" s="297" t="s">
        <v>12654</v>
      </c>
      <c r="E427" s="55" t="s">
        <v>7802</v>
      </c>
      <c r="F427" s="55"/>
      <c r="G427" s="55" t="s">
        <v>7804</v>
      </c>
      <c r="H427" s="418">
        <v>11.69</v>
      </c>
      <c r="I427" s="59">
        <v>0.05</v>
      </c>
      <c r="J427" s="448">
        <f t="shared" si="6"/>
        <v>11.105499999999999</v>
      </c>
    </row>
    <row r="428" spans="1:10" ht="15.75">
      <c r="A428" s="55">
        <v>424</v>
      </c>
      <c r="B428" s="55" t="s">
        <v>12665</v>
      </c>
      <c r="C428" s="297" t="s">
        <v>12520</v>
      </c>
      <c r="D428" s="297" t="s">
        <v>12655</v>
      </c>
      <c r="E428" s="55" t="s">
        <v>7802</v>
      </c>
      <c r="F428" s="55"/>
      <c r="G428" s="55" t="s">
        <v>7804</v>
      </c>
      <c r="H428" s="418">
        <v>8.19</v>
      </c>
      <c r="I428" s="59">
        <v>0.05</v>
      </c>
      <c r="J428" s="448">
        <f t="shared" si="6"/>
        <v>7.7804999999999991</v>
      </c>
    </row>
    <row r="429" spans="1:10" ht="15.75">
      <c r="A429" s="55">
        <v>425</v>
      </c>
      <c r="B429" s="55" t="s">
        <v>12665</v>
      </c>
      <c r="C429" s="297" t="s">
        <v>12521</v>
      </c>
      <c r="D429" s="297" t="s">
        <v>12656</v>
      </c>
      <c r="E429" s="55" t="s">
        <v>7802</v>
      </c>
      <c r="F429" s="55"/>
      <c r="G429" s="55" t="s">
        <v>7804</v>
      </c>
      <c r="H429" s="418">
        <v>11.69</v>
      </c>
      <c r="I429" s="59">
        <v>0.05</v>
      </c>
      <c r="J429" s="448">
        <f t="shared" si="6"/>
        <v>11.105499999999999</v>
      </c>
    </row>
    <row r="430" spans="1:10" ht="15.75">
      <c r="A430" s="55">
        <v>426</v>
      </c>
      <c r="B430" s="55" t="s">
        <v>12665</v>
      </c>
      <c r="C430" s="297" t="s">
        <v>12522</v>
      </c>
      <c r="D430" s="297" t="s">
        <v>12657</v>
      </c>
      <c r="E430" s="55" t="s">
        <v>7802</v>
      </c>
      <c r="F430" s="55"/>
      <c r="G430" s="55" t="s">
        <v>7804</v>
      </c>
      <c r="H430" s="418">
        <v>9.35</v>
      </c>
      <c r="I430" s="59">
        <v>0.05</v>
      </c>
      <c r="J430" s="448">
        <f t="shared" si="6"/>
        <v>8.8824999999999985</v>
      </c>
    </row>
    <row r="431" spans="1:10" ht="15.75">
      <c r="A431" s="55">
        <v>427</v>
      </c>
      <c r="B431" s="55" t="s">
        <v>12665</v>
      </c>
      <c r="C431" s="297" t="s">
        <v>12523</v>
      </c>
      <c r="D431" s="297" t="s">
        <v>12658</v>
      </c>
      <c r="E431" s="55" t="s">
        <v>7802</v>
      </c>
      <c r="F431" s="55"/>
      <c r="G431" s="55" t="s">
        <v>7804</v>
      </c>
      <c r="H431" s="418">
        <v>14.04</v>
      </c>
      <c r="I431" s="59">
        <v>0.05</v>
      </c>
      <c r="J431" s="448">
        <f t="shared" si="6"/>
        <v>13.337999999999999</v>
      </c>
    </row>
    <row r="432" spans="1:10" ht="15.75">
      <c r="A432" s="55">
        <v>428</v>
      </c>
      <c r="B432" s="55" t="s">
        <v>12665</v>
      </c>
      <c r="C432" s="297" t="s">
        <v>12524</v>
      </c>
      <c r="D432" s="297" t="s">
        <v>12659</v>
      </c>
      <c r="E432" s="55" t="s">
        <v>7802</v>
      </c>
      <c r="F432" s="55"/>
      <c r="G432" s="55" t="s">
        <v>7804</v>
      </c>
      <c r="H432" s="418">
        <v>9.35</v>
      </c>
      <c r="I432" s="59">
        <v>0.05</v>
      </c>
      <c r="J432" s="448">
        <f t="shared" si="6"/>
        <v>8.8824999999999985</v>
      </c>
    </row>
    <row r="433" spans="1:10" ht="15.75">
      <c r="A433" s="55">
        <v>429</v>
      </c>
      <c r="B433" s="55" t="s">
        <v>12665</v>
      </c>
      <c r="C433" s="297" t="s">
        <v>12525</v>
      </c>
      <c r="D433" s="297" t="s">
        <v>12660</v>
      </c>
      <c r="E433" s="55" t="s">
        <v>7802</v>
      </c>
      <c r="F433" s="55"/>
      <c r="G433" s="55" t="s">
        <v>7804</v>
      </c>
      <c r="H433" s="418">
        <v>14.04</v>
      </c>
      <c r="I433" s="59">
        <v>0.05</v>
      </c>
      <c r="J433" s="448">
        <f t="shared" si="6"/>
        <v>13.337999999999999</v>
      </c>
    </row>
    <row r="434" spans="1:10" ht="15.75">
      <c r="A434" s="55">
        <v>430</v>
      </c>
      <c r="B434" s="55" t="s">
        <v>12665</v>
      </c>
      <c r="C434" s="297" t="s">
        <v>12526</v>
      </c>
      <c r="D434" s="297" t="s">
        <v>12661</v>
      </c>
      <c r="E434" s="55" t="s">
        <v>7802</v>
      </c>
      <c r="F434" s="55"/>
      <c r="G434" s="55" t="s">
        <v>7804</v>
      </c>
      <c r="H434" s="418">
        <v>17.54</v>
      </c>
      <c r="I434" s="59">
        <v>0.05</v>
      </c>
      <c r="J434" s="448">
        <f t="shared" si="6"/>
        <v>16.662999999999997</v>
      </c>
    </row>
    <row r="435" spans="1:10" ht="15.75">
      <c r="A435" s="55">
        <v>431</v>
      </c>
      <c r="B435" s="55" t="s">
        <v>12665</v>
      </c>
      <c r="C435" s="297" t="s">
        <v>12527</v>
      </c>
      <c r="D435" s="297" t="s">
        <v>12662</v>
      </c>
      <c r="E435" s="55" t="s">
        <v>7802</v>
      </c>
      <c r="F435" s="55"/>
      <c r="G435" s="55" t="s">
        <v>7804</v>
      </c>
      <c r="H435" s="418">
        <v>1.76</v>
      </c>
      <c r="I435" s="59">
        <v>0.05</v>
      </c>
      <c r="J435" s="448">
        <f t="shared" si="6"/>
        <v>1.6719999999999999</v>
      </c>
    </row>
    <row r="436" spans="1:10" ht="15.75">
      <c r="A436" s="55">
        <v>432</v>
      </c>
      <c r="B436" s="55" t="s">
        <v>12665</v>
      </c>
      <c r="C436" s="297" t="s">
        <v>12528</v>
      </c>
      <c r="D436" s="297" t="s">
        <v>12663</v>
      </c>
      <c r="E436" s="55" t="s">
        <v>7802</v>
      </c>
      <c r="F436" s="55"/>
      <c r="G436" s="55" t="s">
        <v>7804</v>
      </c>
      <c r="H436" s="418">
        <v>5.85</v>
      </c>
      <c r="I436" s="59">
        <v>0.05</v>
      </c>
      <c r="J436" s="448">
        <f t="shared" si="6"/>
        <v>5.5574999999999992</v>
      </c>
    </row>
    <row r="437" spans="1:10" ht="15.75">
      <c r="A437" s="55">
        <v>433</v>
      </c>
      <c r="B437" s="55" t="s">
        <v>12665</v>
      </c>
      <c r="C437" s="297" t="s">
        <v>12529</v>
      </c>
      <c r="D437" s="297" t="s">
        <v>12664</v>
      </c>
      <c r="E437" s="55" t="s">
        <v>7802</v>
      </c>
      <c r="F437" s="55"/>
      <c r="G437" s="55" t="s">
        <v>7804</v>
      </c>
      <c r="H437" s="418">
        <v>5.85</v>
      </c>
      <c r="I437" s="59">
        <v>0.05</v>
      </c>
      <c r="J437" s="448">
        <f t="shared" si="6"/>
        <v>5.5574999999999992</v>
      </c>
    </row>
  </sheetData>
  <sheetProtection algorithmName="SHA-512" hashValue="/d5XAXPqUT67aINNP7Gip+9KPEF4tckhwY/MdKhnftPktQG6i2Zxc29pYRjseUomahq/aJ4R7KzLri/A5jRC+w==" saltValue="0bMSMyYZuCBAX3QJHaHzWw==" spinCount="100000" sheet="1" objects="1" scenarios="1"/>
  <autoFilter ref="A4:J4" xr:uid="{00000000-0009-0000-0000-000005000000}"/>
  <printOptions horizontalCentered="1"/>
  <pageMargins left="0.75" right="0.75" top="1" bottom="1" header="0.5" footer="0.5"/>
  <pageSetup paperSize="3" scale="77"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58"/>
  <sheetViews>
    <sheetView zoomScale="70" zoomScaleNormal="70" workbookViewId="0">
      <pane ySplit="4" topLeftCell="A5" activePane="bottomLeft" state="frozen"/>
      <selection activeCell="B6" sqref="B6"/>
      <selection pane="bottomLeft" activeCell="I1" sqref="I1:I1048576"/>
    </sheetView>
  </sheetViews>
  <sheetFormatPr defaultColWidth="9.28515625" defaultRowHeight="12.75"/>
  <cols>
    <col min="1" max="1" width="7.28515625" style="281" bestFit="1" customWidth="1"/>
    <col min="2" max="2" width="44.28515625" style="357" bestFit="1" customWidth="1"/>
    <col min="3" max="3" width="38.28515625" style="357" bestFit="1" customWidth="1"/>
    <col min="4" max="4" width="75.7109375" style="357" bestFit="1" customWidth="1"/>
    <col min="5" max="5" width="21.140625" style="357" bestFit="1" customWidth="1"/>
    <col min="6" max="6" width="15.28515625" style="357" bestFit="1" customWidth="1"/>
    <col min="7" max="7" width="19.28515625" style="357" customWidth="1"/>
    <col min="8" max="8" width="18.5703125" style="361" customWidth="1"/>
    <col min="9" max="9" width="13.140625" style="361" bestFit="1" customWidth="1"/>
    <col min="10" max="10" width="15" style="361" bestFit="1" customWidth="1"/>
    <col min="11" max="16384" width="9.28515625" style="281"/>
  </cols>
  <sheetData>
    <row r="1" spans="1:10" ht="15.75">
      <c r="B1" s="53" t="s">
        <v>15177</v>
      </c>
      <c r="C1" s="53" t="s">
        <v>21</v>
      </c>
      <c r="D1" s="54"/>
      <c r="E1" s="54"/>
      <c r="F1" s="282"/>
      <c r="G1" s="282"/>
      <c r="H1" s="359"/>
      <c r="I1" s="359"/>
      <c r="J1" s="359"/>
    </row>
    <row r="2" spans="1:10" ht="15.75">
      <c r="B2" s="282" t="s">
        <v>15176</v>
      </c>
      <c r="C2" s="53" t="s">
        <v>7801</v>
      </c>
      <c r="D2" s="54"/>
      <c r="E2" s="54"/>
      <c r="F2" s="282"/>
      <c r="G2" s="282"/>
      <c r="H2" s="359"/>
      <c r="I2" s="359"/>
      <c r="J2" s="359"/>
    </row>
    <row r="3" spans="1:10" ht="15.75">
      <c r="B3" s="282"/>
      <c r="C3" s="53"/>
      <c r="D3" s="54"/>
      <c r="E3" s="54"/>
      <c r="F3" s="282"/>
      <c r="G3" s="282"/>
      <c r="H3" s="359"/>
      <c r="I3" s="359"/>
      <c r="J3" s="359"/>
    </row>
    <row r="4" spans="1:10" ht="99" customHeight="1">
      <c r="A4" s="52" t="s">
        <v>23</v>
      </c>
      <c r="B4" s="47" t="s">
        <v>5</v>
      </c>
      <c r="C4" s="47" t="s">
        <v>275</v>
      </c>
      <c r="D4" s="47" t="s">
        <v>276</v>
      </c>
      <c r="E4" s="49" t="s">
        <v>3</v>
      </c>
      <c r="F4" s="47" t="s">
        <v>53</v>
      </c>
      <c r="G4" s="47" t="s">
        <v>25</v>
      </c>
      <c r="H4" s="68" t="s">
        <v>2</v>
      </c>
      <c r="I4" s="455" t="s">
        <v>7</v>
      </c>
      <c r="J4" s="68" t="s">
        <v>1</v>
      </c>
    </row>
    <row r="5" spans="1:10" ht="15.75">
      <c r="A5" s="55">
        <v>1</v>
      </c>
      <c r="B5" s="55" t="s">
        <v>10678</v>
      </c>
      <c r="C5" s="405" t="s">
        <v>10424</v>
      </c>
      <c r="D5" s="288" t="s">
        <v>10679</v>
      </c>
      <c r="E5" s="55" t="s">
        <v>7802</v>
      </c>
      <c r="F5" s="55"/>
      <c r="G5" s="55" t="s">
        <v>7804</v>
      </c>
      <c r="H5" s="453">
        <v>220</v>
      </c>
      <c r="I5" s="456">
        <v>0.05</v>
      </c>
      <c r="J5" s="448">
        <f>H5*(1-I5)</f>
        <v>209</v>
      </c>
    </row>
    <row r="6" spans="1:10" ht="15.75">
      <c r="A6" s="55">
        <v>2</v>
      </c>
      <c r="B6" s="55" t="s">
        <v>10678</v>
      </c>
      <c r="C6" s="405" t="s">
        <v>10425</v>
      </c>
      <c r="D6" s="288" t="s">
        <v>10680</v>
      </c>
      <c r="E6" s="55" t="s">
        <v>7802</v>
      </c>
      <c r="F6" s="55"/>
      <c r="G6" s="55" t="s">
        <v>7804</v>
      </c>
      <c r="H6" s="453">
        <v>220</v>
      </c>
      <c r="I6" s="456">
        <v>0.05</v>
      </c>
      <c r="J6" s="448">
        <f t="shared" ref="J6:J69" si="0">H6*(1-I6)</f>
        <v>209</v>
      </c>
    </row>
    <row r="7" spans="1:10" ht="15.75">
      <c r="A7" s="55">
        <v>3</v>
      </c>
      <c r="B7" s="55" t="s">
        <v>10678</v>
      </c>
      <c r="C7" s="405" t="s">
        <v>10426</v>
      </c>
      <c r="D7" s="288" t="s">
        <v>10680</v>
      </c>
      <c r="E7" s="55" t="s">
        <v>7802</v>
      </c>
      <c r="F7" s="55"/>
      <c r="G7" s="55" t="s">
        <v>7804</v>
      </c>
      <c r="H7" s="453">
        <v>220</v>
      </c>
      <c r="I7" s="456">
        <v>0.05</v>
      </c>
      <c r="J7" s="448">
        <f t="shared" si="0"/>
        <v>209</v>
      </c>
    </row>
    <row r="8" spans="1:10" ht="15.75">
      <c r="A8" s="55">
        <v>4</v>
      </c>
      <c r="B8" s="55" t="s">
        <v>10678</v>
      </c>
      <c r="C8" s="405" t="s">
        <v>10427</v>
      </c>
      <c r="D8" s="288" t="s">
        <v>10681</v>
      </c>
      <c r="E8" s="55" t="s">
        <v>7802</v>
      </c>
      <c r="F8" s="55"/>
      <c r="G8" s="55" t="s">
        <v>7804</v>
      </c>
      <c r="H8" s="453">
        <v>220</v>
      </c>
      <c r="I8" s="456">
        <v>0.05</v>
      </c>
      <c r="J8" s="448">
        <f t="shared" si="0"/>
        <v>209</v>
      </c>
    </row>
    <row r="9" spans="1:10" ht="15.75">
      <c r="A9" s="55">
        <v>5</v>
      </c>
      <c r="B9" s="55" t="s">
        <v>10678</v>
      </c>
      <c r="C9" s="405" t="s">
        <v>10428</v>
      </c>
      <c r="D9" s="288" t="s">
        <v>10682</v>
      </c>
      <c r="E9" s="55" t="s">
        <v>7802</v>
      </c>
      <c r="F9" s="55"/>
      <c r="G9" s="55" t="s">
        <v>7804</v>
      </c>
      <c r="H9" s="453">
        <v>220</v>
      </c>
      <c r="I9" s="456">
        <v>0.05</v>
      </c>
      <c r="J9" s="448">
        <f t="shared" si="0"/>
        <v>209</v>
      </c>
    </row>
    <row r="10" spans="1:10" ht="15.75">
      <c r="A10" s="55">
        <v>6</v>
      </c>
      <c r="B10" s="55" t="s">
        <v>10678</v>
      </c>
      <c r="C10" s="405" t="s">
        <v>10429</v>
      </c>
      <c r="D10" s="288" t="s">
        <v>10683</v>
      </c>
      <c r="E10" s="55" t="s">
        <v>7802</v>
      </c>
      <c r="F10" s="55"/>
      <c r="G10" s="55" t="s">
        <v>7804</v>
      </c>
      <c r="H10" s="453">
        <v>220</v>
      </c>
      <c r="I10" s="456">
        <v>0.05</v>
      </c>
      <c r="J10" s="448">
        <f t="shared" si="0"/>
        <v>209</v>
      </c>
    </row>
    <row r="11" spans="1:10" ht="15.75">
      <c r="A11" s="55">
        <v>7</v>
      </c>
      <c r="B11" s="55" t="s">
        <v>10678</v>
      </c>
      <c r="C11" s="405" t="s">
        <v>10430</v>
      </c>
      <c r="D11" s="288" t="s">
        <v>10682</v>
      </c>
      <c r="E11" s="55" t="s">
        <v>7802</v>
      </c>
      <c r="F11" s="55"/>
      <c r="G11" s="55" t="s">
        <v>7804</v>
      </c>
      <c r="H11" s="453">
        <v>220</v>
      </c>
      <c r="I11" s="456">
        <v>0.05</v>
      </c>
      <c r="J11" s="448">
        <f t="shared" si="0"/>
        <v>209</v>
      </c>
    </row>
    <row r="12" spans="1:10" ht="15.75">
      <c r="A12" s="55">
        <v>8</v>
      </c>
      <c r="B12" s="55" t="s">
        <v>10678</v>
      </c>
      <c r="C12" s="405" t="s">
        <v>10431</v>
      </c>
      <c r="D12" s="288" t="s">
        <v>10684</v>
      </c>
      <c r="E12" s="55" t="s">
        <v>7802</v>
      </c>
      <c r="F12" s="55"/>
      <c r="G12" s="55" t="s">
        <v>7804</v>
      </c>
      <c r="H12" s="453">
        <v>220</v>
      </c>
      <c r="I12" s="456">
        <v>0.05</v>
      </c>
      <c r="J12" s="448">
        <f t="shared" si="0"/>
        <v>209</v>
      </c>
    </row>
    <row r="13" spans="1:10" ht="15.75">
      <c r="A13" s="55">
        <v>9</v>
      </c>
      <c r="B13" s="55" t="s">
        <v>10678</v>
      </c>
      <c r="C13" s="405" t="s">
        <v>10432</v>
      </c>
      <c r="D13" s="288" t="s">
        <v>10685</v>
      </c>
      <c r="E13" s="55" t="s">
        <v>7802</v>
      </c>
      <c r="F13" s="55"/>
      <c r="G13" s="55" t="s">
        <v>7804</v>
      </c>
      <c r="H13" s="453">
        <v>220</v>
      </c>
      <c r="I13" s="456">
        <v>0.05</v>
      </c>
      <c r="J13" s="448">
        <f t="shared" si="0"/>
        <v>209</v>
      </c>
    </row>
    <row r="14" spans="1:10" ht="15.75">
      <c r="A14" s="55">
        <v>10</v>
      </c>
      <c r="B14" s="55" t="s">
        <v>10678</v>
      </c>
      <c r="C14" s="405" t="s">
        <v>10433</v>
      </c>
      <c r="D14" s="288" t="s">
        <v>10686</v>
      </c>
      <c r="E14" s="55" t="s">
        <v>7802</v>
      </c>
      <c r="F14" s="55"/>
      <c r="G14" s="55" t="s">
        <v>7804</v>
      </c>
      <c r="H14" s="453">
        <v>220</v>
      </c>
      <c r="I14" s="456">
        <v>0.05</v>
      </c>
      <c r="J14" s="448">
        <f t="shared" si="0"/>
        <v>209</v>
      </c>
    </row>
    <row r="15" spans="1:10" ht="15.75">
      <c r="A15" s="55">
        <v>11</v>
      </c>
      <c r="B15" s="55" t="s">
        <v>10678</v>
      </c>
      <c r="C15" s="406" t="s">
        <v>10434</v>
      </c>
      <c r="D15" s="407" t="s">
        <v>10687</v>
      </c>
      <c r="E15" s="55" t="s">
        <v>7802</v>
      </c>
      <c r="F15" s="55"/>
      <c r="G15" s="55" t="s">
        <v>7804</v>
      </c>
      <c r="H15" s="453">
        <v>92</v>
      </c>
      <c r="I15" s="456">
        <v>0.05</v>
      </c>
      <c r="J15" s="448">
        <f t="shared" si="0"/>
        <v>87.399999999999991</v>
      </c>
    </row>
    <row r="16" spans="1:10" ht="15.75">
      <c r="A16" s="55">
        <v>12</v>
      </c>
      <c r="B16" s="55" t="s">
        <v>10678</v>
      </c>
      <c r="C16" s="405" t="s">
        <v>10435</v>
      </c>
      <c r="D16" s="408" t="s">
        <v>10688</v>
      </c>
      <c r="E16" s="55" t="s">
        <v>7802</v>
      </c>
      <c r="F16" s="55"/>
      <c r="G16" s="55" t="s">
        <v>7804</v>
      </c>
      <c r="H16" s="453">
        <v>33</v>
      </c>
      <c r="I16" s="456">
        <v>0.05</v>
      </c>
      <c r="J16" s="448">
        <f t="shared" si="0"/>
        <v>31.349999999999998</v>
      </c>
    </row>
    <row r="17" spans="1:10" ht="15.75">
      <c r="A17" s="55">
        <v>13</v>
      </c>
      <c r="B17" s="55" t="s">
        <v>10678</v>
      </c>
      <c r="C17" s="409" t="s">
        <v>10436</v>
      </c>
      <c r="D17" s="288" t="s">
        <v>10689</v>
      </c>
      <c r="E17" s="55" t="s">
        <v>7802</v>
      </c>
      <c r="F17" s="55"/>
      <c r="G17" s="55" t="s">
        <v>7804</v>
      </c>
      <c r="H17" s="453">
        <v>555</v>
      </c>
      <c r="I17" s="456">
        <v>0.05</v>
      </c>
      <c r="J17" s="448">
        <f t="shared" si="0"/>
        <v>527.25</v>
      </c>
    </row>
    <row r="18" spans="1:10" ht="15.75">
      <c r="A18" s="55">
        <v>14</v>
      </c>
      <c r="B18" s="55" t="s">
        <v>10678</v>
      </c>
      <c r="C18" s="409" t="s">
        <v>10437</v>
      </c>
      <c r="D18" s="288" t="s">
        <v>10690</v>
      </c>
      <c r="E18" s="55" t="s">
        <v>7802</v>
      </c>
      <c r="F18" s="55"/>
      <c r="G18" s="55" t="s">
        <v>7804</v>
      </c>
      <c r="H18" s="453">
        <v>555</v>
      </c>
      <c r="I18" s="456">
        <v>0.05</v>
      </c>
      <c r="J18" s="448">
        <f t="shared" si="0"/>
        <v>527.25</v>
      </c>
    </row>
    <row r="19" spans="1:10" ht="15.75">
      <c r="A19" s="55">
        <v>15</v>
      </c>
      <c r="B19" s="55" t="s">
        <v>10678</v>
      </c>
      <c r="C19" s="409" t="s">
        <v>10438</v>
      </c>
      <c r="D19" s="288" t="s">
        <v>10691</v>
      </c>
      <c r="E19" s="55" t="s">
        <v>7802</v>
      </c>
      <c r="F19" s="55"/>
      <c r="G19" s="55" t="s">
        <v>7804</v>
      </c>
      <c r="H19" s="453">
        <v>555</v>
      </c>
      <c r="I19" s="456">
        <v>0.05</v>
      </c>
      <c r="J19" s="448">
        <f t="shared" si="0"/>
        <v>527.25</v>
      </c>
    </row>
    <row r="20" spans="1:10" ht="15.75">
      <c r="A20" s="55">
        <v>16</v>
      </c>
      <c r="B20" s="55" t="s">
        <v>10678</v>
      </c>
      <c r="C20" s="409" t="s">
        <v>10439</v>
      </c>
      <c r="D20" s="288" t="s">
        <v>10692</v>
      </c>
      <c r="E20" s="55" t="s">
        <v>7802</v>
      </c>
      <c r="F20" s="55"/>
      <c r="G20" s="55" t="s">
        <v>7804</v>
      </c>
      <c r="H20" s="453">
        <v>555</v>
      </c>
      <c r="I20" s="456">
        <v>0.05</v>
      </c>
      <c r="J20" s="448">
        <f t="shared" si="0"/>
        <v>527.25</v>
      </c>
    </row>
    <row r="21" spans="1:10" ht="15.75">
      <c r="A21" s="55">
        <v>17</v>
      </c>
      <c r="B21" s="55" t="s">
        <v>10678</v>
      </c>
      <c r="C21" s="409" t="s">
        <v>10440</v>
      </c>
      <c r="D21" s="288" t="s">
        <v>10693</v>
      </c>
      <c r="E21" s="55" t="s">
        <v>7802</v>
      </c>
      <c r="F21" s="55"/>
      <c r="G21" s="55" t="s">
        <v>7804</v>
      </c>
      <c r="H21" s="453">
        <v>555</v>
      </c>
      <c r="I21" s="456">
        <v>0.05</v>
      </c>
      <c r="J21" s="448">
        <f t="shared" si="0"/>
        <v>527.25</v>
      </c>
    </row>
    <row r="22" spans="1:10" ht="15.75">
      <c r="A22" s="55">
        <v>18</v>
      </c>
      <c r="B22" s="55" t="s">
        <v>10678</v>
      </c>
      <c r="C22" s="409" t="s">
        <v>10441</v>
      </c>
      <c r="D22" s="288" t="s">
        <v>10694</v>
      </c>
      <c r="E22" s="55" t="s">
        <v>7802</v>
      </c>
      <c r="F22" s="55"/>
      <c r="G22" s="55" t="s">
        <v>7804</v>
      </c>
      <c r="H22" s="453">
        <v>555</v>
      </c>
      <c r="I22" s="456">
        <v>0.05</v>
      </c>
      <c r="J22" s="448">
        <f t="shared" si="0"/>
        <v>527.25</v>
      </c>
    </row>
    <row r="23" spans="1:10" ht="15.75">
      <c r="A23" s="55">
        <v>19</v>
      </c>
      <c r="B23" s="55" t="s">
        <v>10678</v>
      </c>
      <c r="C23" s="409" t="s">
        <v>10442</v>
      </c>
      <c r="D23" s="288" t="s">
        <v>10695</v>
      </c>
      <c r="E23" s="55" t="s">
        <v>7802</v>
      </c>
      <c r="F23" s="55"/>
      <c r="G23" s="55" t="s">
        <v>7804</v>
      </c>
      <c r="H23" s="453">
        <v>555</v>
      </c>
      <c r="I23" s="456">
        <v>0.05</v>
      </c>
      <c r="J23" s="448">
        <f t="shared" si="0"/>
        <v>527.25</v>
      </c>
    </row>
    <row r="24" spans="1:10" ht="15.75">
      <c r="A24" s="55">
        <v>20</v>
      </c>
      <c r="B24" s="55" t="s">
        <v>10678</v>
      </c>
      <c r="C24" s="409" t="s">
        <v>10443</v>
      </c>
      <c r="D24" s="288" t="s">
        <v>10696</v>
      </c>
      <c r="E24" s="55" t="s">
        <v>7802</v>
      </c>
      <c r="F24" s="55"/>
      <c r="G24" s="55" t="s">
        <v>7804</v>
      </c>
      <c r="H24" s="453">
        <v>1318</v>
      </c>
      <c r="I24" s="456">
        <v>0.05</v>
      </c>
      <c r="J24" s="448">
        <f t="shared" si="0"/>
        <v>1252.0999999999999</v>
      </c>
    </row>
    <row r="25" spans="1:10" ht="15.75">
      <c r="A25" s="55">
        <v>21</v>
      </c>
      <c r="B25" s="55" t="s">
        <v>10678</v>
      </c>
      <c r="C25" s="409" t="s">
        <v>10444</v>
      </c>
      <c r="D25" s="288" t="s">
        <v>10697</v>
      </c>
      <c r="E25" s="55" t="s">
        <v>7802</v>
      </c>
      <c r="F25" s="55"/>
      <c r="G25" s="55" t="s">
        <v>7804</v>
      </c>
      <c r="H25" s="453">
        <v>1318</v>
      </c>
      <c r="I25" s="456">
        <v>0.05</v>
      </c>
      <c r="J25" s="448">
        <f t="shared" si="0"/>
        <v>1252.0999999999999</v>
      </c>
    </row>
    <row r="26" spans="1:10" ht="15.75">
      <c r="A26" s="55">
        <v>22</v>
      </c>
      <c r="B26" s="55" t="s">
        <v>10678</v>
      </c>
      <c r="C26" s="409" t="s">
        <v>10445</v>
      </c>
      <c r="D26" s="288" t="s">
        <v>10698</v>
      </c>
      <c r="E26" s="55" t="s">
        <v>7802</v>
      </c>
      <c r="F26" s="55"/>
      <c r="G26" s="55" t="s">
        <v>7804</v>
      </c>
      <c r="H26" s="453">
        <v>1318</v>
      </c>
      <c r="I26" s="456">
        <v>0.05</v>
      </c>
      <c r="J26" s="448">
        <f t="shared" si="0"/>
        <v>1252.0999999999999</v>
      </c>
    </row>
    <row r="27" spans="1:10" ht="15.75">
      <c r="A27" s="55">
        <v>23</v>
      </c>
      <c r="B27" s="55" t="s">
        <v>10678</v>
      </c>
      <c r="C27" s="409" t="s">
        <v>10446</v>
      </c>
      <c r="D27" s="288" t="s">
        <v>10699</v>
      </c>
      <c r="E27" s="55" t="s">
        <v>7802</v>
      </c>
      <c r="F27" s="55"/>
      <c r="G27" s="55" t="s">
        <v>7804</v>
      </c>
      <c r="H27" s="453">
        <v>1318</v>
      </c>
      <c r="I27" s="456">
        <v>0.05</v>
      </c>
      <c r="J27" s="448">
        <f t="shared" si="0"/>
        <v>1252.0999999999999</v>
      </c>
    </row>
    <row r="28" spans="1:10" ht="15.75">
      <c r="A28" s="55">
        <v>24</v>
      </c>
      <c r="B28" s="55" t="s">
        <v>10678</v>
      </c>
      <c r="C28" s="409" t="s">
        <v>10447</v>
      </c>
      <c r="D28" s="288" t="s">
        <v>10700</v>
      </c>
      <c r="E28" s="55" t="s">
        <v>7802</v>
      </c>
      <c r="F28" s="55"/>
      <c r="G28" s="55" t="s">
        <v>7804</v>
      </c>
      <c r="H28" s="453">
        <v>1318</v>
      </c>
      <c r="I28" s="456">
        <v>0.05</v>
      </c>
      <c r="J28" s="448">
        <f t="shared" si="0"/>
        <v>1252.0999999999999</v>
      </c>
    </row>
    <row r="29" spans="1:10" ht="15.75">
      <c r="A29" s="55">
        <v>25</v>
      </c>
      <c r="B29" s="55" t="s">
        <v>10678</v>
      </c>
      <c r="C29" s="409" t="s">
        <v>10448</v>
      </c>
      <c r="D29" s="288" t="s">
        <v>10701</v>
      </c>
      <c r="E29" s="55" t="s">
        <v>7802</v>
      </c>
      <c r="F29" s="55"/>
      <c r="G29" s="55" t="s">
        <v>7804</v>
      </c>
      <c r="H29" s="453">
        <v>1318</v>
      </c>
      <c r="I29" s="456">
        <v>0.05</v>
      </c>
      <c r="J29" s="448">
        <f t="shared" si="0"/>
        <v>1252.0999999999999</v>
      </c>
    </row>
    <row r="30" spans="1:10" ht="15.75">
      <c r="A30" s="55">
        <v>26</v>
      </c>
      <c r="B30" s="55" t="s">
        <v>10678</v>
      </c>
      <c r="C30" s="409" t="s">
        <v>10449</v>
      </c>
      <c r="D30" s="288" t="s">
        <v>10702</v>
      </c>
      <c r="E30" s="55" t="s">
        <v>7802</v>
      </c>
      <c r="F30" s="55"/>
      <c r="G30" s="55" t="s">
        <v>7804</v>
      </c>
      <c r="H30" s="453">
        <v>1318</v>
      </c>
      <c r="I30" s="456">
        <v>0.05</v>
      </c>
      <c r="J30" s="448">
        <f t="shared" si="0"/>
        <v>1252.0999999999999</v>
      </c>
    </row>
    <row r="31" spans="1:10" ht="15.75">
      <c r="A31" s="55">
        <v>27</v>
      </c>
      <c r="B31" s="55" t="s">
        <v>10678</v>
      </c>
      <c r="C31" s="405" t="s">
        <v>10450</v>
      </c>
      <c r="D31" s="408" t="s">
        <v>10703</v>
      </c>
      <c r="E31" s="55" t="s">
        <v>7802</v>
      </c>
      <c r="F31" s="55"/>
      <c r="G31" s="55" t="s">
        <v>7804</v>
      </c>
      <c r="H31" s="453">
        <v>40</v>
      </c>
      <c r="I31" s="456">
        <v>0.05</v>
      </c>
      <c r="J31" s="448">
        <f t="shared" si="0"/>
        <v>38</v>
      </c>
    </row>
    <row r="32" spans="1:10" ht="15.75">
      <c r="A32" s="55">
        <v>28</v>
      </c>
      <c r="B32" s="55" t="s">
        <v>10678</v>
      </c>
      <c r="C32" s="406" t="s">
        <v>10451</v>
      </c>
      <c r="D32" s="407" t="s">
        <v>10704</v>
      </c>
      <c r="E32" s="55" t="s">
        <v>7802</v>
      </c>
      <c r="F32" s="55"/>
      <c r="G32" s="55" t="s">
        <v>7804</v>
      </c>
      <c r="H32" s="453">
        <v>137</v>
      </c>
      <c r="I32" s="456">
        <v>0.05</v>
      </c>
      <c r="J32" s="448">
        <f t="shared" si="0"/>
        <v>130.15</v>
      </c>
    </row>
    <row r="33" spans="1:10" ht="15.75">
      <c r="A33" s="55">
        <v>29</v>
      </c>
      <c r="B33" s="55" t="s">
        <v>10678</v>
      </c>
      <c r="C33" s="406" t="s">
        <v>10452</v>
      </c>
      <c r="D33" s="407" t="s">
        <v>10705</v>
      </c>
      <c r="E33" s="55" t="s">
        <v>7802</v>
      </c>
      <c r="F33" s="55"/>
      <c r="G33" s="55" t="s">
        <v>7804</v>
      </c>
      <c r="H33" s="453">
        <v>137</v>
      </c>
      <c r="I33" s="456">
        <v>0.05</v>
      </c>
      <c r="J33" s="448">
        <f t="shared" si="0"/>
        <v>130.15</v>
      </c>
    </row>
    <row r="34" spans="1:10" ht="15.75">
      <c r="A34" s="55">
        <v>30</v>
      </c>
      <c r="B34" s="55" t="s">
        <v>10678</v>
      </c>
      <c r="C34" s="406" t="s">
        <v>10453</v>
      </c>
      <c r="D34" s="407" t="s">
        <v>10706</v>
      </c>
      <c r="E34" s="55" t="s">
        <v>7802</v>
      </c>
      <c r="F34" s="55"/>
      <c r="G34" s="55" t="s">
        <v>7804</v>
      </c>
      <c r="H34" s="453">
        <v>160</v>
      </c>
      <c r="I34" s="456">
        <v>0.05</v>
      </c>
      <c r="J34" s="448">
        <f t="shared" si="0"/>
        <v>152</v>
      </c>
    </row>
    <row r="35" spans="1:10" ht="15.75">
      <c r="A35" s="55">
        <v>31</v>
      </c>
      <c r="B35" s="55" t="s">
        <v>10678</v>
      </c>
      <c r="C35" s="406" t="s">
        <v>10454</v>
      </c>
      <c r="D35" s="407" t="s">
        <v>10707</v>
      </c>
      <c r="E35" s="55" t="s">
        <v>7802</v>
      </c>
      <c r="F35" s="55"/>
      <c r="G35" s="55" t="s">
        <v>7804</v>
      </c>
      <c r="H35" s="453">
        <v>160</v>
      </c>
      <c r="I35" s="456">
        <v>0.05</v>
      </c>
      <c r="J35" s="448">
        <f t="shared" si="0"/>
        <v>152</v>
      </c>
    </row>
    <row r="36" spans="1:10" ht="15.75">
      <c r="A36" s="55">
        <v>32</v>
      </c>
      <c r="B36" s="55" t="s">
        <v>10678</v>
      </c>
      <c r="C36" s="406" t="s">
        <v>10455</v>
      </c>
      <c r="D36" s="407" t="s">
        <v>10708</v>
      </c>
      <c r="E36" s="55" t="s">
        <v>7802</v>
      </c>
      <c r="F36" s="55"/>
      <c r="G36" s="55" t="s">
        <v>7804</v>
      </c>
      <c r="H36" s="453">
        <v>67</v>
      </c>
      <c r="I36" s="456">
        <v>0.05</v>
      </c>
      <c r="J36" s="448">
        <f t="shared" si="0"/>
        <v>63.65</v>
      </c>
    </row>
    <row r="37" spans="1:10" ht="15.75">
      <c r="A37" s="55">
        <v>33</v>
      </c>
      <c r="B37" s="55" t="s">
        <v>10678</v>
      </c>
      <c r="C37" s="406" t="s">
        <v>10456</v>
      </c>
      <c r="D37" s="288" t="s">
        <v>10709</v>
      </c>
      <c r="E37" s="55" t="s">
        <v>7802</v>
      </c>
      <c r="F37" s="55"/>
      <c r="G37" s="55" t="s">
        <v>7804</v>
      </c>
      <c r="H37" s="453">
        <v>431</v>
      </c>
      <c r="I37" s="456">
        <v>0.05</v>
      </c>
      <c r="J37" s="448">
        <f t="shared" si="0"/>
        <v>409.45</v>
      </c>
    </row>
    <row r="38" spans="1:10" ht="15.75">
      <c r="A38" s="55">
        <v>34</v>
      </c>
      <c r="B38" s="55" t="s">
        <v>10678</v>
      </c>
      <c r="C38" s="406" t="s">
        <v>10457</v>
      </c>
      <c r="D38" s="407" t="s">
        <v>10710</v>
      </c>
      <c r="E38" s="55" t="s">
        <v>7802</v>
      </c>
      <c r="F38" s="55"/>
      <c r="G38" s="55" t="s">
        <v>7804</v>
      </c>
      <c r="H38" s="453">
        <v>82</v>
      </c>
      <c r="I38" s="456">
        <v>0.05</v>
      </c>
      <c r="J38" s="448">
        <f t="shared" si="0"/>
        <v>77.899999999999991</v>
      </c>
    </row>
    <row r="39" spans="1:10" ht="15.75">
      <c r="A39" s="55">
        <v>35</v>
      </c>
      <c r="B39" s="55" t="s">
        <v>10678</v>
      </c>
      <c r="C39" s="406" t="s">
        <v>10458</v>
      </c>
      <c r="D39" s="288" t="s">
        <v>10711</v>
      </c>
      <c r="E39" s="55" t="s">
        <v>7802</v>
      </c>
      <c r="F39" s="55"/>
      <c r="G39" s="55" t="s">
        <v>7804</v>
      </c>
      <c r="H39" s="453">
        <v>343</v>
      </c>
      <c r="I39" s="456">
        <v>0.05</v>
      </c>
      <c r="J39" s="448">
        <f t="shared" si="0"/>
        <v>325.84999999999997</v>
      </c>
    </row>
    <row r="40" spans="1:10" ht="15.75">
      <c r="A40" s="55">
        <v>36</v>
      </c>
      <c r="B40" s="55" t="s">
        <v>10678</v>
      </c>
      <c r="C40" s="410" t="s">
        <v>10459</v>
      </c>
      <c r="D40" s="411" t="s">
        <v>10712</v>
      </c>
      <c r="E40" s="55" t="s">
        <v>7802</v>
      </c>
      <c r="F40" s="55"/>
      <c r="G40" s="55" t="s">
        <v>7804</v>
      </c>
      <c r="H40" s="453">
        <v>68</v>
      </c>
      <c r="I40" s="456">
        <v>0.05</v>
      </c>
      <c r="J40" s="448">
        <f t="shared" si="0"/>
        <v>64.599999999999994</v>
      </c>
    </row>
    <row r="41" spans="1:10" ht="15.75">
      <c r="A41" s="55">
        <v>37</v>
      </c>
      <c r="B41" s="55" t="s">
        <v>10678</v>
      </c>
      <c r="C41" s="405" t="s">
        <v>10460</v>
      </c>
      <c r="D41" s="407" t="s">
        <v>10713</v>
      </c>
      <c r="E41" s="55" t="s">
        <v>7802</v>
      </c>
      <c r="F41" s="55"/>
      <c r="G41" s="55" t="s">
        <v>7804</v>
      </c>
      <c r="H41" s="453">
        <v>73</v>
      </c>
      <c r="I41" s="456">
        <v>0.05</v>
      </c>
      <c r="J41" s="448">
        <f t="shared" si="0"/>
        <v>69.349999999999994</v>
      </c>
    </row>
    <row r="42" spans="1:10" ht="15.75">
      <c r="A42" s="55">
        <v>38</v>
      </c>
      <c r="B42" s="55" t="s">
        <v>10678</v>
      </c>
      <c r="C42" s="405" t="s">
        <v>10461</v>
      </c>
      <c r="D42" s="288" t="s">
        <v>10714</v>
      </c>
      <c r="E42" s="55" t="s">
        <v>7802</v>
      </c>
      <c r="F42" s="55"/>
      <c r="G42" s="55" t="s">
        <v>7804</v>
      </c>
      <c r="H42" s="453">
        <v>148</v>
      </c>
      <c r="I42" s="456">
        <v>0.05</v>
      </c>
      <c r="J42" s="448">
        <f t="shared" si="0"/>
        <v>140.6</v>
      </c>
    </row>
    <row r="43" spans="1:10" ht="15.75">
      <c r="A43" s="55">
        <v>39</v>
      </c>
      <c r="B43" s="55" t="s">
        <v>10678</v>
      </c>
      <c r="C43" s="406" t="s">
        <v>10462</v>
      </c>
      <c r="D43" s="407" t="s">
        <v>10715</v>
      </c>
      <c r="E43" s="55" t="s">
        <v>7802</v>
      </c>
      <c r="F43" s="55"/>
      <c r="G43" s="55" t="s">
        <v>7804</v>
      </c>
      <c r="H43" s="453">
        <v>17</v>
      </c>
      <c r="I43" s="456">
        <v>0.05</v>
      </c>
      <c r="J43" s="448">
        <f t="shared" si="0"/>
        <v>16.149999999999999</v>
      </c>
    </row>
    <row r="44" spans="1:10" ht="26.25">
      <c r="A44" s="55">
        <v>40</v>
      </c>
      <c r="B44" s="55" t="s">
        <v>10678</v>
      </c>
      <c r="C44" s="406" t="s">
        <v>10463</v>
      </c>
      <c r="D44" s="407" t="s">
        <v>10716</v>
      </c>
      <c r="E44" s="55" t="s">
        <v>7802</v>
      </c>
      <c r="F44" s="55"/>
      <c r="G44" s="55" t="s">
        <v>7804</v>
      </c>
      <c r="H44" s="453">
        <v>22</v>
      </c>
      <c r="I44" s="456">
        <v>0.05</v>
      </c>
      <c r="J44" s="448">
        <f t="shared" si="0"/>
        <v>20.9</v>
      </c>
    </row>
    <row r="45" spans="1:10" ht="26.25">
      <c r="A45" s="55">
        <v>41</v>
      </c>
      <c r="B45" s="55" t="s">
        <v>10678</v>
      </c>
      <c r="C45" s="406" t="s">
        <v>10464</v>
      </c>
      <c r="D45" s="407" t="s">
        <v>10717</v>
      </c>
      <c r="E45" s="55" t="s">
        <v>7802</v>
      </c>
      <c r="F45" s="55"/>
      <c r="G45" s="55" t="s">
        <v>7804</v>
      </c>
      <c r="H45" s="453">
        <v>20</v>
      </c>
      <c r="I45" s="456">
        <v>0.05</v>
      </c>
      <c r="J45" s="448">
        <f t="shared" si="0"/>
        <v>19</v>
      </c>
    </row>
    <row r="46" spans="1:10" ht="15.75">
      <c r="A46" s="55">
        <v>42</v>
      </c>
      <c r="B46" s="55" t="s">
        <v>10678</v>
      </c>
      <c r="C46" s="406" t="s">
        <v>10465</v>
      </c>
      <c r="D46" s="407" t="s">
        <v>10718</v>
      </c>
      <c r="E46" s="55" t="s">
        <v>7802</v>
      </c>
      <c r="F46" s="55"/>
      <c r="G46" s="55" t="s">
        <v>7804</v>
      </c>
      <c r="H46" s="453">
        <v>47</v>
      </c>
      <c r="I46" s="456">
        <v>0.05</v>
      </c>
      <c r="J46" s="448">
        <f t="shared" si="0"/>
        <v>44.65</v>
      </c>
    </row>
    <row r="47" spans="1:10" ht="15.75">
      <c r="A47" s="55">
        <v>43</v>
      </c>
      <c r="B47" s="55" t="s">
        <v>10678</v>
      </c>
      <c r="C47" s="406" t="s">
        <v>10466</v>
      </c>
      <c r="D47" s="407" t="s">
        <v>10719</v>
      </c>
      <c r="E47" s="55" t="s">
        <v>7802</v>
      </c>
      <c r="F47" s="55"/>
      <c r="G47" s="55" t="s">
        <v>7804</v>
      </c>
      <c r="H47" s="453">
        <v>52</v>
      </c>
      <c r="I47" s="456">
        <v>0.05</v>
      </c>
      <c r="J47" s="448">
        <f t="shared" si="0"/>
        <v>49.4</v>
      </c>
    </row>
    <row r="48" spans="1:10" ht="15.75">
      <c r="A48" s="55">
        <v>44</v>
      </c>
      <c r="B48" s="55" t="s">
        <v>10678</v>
      </c>
      <c r="C48" s="406" t="s">
        <v>10467</v>
      </c>
      <c r="D48" s="412" t="s">
        <v>10720</v>
      </c>
      <c r="E48" s="55" t="s">
        <v>7802</v>
      </c>
      <c r="F48" s="55"/>
      <c r="G48" s="55" t="s">
        <v>7804</v>
      </c>
      <c r="H48" s="453">
        <v>47</v>
      </c>
      <c r="I48" s="456">
        <v>0.05</v>
      </c>
      <c r="J48" s="448">
        <f t="shared" si="0"/>
        <v>44.65</v>
      </c>
    </row>
    <row r="49" spans="1:10" ht="15.75">
      <c r="A49" s="55">
        <v>45</v>
      </c>
      <c r="B49" s="55" t="s">
        <v>10678</v>
      </c>
      <c r="C49" s="413" t="s">
        <v>10468</v>
      </c>
      <c r="D49" s="414" t="s">
        <v>10721</v>
      </c>
      <c r="E49" s="55" t="s">
        <v>7802</v>
      </c>
      <c r="F49" s="55"/>
      <c r="G49" s="55" t="s">
        <v>7804</v>
      </c>
      <c r="H49" s="454">
        <v>38</v>
      </c>
      <c r="I49" s="456">
        <v>0.05</v>
      </c>
      <c r="J49" s="448">
        <f t="shared" si="0"/>
        <v>36.1</v>
      </c>
    </row>
    <row r="50" spans="1:10" ht="15.75">
      <c r="A50" s="55">
        <v>46</v>
      </c>
      <c r="B50" s="55" t="s">
        <v>10678</v>
      </c>
      <c r="C50" s="406" t="s">
        <v>10469</v>
      </c>
      <c r="D50" s="407" t="s">
        <v>10722</v>
      </c>
      <c r="E50" s="55" t="s">
        <v>7802</v>
      </c>
      <c r="F50" s="55"/>
      <c r="G50" s="55" t="s">
        <v>7804</v>
      </c>
      <c r="H50" s="453">
        <v>73</v>
      </c>
      <c r="I50" s="456">
        <v>0.05</v>
      </c>
      <c r="J50" s="448">
        <f t="shared" si="0"/>
        <v>69.349999999999994</v>
      </c>
    </row>
    <row r="51" spans="1:10" ht="15.75">
      <c r="A51" s="55">
        <v>47</v>
      </c>
      <c r="B51" s="55" t="s">
        <v>10678</v>
      </c>
      <c r="C51" s="406" t="s">
        <v>10470</v>
      </c>
      <c r="D51" s="407" t="s">
        <v>10723</v>
      </c>
      <c r="E51" s="55" t="s">
        <v>7802</v>
      </c>
      <c r="F51" s="55"/>
      <c r="G51" s="55" t="s">
        <v>7804</v>
      </c>
      <c r="H51" s="453">
        <v>85</v>
      </c>
      <c r="I51" s="456">
        <v>0.05</v>
      </c>
      <c r="J51" s="448">
        <f t="shared" si="0"/>
        <v>80.75</v>
      </c>
    </row>
    <row r="52" spans="1:10" ht="15.75">
      <c r="A52" s="55">
        <v>48</v>
      </c>
      <c r="B52" s="55" t="s">
        <v>10678</v>
      </c>
      <c r="C52" s="406" t="s">
        <v>10471</v>
      </c>
      <c r="D52" s="407" t="s">
        <v>10724</v>
      </c>
      <c r="E52" s="55" t="s">
        <v>7802</v>
      </c>
      <c r="F52" s="55"/>
      <c r="G52" s="55" t="s">
        <v>7804</v>
      </c>
      <c r="H52" s="453">
        <v>73</v>
      </c>
      <c r="I52" s="456">
        <v>0.05</v>
      </c>
      <c r="J52" s="448">
        <f t="shared" si="0"/>
        <v>69.349999999999994</v>
      </c>
    </row>
    <row r="53" spans="1:10" ht="15.75">
      <c r="A53" s="55">
        <v>49</v>
      </c>
      <c r="B53" s="55" t="s">
        <v>10678</v>
      </c>
      <c r="C53" s="406" t="s">
        <v>10472</v>
      </c>
      <c r="D53" s="288" t="s">
        <v>10725</v>
      </c>
      <c r="E53" s="55" t="s">
        <v>7802</v>
      </c>
      <c r="F53" s="55"/>
      <c r="G53" s="55" t="s">
        <v>7804</v>
      </c>
      <c r="H53" s="453">
        <v>78</v>
      </c>
      <c r="I53" s="456">
        <v>0.05</v>
      </c>
      <c r="J53" s="448">
        <f t="shared" si="0"/>
        <v>74.099999999999994</v>
      </c>
    </row>
    <row r="54" spans="1:10" ht="15.75">
      <c r="A54" s="55">
        <v>50</v>
      </c>
      <c r="B54" s="55" t="s">
        <v>10678</v>
      </c>
      <c r="C54" s="406" t="s">
        <v>10473</v>
      </c>
      <c r="D54" s="288" t="s">
        <v>10726</v>
      </c>
      <c r="E54" s="55" t="s">
        <v>7802</v>
      </c>
      <c r="F54" s="55"/>
      <c r="G54" s="55" t="s">
        <v>7804</v>
      </c>
      <c r="H54" s="453">
        <v>55</v>
      </c>
      <c r="I54" s="456">
        <v>0.05</v>
      </c>
      <c r="J54" s="448">
        <f t="shared" si="0"/>
        <v>52.25</v>
      </c>
    </row>
    <row r="55" spans="1:10" ht="15.75">
      <c r="A55" s="55">
        <v>51</v>
      </c>
      <c r="B55" s="55" t="s">
        <v>10678</v>
      </c>
      <c r="C55" s="406" t="s">
        <v>10474</v>
      </c>
      <c r="D55" s="407" t="s">
        <v>10727</v>
      </c>
      <c r="E55" s="55" t="s">
        <v>7802</v>
      </c>
      <c r="F55" s="55"/>
      <c r="G55" s="55" t="s">
        <v>7804</v>
      </c>
      <c r="H55" s="453">
        <v>80</v>
      </c>
      <c r="I55" s="456">
        <v>0.05</v>
      </c>
      <c r="J55" s="448">
        <f t="shared" si="0"/>
        <v>76</v>
      </c>
    </row>
    <row r="56" spans="1:10" ht="15.75">
      <c r="A56" s="55">
        <v>52</v>
      </c>
      <c r="B56" s="55" t="s">
        <v>10678</v>
      </c>
      <c r="C56" s="406" t="s">
        <v>10475</v>
      </c>
      <c r="D56" s="288" t="s">
        <v>10728</v>
      </c>
      <c r="E56" s="55" t="s">
        <v>7802</v>
      </c>
      <c r="F56" s="55"/>
      <c r="G56" s="55" t="s">
        <v>7804</v>
      </c>
      <c r="H56" s="453">
        <v>55</v>
      </c>
      <c r="I56" s="456">
        <v>0.05</v>
      </c>
      <c r="J56" s="448">
        <f t="shared" si="0"/>
        <v>52.25</v>
      </c>
    </row>
    <row r="57" spans="1:10" ht="15.75">
      <c r="A57" s="55">
        <v>53</v>
      </c>
      <c r="B57" s="55" t="s">
        <v>10678</v>
      </c>
      <c r="C57" s="406" t="s">
        <v>10476</v>
      </c>
      <c r="D57" s="288" t="s">
        <v>10729</v>
      </c>
      <c r="E57" s="55" t="s">
        <v>7802</v>
      </c>
      <c r="F57" s="55"/>
      <c r="G57" s="55" t="s">
        <v>7804</v>
      </c>
      <c r="H57" s="453">
        <v>55</v>
      </c>
      <c r="I57" s="456">
        <v>0.05</v>
      </c>
      <c r="J57" s="448">
        <f t="shared" si="0"/>
        <v>52.25</v>
      </c>
    </row>
    <row r="58" spans="1:10" ht="15.75">
      <c r="A58" s="55">
        <v>54</v>
      </c>
      <c r="B58" s="55" t="s">
        <v>10678</v>
      </c>
      <c r="C58" s="406" t="s">
        <v>10477</v>
      </c>
      <c r="D58" s="288" t="s">
        <v>10730</v>
      </c>
      <c r="E58" s="55" t="s">
        <v>7802</v>
      </c>
      <c r="F58" s="55"/>
      <c r="G58" s="55" t="s">
        <v>7804</v>
      </c>
      <c r="H58" s="453">
        <v>55</v>
      </c>
      <c r="I58" s="456">
        <v>0.05</v>
      </c>
      <c r="J58" s="448">
        <f t="shared" si="0"/>
        <v>52.25</v>
      </c>
    </row>
    <row r="59" spans="1:10" ht="15.75">
      <c r="A59" s="55">
        <v>55</v>
      </c>
      <c r="B59" s="55" t="s">
        <v>10678</v>
      </c>
      <c r="C59" s="406" t="s">
        <v>10478</v>
      </c>
      <c r="D59" s="288" t="s">
        <v>10731</v>
      </c>
      <c r="E59" s="55" t="s">
        <v>7802</v>
      </c>
      <c r="F59" s="55"/>
      <c r="G59" s="55" t="s">
        <v>7804</v>
      </c>
      <c r="H59" s="453">
        <v>62</v>
      </c>
      <c r="I59" s="456">
        <v>0.05</v>
      </c>
      <c r="J59" s="448">
        <f t="shared" si="0"/>
        <v>58.9</v>
      </c>
    </row>
    <row r="60" spans="1:10" ht="15.75">
      <c r="A60" s="55">
        <v>56</v>
      </c>
      <c r="B60" s="55" t="s">
        <v>10678</v>
      </c>
      <c r="C60" s="406" t="s">
        <v>10479</v>
      </c>
      <c r="D60" s="288" t="s">
        <v>10732</v>
      </c>
      <c r="E60" s="55" t="s">
        <v>7802</v>
      </c>
      <c r="F60" s="55"/>
      <c r="G60" s="55" t="s">
        <v>7804</v>
      </c>
      <c r="H60" s="453">
        <v>62</v>
      </c>
      <c r="I60" s="456">
        <v>0.05</v>
      </c>
      <c r="J60" s="448">
        <f t="shared" si="0"/>
        <v>58.9</v>
      </c>
    </row>
    <row r="61" spans="1:10" ht="15.75">
      <c r="A61" s="55">
        <v>57</v>
      </c>
      <c r="B61" s="55" t="s">
        <v>10678</v>
      </c>
      <c r="C61" s="406" t="s">
        <v>10480</v>
      </c>
      <c r="D61" s="288" t="s">
        <v>10733</v>
      </c>
      <c r="E61" s="55" t="s">
        <v>7802</v>
      </c>
      <c r="F61" s="55"/>
      <c r="G61" s="55" t="s">
        <v>7804</v>
      </c>
      <c r="H61" s="453">
        <v>55</v>
      </c>
      <c r="I61" s="456">
        <v>0.05</v>
      </c>
      <c r="J61" s="448">
        <f t="shared" si="0"/>
        <v>52.25</v>
      </c>
    </row>
    <row r="62" spans="1:10" ht="15.75">
      <c r="A62" s="55">
        <v>58</v>
      </c>
      <c r="B62" s="55" t="s">
        <v>10678</v>
      </c>
      <c r="C62" s="405" t="s">
        <v>10481</v>
      </c>
      <c r="D62" s="288" t="s">
        <v>10734</v>
      </c>
      <c r="E62" s="55" t="s">
        <v>7802</v>
      </c>
      <c r="F62" s="55"/>
      <c r="G62" s="55" t="s">
        <v>7804</v>
      </c>
      <c r="H62" s="453">
        <v>60</v>
      </c>
      <c r="I62" s="456">
        <v>0.05</v>
      </c>
      <c r="J62" s="448">
        <f t="shared" si="0"/>
        <v>57</v>
      </c>
    </row>
    <row r="63" spans="1:10" ht="15.75">
      <c r="A63" s="55">
        <v>59</v>
      </c>
      <c r="B63" s="55" t="s">
        <v>10678</v>
      </c>
      <c r="C63" s="406" t="s">
        <v>10482</v>
      </c>
      <c r="D63" s="414" t="s">
        <v>10735</v>
      </c>
      <c r="E63" s="55" t="s">
        <v>7802</v>
      </c>
      <c r="F63" s="55"/>
      <c r="G63" s="55" t="s">
        <v>7804</v>
      </c>
      <c r="H63" s="453">
        <v>82</v>
      </c>
      <c r="I63" s="456">
        <v>0.05</v>
      </c>
      <c r="J63" s="448">
        <f t="shared" si="0"/>
        <v>77.899999999999991</v>
      </c>
    </row>
    <row r="64" spans="1:10" ht="15.75">
      <c r="A64" s="55">
        <v>60</v>
      </c>
      <c r="B64" s="55" t="s">
        <v>10678</v>
      </c>
      <c r="C64" s="406" t="s">
        <v>10483</v>
      </c>
      <c r="D64" s="288" t="s">
        <v>10736</v>
      </c>
      <c r="E64" s="55" t="s">
        <v>7802</v>
      </c>
      <c r="F64" s="55"/>
      <c r="G64" s="55" t="s">
        <v>7804</v>
      </c>
      <c r="H64" s="453">
        <v>102</v>
      </c>
      <c r="I64" s="456">
        <v>0.05</v>
      </c>
      <c r="J64" s="448">
        <f t="shared" si="0"/>
        <v>96.899999999999991</v>
      </c>
    </row>
    <row r="65" spans="1:10" ht="15.75">
      <c r="A65" s="55">
        <v>61</v>
      </c>
      <c r="B65" s="55" t="s">
        <v>10678</v>
      </c>
      <c r="C65" s="406" t="s">
        <v>10484</v>
      </c>
      <c r="D65" s="284" t="s">
        <v>10737</v>
      </c>
      <c r="E65" s="55" t="s">
        <v>7802</v>
      </c>
      <c r="F65" s="55"/>
      <c r="G65" s="55" t="s">
        <v>7804</v>
      </c>
      <c r="H65" s="453">
        <v>82</v>
      </c>
      <c r="I65" s="456">
        <v>0.05</v>
      </c>
      <c r="J65" s="448">
        <f t="shared" si="0"/>
        <v>77.899999999999991</v>
      </c>
    </row>
    <row r="66" spans="1:10" ht="15.75">
      <c r="A66" s="55">
        <v>62</v>
      </c>
      <c r="B66" s="55" t="s">
        <v>10678</v>
      </c>
      <c r="C66" s="406" t="s">
        <v>10485</v>
      </c>
      <c r="D66" s="288" t="s">
        <v>10738</v>
      </c>
      <c r="E66" s="55" t="s">
        <v>7802</v>
      </c>
      <c r="F66" s="55"/>
      <c r="G66" s="55" t="s">
        <v>7804</v>
      </c>
      <c r="H66" s="453">
        <v>102</v>
      </c>
      <c r="I66" s="456">
        <v>0.05</v>
      </c>
      <c r="J66" s="448">
        <f t="shared" si="0"/>
        <v>96.899999999999991</v>
      </c>
    </row>
    <row r="67" spans="1:10" ht="15.75">
      <c r="A67" s="55">
        <v>63</v>
      </c>
      <c r="B67" s="55" t="s">
        <v>10678</v>
      </c>
      <c r="C67" s="406" t="s">
        <v>10486</v>
      </c>
      <c r="D67" s="288" t="s">
        <v>10739</v>
      </c>
      <c r="E67" s="55" t="s">
        <v>7802</v>
      </c>
      <c r="F67" s="55"/>
      <c r="G67" s="55" t="s">
        <v>7804</v>
      </c>
      <c r="H67" s="453">
        <v>82</v>
      </c>
      <c r="I67" s="456">
        <v>0.05</v>
      </c>
      <c r="J67" s="448">
        <f t="shared" si="0"/>
        <v>77.899999999999991</v>
      </c>
    </row>
    <row r="68" spans="1:10" ht="15.75">
      <c r="A68" s="55">
        <v>64</v>
      </c>
      <c r="B68" s="55" t="s">
        <v>10678</v>
      </c>
      <c r="C68" s="406" t="s">
        <v>10487</v>
      </c>
      <c r="D68" s="288" t="s">
        <v>10740</v>
      </c>
      <c r="E68" s="55" t="s">
        <v>7802</v>
      </c>
      <c r="F68" s="55"/>
      <c r="G68" s="55" t="s">
        <v>7804</v>
      </c>
      <c r="H68" s="453">
        <v>102</v>
      </c>
      <c r="I68" s="456">
        <v>0.05</v>
      </c>
      <c r="J68" s="448">
        <f t="shared" si="0"/>
        <v>96.899999999999991</v>
      </c>
    </row>
    <row r="69" spans="1:10" ht="15.75">
      <c r="A69" s="55">
        <v>65</v>
      </c>
      <c r="B69" s="55" t="s">
        <v>10678</v>
      </c>
      <c r="C69" s="406" t="s">
        <v>10488</v>
      </c>
      <c r="D69" s="288" t="s">
        <v>10741</v>
      </c>
      <c r="E69" s="55" t="s">
        <v>7802</v>
      </c>
      <c r="F69" s="55"/>
      <c r="G69" s="55" t="s">
        <v>7804</v>
      </c>
      <c r="H69" s="453">
        <v>82</v>
      </c>
      <c r="I69" s="456">
        <v>0.05</v>
      </c>
      <c r="J69" s="448">
        <f t="shared" si="0"/>
        <v>77.899999999999991</v>
      </c>
    </row>
    <row r="70" spans="1:10" ht="15.75">
      <c r="A70" s="55">
        <v>66</v>
      </c>
      <c r="B70" s="55" t="s">
        <v>10678</v>
      </c>
      <c r="C70" s="406" t="s">
        <v>10489</v>
      </c>
      <c r="D70" s="288" t="s">
        <v>10742</v>
      </c>
      <c r="E70" s="55" t="s">
        <v>7802</v>
      </c>
      <c r="F70" s="55"/>
      <c r="G70" s="55" t="s">
        <v>7804</v>
      </c>
      <c r="H70" s="453">
        <v>102</v>
      </c>
      <c r="I70" s="456">
        <v>0.05</v>
      </c>
      <c r="J70" s="448">
        <f t="shared" ref="J70:J133" si="1">H70*(1-I70)</f>
        <v>96.899999999999991</v>
      </c>
    </row>
    <row r="71" spans="1:10" ht="15.75">
      <c r="A71" s="55">
        <v>67</v>
      </c>
      <c r="B71" s="55" t="s">
        <v>10678</v>
      </c>
      <c r="C71" s="406" t="s">
        <v>10490</v>
      </c>
      <c r="D71" s="288" t="s">
        <v>10743</v>
      </c>
      <c r="E71" s="55" t="s">
        <v>7802</v>
      </c>
      <c r="F71" s="55"/>
      <c r="G71" s="55" t="s">
        <v>7804</v>
      </c>
      <c r="H71" s="453">
        <v>82</v>
      </c>
      <c r="I71" s="456">
        <v>0.05</v>
      </c>
      <c r="J71" s="448">
        <f t="shared" si="1"/>
        <v>77.899999999999991</v>
      </c>
    </row>
    <row r="72" spans="1:10" ht="15.75">
      <c r="A72" s="55">
        <v>68</v>
      </c>
      <c r="B72" s="55" t="s">
        <v>10678</v>
      </c>
      <c r="C72" s="406" t="s">
        <v>10491</v>
      </c>
      <c r="D72" s="288" t="s">
        <v>10744</v>
      </c>
      <c r="E72" s="55" t="s">
        <v>7802</v>
      </c>
      <c r="F72" s="55"/>
      <c r="G72" s="55" t="s">
        <v>7804</v>
      </c>
      <c r="H72" s="453">
        <v>102</v>
      </c>
      <c r="I72" s="456">
        <v>0.05</v>
      </c>
      <c r="J72" s="448">
        <f t="shared" si="1"/>
        <v>96.899999999999991</v>
      </c>
    </row>
    <row r="73" spans="1:10" ht="15.75">
      <c r="A73" s="55">
        <v>69</v>
      </c>
      <c r="B73" s="55" t="s">
        <v>10678</v>
      </c>
      <c r="C73" s="406" t="s">
        <v>10492</v>
      </c>
      <c r="D73" s="288" t="s">
        <v>10745</v>
      </c>
      <c r="E73" s="55" t="s">
        <v>7802</v>
      </c>
      <c r="F73" s="55"/>
      <c r="G73" s="55" t="s">
        <v>7804</v>
      </c>
      <c r="H73" s="453">
        <v>82</v>
      </c>
      <c r="I73" s="456">
        <v>0.05</v>
      </c>
      <c r="J73" s="448">
        <f t="shared" si="1"/>
        <v>77.899999999999991</v>
      </c>
    </row>
    <row r="74" spans="1:10" ht="15.75">
      <c r="A74" s="55">
        <v>70</v>
      </c>
      <c r="B74" s="55" t="s">
        <v>10678</v>
      </c>
      <c r="C74" s="406" t="s">
        <v>10493</v>
      </c>
      <c r="D74" s="288" t="s">
        <v>10746</v>
      </c>
      <c r="E74" s="55" t="s">
        <v>7802</v>
      </c>
      <c r="F74" s="55"/>
      <c r="G74" s="55" t="s">
        <v>7804</v>
      </c>
      <c r="H74" s="453">
        <v>102</v>
      </c>
      <c r="I74" s="456">
        <v>0.05</v>
      </c>
      <c r="J74" s="448">
        <f t="shared" si="1"/>
        <v>96.899999999999991</v>
      </c>
    </row>
    <row r="75" spans="1:10" ht="15.75">
      <c r="A75" s="55">
        <v>71</v>
      </c>
      <c r="B75" s="55" t="s">
        <v>10678</v>
      </c>
      <c r="C75" s="406" t="s">
        <v>10494</v>
      </c>
      <c r="D75" s="288" t="s">
        <v>10747</v>
      </c>
      <c r="E75" s="55" t="s">
        <v>7802</v>
      </c>
      <c r="F75" s="55"/>
      <c r="G75" s="55" t="s">
        <v>7804</v>
      </c>
      <c r="H75" s="453">
        <v>82</v>
      </c>
      <c r="I75" s="456">
        <v>0.05</v>
      </c>
      <c r="J75" s="448">
        <f t="shared" si="1"/>
        <v>77.899999999999991</v>
      </c>
    </row>
    <row r="76" spans="1:10" ht="15.75">
      <c r="A76" s="55">
        <v>72</v>
      </c>
      <c r="B76" s="55" t="s">
        <v>10678</v>
      </c>
      <c r="C76" s="406" t="s">
        <v>10495</v>
      </c>
      <c r="D76" s="288" t="s">
        <v>10748</v>
      </c>
      <c r="E76" s="55" t="s">
        <v>7802</v>
      </c>
      <c r="F76" s="55"/>
      <c r="G76" s="55" t="s">
        <v>7804</v>
      </c>
      <c r="H76" s="453">
        <v>102</v>
      </c>
      <c r="I76" s="456">
        <v>0.05</v>
      </c>
      <c r="J76" s="448">
        <f t="shared" si="1"/>
        <v>96.899999999999991</v>
      </c>
    </row>
    <row r="77" spans="1:10" ht="15.75">
      <c r="A77" s="55">
        <v>73</v>
      </c>
      <c r="B77" s="55" t="s">
        <v>10678</v>
      </c>
      <c r="C77" s="406" t="s">
        <v>10496</v>
      </c>
      <c r="D77" s="288" t="s">
        <v>10749</v>
      </c>
      <c r="E77" s="55" t="s">
        <v>7802</v>
      </c>
      <c r="F77" s="55"/>
      <c r="G77" s="55" t="s">
        <v>7804</v>
      </c>
      <c r="H77" s="453">
        <v>82</v>
      </c>
      <c r="I77" s="456">
        <v>0.05</v>
      </c>
      <c r="J77" s="448">
        <f t="shared" si="1"/>
        <v>77.899999999999991</v>
      </c>
    </row>
    <row r="78" spans="1:10" ht="15.75">
      <c r="A78" s="55">
        <v>74</v>
      </c>
      <c r="B78" s="55" t="s">
        <v>10678</v>
      </c>
      <c r="C78" s="406" t="s">
        <v>10497</v>
      </c>
      <c r="D78" s="288" t="s">
        <v>10750</v>
      </c>
      <c r="E78" s="55" t="s">
        <v>7802</v>
      </c>
      <c r="F78" s="55"/>
      <c r="G78" s="55" t="s">
        <v>7804</v>
      </c>
      <c r="H78" s="453">
        <v>102</v>
      </c>
      <c r="I78" s="456">
        <v>0.05</v>
      </c>
      <c r="J78" s="448">
        <f t="shared" si="1"/>
        <v>96.899999999999991</v>
      </c>
    </row>
    <row r="79" spans="1:10" ht="15.75">
      <c r="A79" s="55">
        <v>75</v>
      </c>
      <c r="B79" s="55" t="s">
        <v>10678</v>
      </c>
      <c r="C79" s="406" t="s">
        <v>10498</v>
      </c>
      <c r="D79" s="288" t="s">
        <v>10751</v>
      </c>
      <c r="E79" s="55" t="s">
        <v>7802</v>
      </c>
      <c r="F79" s="55"/>
      <c r="G79" s="55" t="s">
        <v>7804</v>
      </c>
      <c r="H79" s="453">
        <v>82</v>
      </c>
      <c r="I79" s="456">
        <v>0.05</v>
      </c>
      <c r="J79" s="448">
        <f t="shared" si="1"/>
        <v>77.899999999999991</v>
      </c>
    </row>
    <row r="80" spans="1:10" ht="15.75">
      <c r="A80" s="55">
        <v>76</v>
      </c>
      <c r="B80" s="55" t="s">
        <v>10678</v>
      </c>
      <c r="C80" s="406" t="s">
        <v>10499</v>
      </c>
      <c r="D80" s="288" t="s">
        <v>10752</v>
      </c>
      <c r="E80" s="55" t="s">
        <v>7802</v>
      </c>
      <c r="F80" s="55"/>
      <c r="G80" s="55" t="s">
        <v>7804</v>
      </c>
      <c r="H80" s="453">
        <v>102</v>
      </c>
      <c r="I80" s="456">
        <v>0.05</v>
      </c>
      <c r="J80" s="448">
        <f t="shared" si="1"/>
        <v>96.899999999999991</v>
      </c>
    </row>
    <row r="81" spans="1:10" ht="15.75">
      <c r="A81" s="55">
        <v>77</v>
      </c>
      <c r="B81" s="55" t="s">
        <v>10678</v>
      </c>
      <c r="C81" s="406" t="s">
        <v>10500</v>
      </c>
      <c r="D81" s="288" t="s">
        <v>10753</v>
      </c>
      <c r="E81" s="55" t="s">
        <v>7802</v>
      </c>
      <c r="F81" s="55"/>
      <c r="G81" s="55" t="s">
        <v>7804</v>
      </c>
      <c r="H81" s="453">
        <v>82</v>
      </c>
      <c r="I81" s="456">
        <v>0.05</v>
      </c>
      <c r="J81" s="448">
        <f t="shared" si="1"/>
        <v>77.899999999999991</v>
      </c>
    </row>
    <row r="82" spans="1:10" ht="15.75">
      <c r="A82" s="55">
        <v>78</v>
      </c>
      <c r="B82" s="55" t="s">
        <v>10678</v>
      </c>
      <c r="C82" s="406" t="s">
        <v>10501</v>
      </c>
      <c r="D82" s="288" t="s">
        <v>10754</v>
      </c>
      <c r="E82" s="55" t="s">
        <v>7802</v>
      </c>
      <c r="F82" s="55"/>
      <c r="G82" s="55" t="s">
        <v>7804</v>
      </c>
      <c r="H82" s="453">
        <v>102</v>
      </c>
      <c r="I82" s="456">
        <v>0.05</v>
      </c>
      <c r="J82" s="448">
        <f t="shared" si="1"/>
        <v>96.899999999999991</v>
      </c>
    </row>
    <row r="83" spans="1:10" ht="15.75">
      <c r="A83" s="55">
        <v>79</v>
      </c>
      <c r="B83" s="55" t="s">
        <v>10678</v>
      </c>
      <c r="C83" s="406" t="s">
        <v>10502</v>
      </c>
      <c r="D83" s="288" t="s">
        <v>10755</v>
      </c>
      <c r="E83" s="55" t="s">
        <v>7802</v>
      </c>
      <c r="F83" s="55"/>
      <c r="G83" s="55" t="s">
        <v>7804</v>
      </c>
      <c r="H83" s="453">
        <v>82</v>
      </c>
      <c r="I83" s="456">
        <v>0.05</v>
      </c>
      <c r="J83" s="448">
        <f t="shared" si="1"/>
        <v>77.899999999999991</v>
      </c>
    </row>
    <row r="84" spans="1:10" ht="15.75">
      <c r="A84" s="55">
        <v>80</v>
      </c>
      <c r="B84" s="55" t="s">
        <v>10678</v>
      </c>
      <c r="C84" s="406" t="s">
        <v>10503</v>
      </c>
      <c r="D84" s="288" t="s">
        <v>10756</v>
      </c>
      <c r="E84" s="55" t="s">
        <v>7802</v>
      </c>
      <c r="F84" s="55"/>
      <c r="G84" s="55" t="s">
        <v>7804</v>
      </c>
      <c r="H84" s="453">
        <v>102</v>
      </c>
      <c r="I84" s="456">
        <v>0.05</v>
      </c>
      <c r="J84" s="448">
        <f t="shared" si="1"/>
        <v>96.899999999999991</v>
      </c>
    </row>
    <row r="85" spans="1:10" ht="15.75">
      <c r="A85" s="55">
        <v>81</v>
      </c>
      <c r="B85" s="55" t="s">
        <v>10678</v>
      </c>
      <c r="C85" s="406" t="s">
        <v>10504</v>
      </c>
      <c r="D85" s="288" t="s">
        <v>10757</v>
      </c>
      <c r="E85" s="55" t="s">
        <v>7802</v>
      </c>
      <c r="F85" s="55"/>
      <c r="G85" s="55" t="s">
        <v>7804</v>
      </c>
      <c r="H85" s="453">
        <v>82</v>
      </c>
      <c r="I85" s="456">
        <v>0.05</v>
      </c>
      <c r="J85" s="448">
        <f t="shared" si="1"/>
        <v>77.899999999999991</v>
      </c>
    </row>
    <row r="86" spans="1:10" ht="15.75">
      <c r="A86" s="55">
        <v>82</v>
      </c>
      <c r="B86" s="55" t="s">
        <v>10678</v>
      </c>
      <c r="C86" s="406" t="s">
        <v>10505</v>
      </c>
      <c r="D86" s="288" t="s">
        <v>10758</v>
      </c>
      <c r="E86" s="55" t="s">
        <v>7802</v>
      </c>
      <c r="F86" s="55"/>
      <c r="G86" s="55" t="s">
        <v>7804</v>
      </c>
      <c r="H86" s="453">
        <v>102</v>
      </c>
      <c r="I86" s="456">
        <v>0.05</v>
      </c>
      <c r="J86" s="448">
        <f t="shared" si="1"/>
        <v>96.899999999999991</v>
      </c>
    </row>
    <row r="87" spans="1:10" ht="15.75">
      <c r="A87" s="55">
        <v>83</v>
      </c>
      <c r="B87" s="55" t="s">
        <v>10678</v>
      </c>
      <c r="C87" s="406" t="s">
        <v>10506</v>
      </c>
      <c r="D87" s="407" t="s">
        <v>10759</v>
      </c>
      <c r="E87" s="55" t="s">
        <v>7802</v>
      </c>
      <c r="F87" s="55"/>
      <c r="G87" s="55" t="s">
        <v>7804</v>
      </c>
      <c r="H87" s="453">
        <v>35</v>
      </c>
      <c r="I87" s="456">
        <v>0.05</v>
      </c>
      <c r="J87" s="448">
        <f t="shared" si="1"/>
        <v>33.25</v>
      </c>
    </row>
    <row r="88" spans="1:10" ht="15.75">
      <c r="A88" s="55">
        <v>84</v>
      </c>
      <c r="B88" s="55" t="s">
        <v>10678</v>
      </c>
      <c r="C88" s="405" t="s">
        <v>10507</v>
      </c>
      <c r="D88" s="288" t="s">
        <v>10760</v>
      </c>
      <c r="E88" s="55" t="s">
        <v>7802</v>
      </c>
      <c r="F88" s="55"/>
      <c r="G88" s="55" t="s">
        <v>7804</v>
      </c>
      <c r="H88" s="453">
        <v>82</v>
      </c>
      <c r="I88" s="456">
        <v>0.05</v>
      </c>
      <c r="J88" s="448">
        <f t="shared" si="1"/>
        <v>77.899999999999991</v>
      </c>
    </row>
    <row r="89" spans="1:10" ht="26.25">
      <c r="A89" s="55">
        <v>85</v>
      </c>
      <c r="B89" s="55" t="s">
        <v>10678</v>
      </c>
      <c r="C89" s="405" t="s">
        <v>10508</v>
      </c>
      <c r="D89" s="288" t="s">
        <v>10761</v>
      </c>
      <c r="E89" s="55" t="s">
        <v>7802</v>
      </c>
      <c r="F89" s="55"/>
      <c r="G89" s="55" t="s">
        <v>7804</v>
      </c>
      <c r="H89" s="453">
        <v>102</v>
      </c>
      <c r="I89" s="456">
        <v>0.05</v>
      </c>
      <c r="J89" s="448">
        <f t="shared" si="1"/>
        <v>96.899999999999991</v>
      </c>
    </row>
    <row r="90" spans="1:10" ht="15.75">
      <c r="A90" s="55">
        <v>86</v>
      </c>
      <c r="B90" s="55" t="s">
        <v>10678</v>
      </c>
      <c r="C90" s="406" t="s">
        <v>10509</v>
      </c>
      <c r="D90" s="288" t="s">
        <v>10762</v>
      </c>
      <c r="E90" s="55" t="s">
        <v>7802</v>
      </c>
      <c r="F90" s="55"/>
      <c r="G90" s="55" t="s">
        <v>7804</v>
      </c>
      <c r="H90" s="453">
        <v>40</v>
      </c>
      <c r="I90" s="456">
        <v>0.05</v>
      </c>
      <c r="J90" s="448">
        <f t="shared" si="1"/>
        <v>38</v>
      </c>
    </row>
    <row r="91" spans="1:10" ht="15.75">
      <c r="A91" s="55">
        <v>87</v>
      </c>
      <c r="B91" s="55" t="s">
        <v>10678</v>
      </c>
      <c r="C91" s="406" t="s">
        <v>10510</v>
      </c>
      <c r="D91" s="407" t="s">
        <v>10763</v>
      </c>
      <c r="E91" s="55" t="s">
        <v>7802</v>
      </c>
      <c r="F91" s="55"/>
      <c r="G91" s="55" t="s">
        <v>7804</v>
      </c>
      <c r="H91" s="453">
        <v>68</v>
      </c>
      <c r="I91" s="456">
        <v>0.05</v>
      </c>
      <c r="J91" s="448">
        <f t="shared" si="1"/>
        <v>64.599999999999994</v>
      </c>
    </row>
    <row r="92" spans="1:10" ht="15.75">
      <c r="A92" s="55">
        <v>88</v>
      </c>
      <c r="B92" s="55" t="s">
        <v>10678</v>
      </c>
      <c r="C92" s="405" t="s">
        <v>10511</v>
      </c>
      <c r="D92" s="288" t="s">
        <v>10764</v>
      </c>
      <c r="E92" s="55" t="s">
        <v>7802</v>
      </c>
      <c r="F92" s="55"/>
      <c r="G92" s="55" t="s">
        <v>7804</v>
      </c>
      <c r="H92" s="453">
        <v>75</v>
      </c>
      <c r="I92" s="456">
        <v>0.05</v>
      </c>
      <c r="J92" s="448">
        <f t="shared" si="1"/>
        <v>71.25</v>
      </c>
    </row>
    <row r="93" spans="1:10" ht="15.75">
      <c r="A93" s="55">
        <v>89</v>
      </c>
      <c r="B93" s="55" t="s">
        <v>10678</v>
      </c>
      <c r="C93" s="405" t="s">
        <v>10512</v>
      </c>
      <c r="D93" s="288" t="s">
        <v>10765</v>
      </c>
      <c r="E93" s="55" t="s">
        <v>7802</v>
      </c>
      <c r="F93" s="55"/>
      <c r="G93" s="55" t="s">
        <v>7804</v>
      </c>
      <c r="H93" s="453">
        <v>98</v>
      </c>
      <c r="I93" s="456">
        <v>0.05</v>
      </c>
      <c r="J93" s="448">
        <f t="shared" si="1"/>
        <v>93.1</v>
      </c>
    </row>
    <row r="94" spans="1:10" ht="15.75">
      <c r="A94" s="55">
        <v>90</v>
      </c>
      <c r="B94" s="55" t="s">
        <v>10678</v>
      </c>
      <c r="C94" s="406" t="s">
        <v>10513</v>
      </c>
      <c r="D94" s="407" t="s">
        <v>10766</v>
      </c>
      <c r="E94" s="55" t="s">
        <v>7802</v>
      </c>
      <c r="F94" s="55"/>
      <c r="G94" s="55" t="s">
        <v>7804</v>
      </c>
      <c r="H94" s="453">
        <v>27</v>
      </c>
      <c r="I94" s="456">
        <v>0.05</v>
      </c>
      <c r="J94" s="448">
        <f t="shared" si="1"/>
        <v>25.65</v>
      </c>
    </row>
    <row r="95" spans="1:10" ht="15.75">
      <c r="A95" s="55">
        <v>91</v>
      </c>
      <c r="B95" s="55" t="s">
        <v>10678</v>
      </c>
      <c r="C95" s="406" t="s">
        <v>10514</v>
      </c>
      <c r="D95" s="407" t="s">
        <v>10767</v>
      </c>
      <c r="E95" s="55" t="s">
        <v>7802</v>
      </c>
      <c r="F95" s="55"/>
      <c r="G95" s="55" t="s">
        <v>7804</v>
      </c>
      <c r="H95" s="453">
        <v>85</v>
      </c>
      <c r="I95" s="456">
        <v>0.05</v>
      </c>
      <c r="J95" s="448">
        <f t="shared" si="1"/>
        <v>80.75</v>
      </c>
    </row>
    <row r="96" spans="1:10" ht="15.75">
      <c r="A96" s="55">
        <v>92</v>
      </c>
      <c r="B96" s="55" t="s">
        <v>10678</v>
      </c>
      <c r="C96" s="406" t="s">
        <v>10515</v>
      </c>
      <c r="D96" s="407" t="s">
        <v>10768</v>
      </c>
      <c r="E96" s="55" t="s">
        <v>7802</v>
      </c>
      <c r="F96" s="55"/>
      <c r="G96" s="55" t="s">
        <v>7804</v>
      </c>
      <c r="H96" s="453">
        <v>52</v>
      </c>
      <c r="I96" s="456">
        <v>0.05</v>
      </c>
      <c r="J96" s="448">
        <f t="shared" si="1"/>
        <v>49.4</v>
      </c>
    </row>
    <row r="97" spans="1:10" ht="15.75">
      <c r="A97" s="55">
        <v>93</v>
      </c>
      <c r="B97" s="55" t="s">
        <v>10678</v>
      </c>
      <c r="C97" s="406" t="s">
        <v>10516</v>
      </c>
      <c r="D97" s="288" t="s">
        <v>10769</v>
      </c>
      <c r="E97" s="55" t="s">
        <v>7802</v>
      </c>
      <c r="F97" s="55"/>
      <c r="G97" s="55" t="s">
        <v>7804</v>
      </c>
      <c r="H97" s="453">
        <v>108</v>
      </c>
      <c r="I97" s="456">
        <v>0.05</v>
      </c>
      <c r="J97" s="448">
        <f t="shared" si="1"/>
        <v>102.6</v>
      </c>
    </row>
    <row r="98" spans="1:10" ht="15.75">
      <c r="A98" s="55">
        <v>94</v>
      </c>
      <c r="B98" s="55" t="s">
        <v>10678</v>
      </c>
      <c r="C98" s="406" t="s">
        <v>10517</v>
      </c>
      <c r="D98" s="407" t="s">
        <v>10770</v>
      </c>
      <c r="E98" s="55" t="s">
        <v>7802</v>
      </c>
      <c r="F98" s="55"/>
      <c r="G98" s="55" t="s">
        <v>7804</v>
      </c>
      <c r="H98" s="453">
        <v>75</v>
      </c>
      <c r="I98" s="456">
        <v>0.05</v>
      </c>
      <c r="J98" s="448">
        <f t="shared" si="1"/>
        <v>71.25</v>
      </c>
    </row>
    <row r="99" spans="1:10" ht="15.75">
      <c r="A99" s="55">
        <v>95</v>
      </c>
      <c r="B99" s="55" t="s">
        <v>10678</v>
      </c>
      <c r="C99" s="406" t="s">
        <v>10518</v>
      </c>
      <c r="D99" s="288" t="s">
        <v>10771</v>
      </c>
      <c r="E99" s="55" t="s">
        <v>7802</v>
      </c>
      <c r="F99" s="55"/>
      <c r="G99" s="55" t="s">
        <v>7804</v>
      </c>
      <c r="H99" s="453">
        <v>85</v>
      </c>
      <c r="I99" s="456">
        <v>0.05</v>
      </c>
      <c r="J99" s="448">
        <f t="shared" si="1"/>
        <v>80.75</v>
      </c>
    </row>
    <row r="100" spans="1:10" ht="15.75">
      <c r="A100" s="55">
        <v>96</v>
      </c>
      <c r="B100" s="55" t="s">
        <v>10678</v>
      </c>
      <c r="C100" s="406" t="s">
        <v>10519</v>
      </c>
      <c r="D100" s="288" t="s">
        <v>10772</v>
      </c>
      <c r="E100" s="55" t="s">
        <v>7802</v>
      </c>
      <c r="F100" s="55"/>
      <c r="G100" s="55" t="s">
        <v>7804</v>
      </c>
      <c r="H100" s="453">
        <v>85</v>
      </c>
      <c r="I100" s="456">
        <v>0.05</v>
      </c>
      <c r="J100" s="448">
        <f t="shared" si="1"/>
        <v>80.75</v>
      </c>
    </row>
    <row r="101" spans="1:10" ht="15.75">
      <c r="A101" s="55">
        <v>97</v>
      </c>
      <c r="B101" s="55" t="s">
        <v>10678</v>
      </c>
      <c r="C101" s="406" t="s">
        <v>10520</v>
      </c>
      <c r="D101" s="288" t="s">
        <v>10773</v>
      </c>
      <c r="E101" s="55" t="s">
        <v>7802</v>
      </c>
      <c r="F101" s="55"/>
      <c r="G101" s="55" t="s">
        <v>7804</v>
      </c>
      <c r="H101" s="453">
        <v>85</v>
      </c>
      <c r="I101" s="456">
        <v>0.05</v>
      </c>
      <c r="J101" s="448">
        <f t="shared" si="1"/>
        <v>80.75</v>
      </c>
    </row>
    <row r="102" spans="1:10" ht="15.75">
      <c r="A102" s="55">
        <v>98</v>
      </c>
      <c r="B102" s="55" t="s">
        <v>10678</v>
      </c>
      <c r="C102" s="406" t="s">
        <v>10521</v>
      </c>
      <c r="D102" s="288" t="s">
        <v>10774</v>
      </c>
      <c r="E102" s="55" t="s">
        <v>7802</v>
      </c>
      <c r="F102" s="55"/>
      <c r="G102" s="55" t="s">
        <v>7804</v>
      </c>
      <c r="H102" s="453">
        <v>85</v>
      </c>
      <c r="I102" s="456">
        <v>0.05</v>
      </c>
      <c r="J102" s="448">
        <f t="shared" si="1"/>
        <v>80.75</v>
      </c>
    </row>
    <row r="103" spans="1:10" ht="15.75">
      <c r="A103" s="55">
        <v>99</v>
      </c>
      <c r="B103" s="55" t="s">
        <v>10678</v>
      </c>
      <c r="C103" s="406" t="s">
        <v>10522</v>
      </c>
      <c r="D103" s="288" t="s">
        <v>10775</v>
      </c>
      <c r="E103" s="55" t="s">
        <v>7802</v>
      </c>
      <c r="F103" s="55"/>
      <c r="G103" s="55" t="s">
        <v>7804</v>
      </c>
      <c r="H103" s="453">
        <v>100</v>
      </c>
      <c r="I103" s="456">
        <v>0.05</v>
      </c>
      <c r="J103" s="448">
        <f t="shared" si="1"/>
        <v>95</v>
      </c>
    </row>
    <row r="104" spans="1:10" ht="15.75">
      <c r="A104" s="55">
        <v>100</v>
      </c>
      <c r="B104" s="55" t="s">
        <v>10678</v>
      </c>
      <c r="C104" s="406" t="s">
        <v>10523</v>
      </c>
      <c r="D104" s="288" t="s">
        <v>10776</v>
      </c>
      <c r="E104" s="55" t="s">
        <v>7802</v>
      </c>
      <c r="F104" s="55"/>
      <c r="G104" s="55" t="s">
        <v>7804</v>
      </c>
      <c r="H104" s="453">
        <v>100</v>
      </c>
      <c r="I104" s="456">
        <v>0.05</v>
      </c>
      <c r="J104" s="448">
        <f t="shared" si="1"/>
        <v>95</v>
      </c>
    </row>
    <row r="105" spans="1:10" ht="26.25">
      <c r="A105" s="55">
        <v>101</v>
      </c>
      <c r="B105" s="55" t="s">
        <v>10678</v>
      </c>
      <c r="C105" s="406" t="s">
        <v>10524</v>
      </c>
      <c r="D105" s="288" t="s">
        <v>10777</v>
      </c>
      <c r="E105" s="55" t="s">
        <v>7802</v>
      </c>
      <c r="F105" s="55"/>
      <c r="G105" s="55" t="s">
        <v>7804</v>
      </c>
      <c r="H105" s="453">
        <v>100</v>
      </c>
      <c r="I105" s="456">
        <v>0.05</v>
      </c>
      <c r="J105" s="448">
        <f t="shared" si="1"/>
        <v>95</v>
      </c>
    </row>
    <row r="106" spans="1:10" ht="15.75">
      <c r="A106" s="55">
        <v>102</v>
      </c>
      <c r="B106" s="55" t="s">
        <v>10678</v>
      </c>
      <c r="C106" s="406" t="s">
        <v>10525</v>
      </c>
      <c r="D106" s="288" t="s">
        <v>10778</v>
      </c>
      <c r="E106" s="55" t="s">
        <v>7802</v>
      </c>
      <c r="F106" s="55"/>
      <c r="G106" s="55" t="s">
        <v>7804</v>
      </c>
      <c r="H106" s="453">
        <v>100</v>
      </c>
      <c r="I106" s="456">
        <v>0.05</v>
      </c>
      <c r="J106" s="448">
        <f t="shared" si="1"/>
        <v>95</v>
      </c>
    </row>
    <row r="107" spans="1:10" ht="15.75">
      <c r="A107" s="55">
        <v>103</v>
      </c>
      <c r="B107" s="55" t="s">
        <v>10678</v>
      </c>
      <c r="C107" s="406" t="s">
        <v>10526</v>
      </c>
      <c r="D107" s="288" t="s">
        <v>10779</v>
      </c>
      <c r="E107" s="55" t="s">
        <v>7802</v>
      </c>
      <c r="F107" s="55"/>
      <c r="G107" s="55" t="s">
        <v>7804</v>
      </c>
      <c r="H107" s="453">
        <v>100</v>
      </c>
      <c r="I107" s="456">
        <v>0.05</v>
      </c>
      <c r="J107" s="448">
        <f t="shared" si="1"/>
        <v>95</v>
      </c>
    </row>
    <row r="108" spans="1:10" ht="15.75">
      <c r="A108" s="55">
        <v>104</v>
      </c>
      <c r="B108" s="55" t="s">
        <v>10678</v>
      </c>
      <c r="C108" s="406" t="s">
        <v>10527</v>
      </c>
      <c r="D108" s="288" t="s">
        <v>10780</v>
      </c>
      <c r="E108" s="55" t="s">
        <v>7802</v>
      </c>
      <c r="F108" s="55"/>
      <c r="G108" s="55" t="s">
        <v>7804</v>
      </c>
      <c r="H108" s="453">
        <v>85</v>
      </c>
      <c r="I108" s="456">
        <v>0.05</v>
      </c>
      <c r="J108" s="448">
        <f t="shared" si="1"/>
        <v>80.75</v>
      </c>
    </row>
    <row r="109" spans="1:10" ht="26.25">
      <c r="A109" s="55">
        <v>105</v>
      </c>
      <c r="B109" s="55" t="s">
        <v>10678</v>
      </c>
      <c r="C109" s="406" t="s">
        <v>10528</v>
      </c>
      <c r="D109" s="288" t="s">
        <v>10781</v>
      </c>
      <c r="E109" s="55" t="s">
        <v>7802</v>
      </c>
      <c r="F109" s="55"/>
      <c r="G109" s="55" t="s">
        <v>7804</v>
      </c>
      <c r="H109" s="453">
        <v>98</v>
      </c>
      <c r="I109" s="456">
        <v>0.05</v>
      </c>
      <c r="J109" s="448">
        <f t="shared" si="1"/>
        <v>93.1</v>
      </c>
    </row>
    <row r="110" spans="1:10" ht="26.25">
      <c r="A110" s="55">
        <v>106</v>
      </c>
      <c r="B110" s="55" t="s">
        <v>10678</v>
      </c>
      <c r="C110" s="406" t="s">
        <v>10529</v>
      </c>
      <c r="D110" s="288" t="s">
        <v>10782</v>
      </c>
      <c r="E110" s="55" t="s">
        <v>7802</v>
      </c>
      <c r="F110" s="55"/>
      <c r="G110" s="55" t="s">
        <v>7804</v>
      </c>
      <c r="H110" s="453">
        <v>85</v>
      </c>
      <c r="I110" s="456">
        <v>0.05</v>
      </c>
      <c r="J110" s="448">
        <f t="shared" si="1"/>
        <v>80.75</v>
      </c>
    </row>
    <row r="111" spans="1:10" ht="15.75">
      <c r="A111" s="55">
        <v>107</v>
      </c>
      <c r="B111" s="55" t="s">
        <v>10678</v>
      </c>
      <c r="C111" s="405" t="s">
        <v>10530</v>
      </c>
      <c r="D111" s="288" t="s">
        <v>10783</v>
      </c>
      <c r="E111" s="55" t="s">
        <v>7802</v>
      </c>
      <c r="F111" s="55"/>
      <c r="G111" s="55" t="s">
        <v>7804</v>
      </c>
      <c r="H111" s="453">
        <v>122</v>
      </c>
      <c r="I111" s="456">
        <v>0.05</v>
      </c>
      <c r="J111" s="448">
        <f t="shared" si="1"/>
        <v>115.89999999999999</v>
      </c>
    </row>
    <row r="112" spans="1:10" ht="15.75">
      <c r="A112" s="55">
        <v>108</v>
      </c>
      <c r="B112" s="55" t="s">
        <v>10678</v>
      </c>
      <c r="C112" s="406" t="s">
        <v>10531</v>
      </c>
      <c r="D112" s="288" t="s">
        <v>10784</v>
      </c>
      <c r="E112" s="55" t="s">
        <v>7802</v>
      </c>
      <c r="F112" s="55"/>
      <c r="G112" s="55" t="s">
        <v>7804</v>
      </c>
      <c r="H112" s="453">
        <v>60</v>
      </c>
      <c r="I112" s="456">
        <v>0.05</v>
      </c>
      <c r="J112" s="448">
        <f t="shared" si="1"/>
        <v>57</v>
      </c>
    </row>
    <row r="113" spans="1:10" ht="15.75">
      <c r="A113" s="55">
        <v>109</v>
      </c>
      <c r="B113" s="55" t="s">
        <v>10678</v>
      </c>
      <c r="C113" s="405" t="s">
        <v>10532</v>
      </c>
      <c r="D113" s="288" t="s">
        <v>10785</v>
      </c>
      <c r="E113" s="55" t="s">
        <v>7802</v>
      </c>
      <c r="F113" s="55"/>
      <c r="G113" s="55" t="s">
        <v>7804</v>
      </c>
      <c r="H113" s="453">
        <v>155</v>
      </c>
      <c r="I113" s="456">
        <v>0.05</v>
      </c>
      <c r="J113" s="448">
        <f t="shared" si="1"/>
        <v>147.25</v>
      </c>
    </row>
    <row r="114" spans="1:10" ht="15.75">
      <c r="A114" s="55">
        <v>110</v>
      </c>
      <c r="B114" s="55" t="s">
        <v>10678</v>
      </c>
      <c r="C114" s="405" t="s">
        <v>10533</v>
      </c>
      <c r="D114" s="288" t="s">
        <v>10786</v>
      </c>
      <c r="E114" s="55" t="s">
        <v>7802</v>
      </c>
      <c r="F114" s="55"/>
      <c r="G114" s="55" t="s">
        <v>7804</v>
      </c>
      <c r="H114" s="453">
        <v>60</v>
      </c>
      <c r="I114" s="456">
        <v>0.05</v>
      </c>
      <c r="J114" s="448">
        <f t="shared" si="1"/>
        <v>57</v>
      </c>
    </row>
    <row r="115" spans="1:10" ht="15.75">
      <c r="A115" s="55">
        <v>111</v>
      </c>
      <c r="B115" s="55" t="s">
        <v>10678</v>
      </c>
      <c r="C115" s="406" t="s">
        <v>10534</v>
      </c>
      <c r="D115" s="288" t="s">
        <v>10787</v>
      </c>
      <c r="E115" s="55" t="s">
        <v>7802</v>
      </c>
      <c r="F115" s="55"/>
      <c r="G115" s="55" t="s">
        <v>7804</v>
      </c>
      <c r="H115" s="453">
        <v>60</v>
      </c>
      <c r="I115" s="456">
        <v>0.05</v>
      </c>
      <c r="J115" s="448">
        <f t="shared" si="1"/>
        <v>57</v>
      </c>
    </row>
    <row r="116" spans="1:10" ht="15.75">
      <c r="A116" s="55">
        <v>112</v>
      </c>
      <c r="B116" s="55" t="s">
        <v>10678</v>
      </c>
      <c r="C116" s="287" t="s">
        <v>10535</v>
      </c>
      <c r="D116" s="288" t="s">
        <v>10788</v>
      </c>
      <c r="E116" s="55" t="s">
        <v>7802</v>
      </c>
      <c r="F116" s="55"/>
      <c r="G116" s="55" t="s">
        <v>7804</v>
      </c>
      <c r="H116" s="453">
        <v>60</v>
      </c>
      <c r="I116" s="456">
        <v>0.05</v>
      </c>
      <c r="J116" s="448">
        <f t="shared" si="1"/>
        <v>57</v>
      </c>
    </row>
    <row r="117" spans="1:10" ht="15.75">
      <c r="A117" s="55">
        <v>113</v>
      </c>
      <c r="B117" s="55" t="s">
        <v>10678</v>
      </c>
      <c r="C117" s="406" t="s">
        <v>10536</v>
      </c>
      <c r="D117" s="407" t="s">
        <v>10789</v>
      </c>
      <c r="E117" s="55" t="s">
        <v>7802</v>
      </c>
      <c r="F117" s="55"/>
      <c r="G117" s="55" t="s">
        <v>7804</v>
      </c>
      <c r="H117" s="453">
        <v>153</v>
      </c>
      <c r="I117" s="456">
        <v>0.05</v>
      </c>
      <c r="J117" s="448">
        <f t="shared" si="1"/>
        <v>145.35</v>
      </c>
    </row>
    <row r="118" spans="1:10" ht="26.25">
      <c r="A118" s="55">
        <v>114</v>
      </c>
      <c r="B118" s="55" t="s">
        <v>10678</v>
      </c>
      <c r="C118" s="406" t="s">
        <v>10537</v>
      </c>
      <c r="D118" s="288" t="s">
        <v>10790</v>
      </c>
      <c r="E118" s="55" t="s">
        <v>7802</v>
      </c>
      <c r="F118" s="55"/>
      <c r="G118" s="55" t="s">
        <v>7804</v>
      </c>
      <c r="H118" s="453">
        <v>183</v>
      </c>
      <c r="I118" s="456">
        <v>0.05</v>
      </c>
      <c r="J118" s="448">
        <f t="shared" si="1"/>
        <v>173.85</v>
      </c>
    </row>
    <row r="119" spans="1:10" ht="15.75">
      <c r="A119" s="55">
        <v>115</v>
      </c>
      <c r="B119" s="55" t="s">
        <v>10678</v>
      </c>
      <c r="C119" s="406" t="s">
        <v>10538</v>
      </c>
      <c r="D119" s="288" t="s">
        <v>10791</v>
      </c>
      <c r="E119" s="55" t="s">
        <v>7802</v>
      </c>
      <c r="F119" s="55"/>
      <c r="G119" s="55" t="s">
        <v>7804</v>
      </c>
      <c r="H119" s="453">
        <v>93</v>
      </c>
      <c r="I119" s="456">
        <v>0.05</v>
      </c>
      <c r="J119" s="448">
        <f t="shared" si="1"/>
        <v>88.35</v>
      </c>
    </row>
    <row r="120" spans="1:10" ht="15.75">
      <c r="A120" s="55">
        <v>116</v>
      </c>
      <c r="B120" s="55" t="s">
        <v>10678</v>
      </c>
      <c r="C120" s="405" t="s">
        <v>10539</v>
      </c>
      <c r="D120" s="288" t="s">
        <v>10792</v>
      </c>
      <c r="E120" s="55" t="s">
        <v>7802</v>
      </c>
      <c r="F120" s="55"/>
      <c r="G120" s="55" t="s">
        <v>7804</v>
      </c>
      <c r="H120" s="453">
        <v>143</v>
      </c>
      <c r="I120" s="456">
        <v>0.05</v>
      </c>
      <c r="J120" s="448">
        <f t="shared" si="1"/>
        <v>135.85</v>
      </c>
    </row>
    <row r="121" spans="1:10" ht="15.75">
      <c r="A121" s="55">
        <v>117</v>
      </c>
      <c r="B121" s="55" t="s">
        <v>10678</v>
      </c>
      <c r="C121" s="406" t="s">
        <v>10540</v>
      </c>
      <c r="D121" s="407" t="s">
        <v>10793</v>
      </c>
      <c r="E121" s="55" t="s">
        <v>7802</v>
      </c>
      <c r="F121" s="55"/>
      <c r="G121" s="55" t="s">
        <v>7804</v>
      </c>
      <c r="H121" s="453">
        <v>102</v>
      </c>
      <c r="I121" s="456">
        <v>0.05</v>
      </c>
      <c r="J121" s="448">
        <f t="shared" si="1"/>
        <v>96.899999999999991</v>
      </c>
    </row>
    <row r="122" spans="1:10" ht="15.75">
      <c r="A122" s="55">
        <v>118</v>
      </c>
      <c r="B122" s="55" t="s">
        <v>10678</v>
      </c>
      <c r="C122" s="406" t="s">
        <v>10541</v>
      </c>
      <c r="D122" s="407" t="s">
        <v>10794</v>
      </c>
      <c r="E122" s="55" t="s">
        <v>7802</v>
      </c>
      <c r="F122" s="55"/>
      <c r="G122" s="55" t="s">
        <v>7804</v>
      </c>
      <c r="H122" s="453">
        <v>25</v>
      </c>
      <c r="I122" s="456">
        <v>0.05</v>
      </c>
      <c r="J122" s="448">
        <f t="shared" si="1"/>
        <v>23.75</v>
      </c>
    </row>
    <row r="123" spans="1:10" ht="26.25">
      <c r="A123" s="55">
        <v>119</v>
      </c>
      <c r="B123" s="55" t="s">
        <v>10678</v>
      </c>
      <c r="C123" s="406" t="s">
        <v>10542</v>
      </c>
      <c r="D123" s="407" t="s">
        <v>10795</v>
      </c>
      <c r="E123" s="55" t="s">
        <v>7802</v>
      </c>
      <c r="F123" s="55"/>
      <c r="G123" s="55" t="s">
        <v>7804</v>
      </c>
      <c r="H123" s="453">
        <v>32</v>
      </c>
      <c r="I123" s="456">
        <v>0.05</v>
      </c>
      <c r="J123" s="448">
        <f t="shared" si="1"/>
        <v>30.4</v>
      </c>
    </row>
    <row r="124" spans="1:10" ht="15.75">
      <c r="A124" s="55">
        <v>120</v>
      </c>
      <c r="B124" s="55" t="s">
        <v>10678</v>
      </c>
      <c r="C124" s="406" t="s">
        <v>10543</v>
      </c>
      <c r="D124" s="288" t="s">
        <v>10796</v>
      </c>
      <c r="E124" s="55" t="s">
        <v>7802</v>
      </c>
      <c r="F124" s="55"/>
      <c r="G124" s="55" t="s">
        <v>7804</v>
      </c>
      <c r="H124" s="453">
        <v>188</v>
      </c>
      <c r="I124" s="456">
        <v>0.05</v>
      </c>
      <c r="J124" s="448">
        <f t="shared" si="1"/>
        <v>178.6</v>
      </c>
    </row>
    <row r="125" spans="1:10" ht="26.25">
      <c r="A125" s="55">
        <v>121</v>
      </c>
      <c r="B125" s="55" t="s">
        <v>10678</v>
      </c>
      <c r="C125" s="406" t="s">
        <v>10544</v>
      </c>
      <c r="D125" s="407" t="s">
        <v>10797</v>
      </c>
      <c r="E125" s="55" t="s">
        <v>7802</v>
      </c>
      <c r="F125" s="55"/>
      <c r="G125" s="55" t="s">
        <v>7804</v>
      </c>
      <c r="H125" s="453">
        <v>58</v>
      </c>
      <c r="I125" s="456">
        <v>0.05</v>
      </c>
      <c r="J125" s="448">
        <f t="shared" si="1"/>
        <v>55.099999999999994</v>
      </c>
    </row>
    <row r="126" spans="1:10" ht="15.75">
      <c r="A126" s="55">
        <v>122</v>
      </c>
      <c r="B126" s="55" t="s">
        <v>10678</v>
      </c>
      <c r="C126" s="406" t="s">
        <v>10545</v>
      </c>
      <c r="D126" s="407" t="s">
        <v>10798</v>
      </c>
      <c r="E126" s="55" t="s">
        <v>7802</v>
      </c>
      <c r="F126" s="55"/>
      <c r="G126" s="55" t="s">
        <v>7804</v>
      </c>
      <c r="H126" s="453">
        <v>53</v>
      </c>
      <c r="I126" s="456">
        <v>0.05</v>
      </c>
      <c r="J126" s="448">
        <f t="shared" si="1"/>
        <v>50.349999999999994</v>
      </c>
    </row>
    <row r="127" spans="1:10" ht="15.75">
      <c r="A127" s="55">
        <v>123</v>
      </c>
      <c r="B127" s="55" t="s">
        <v>10678</v>
      </c>
      <c r="C127" s="406" t="s">
        <v>10546</v>
      </c>
      <c r="D127" s="407" t="s">
        <v>10799</v>
      </c>
      <c r="E127" s="55" t="s">
        <v>7802</v>
      </c>
      <c r="F127" s="55"/>
      <c r="G127" s="55" t="s">
        <v>7804</v>
      </c>
      <c r="H127" s="453">
        <v>53</v>
      </c>
      <c r="I127" s="456">
        <v>0.05</v>
      </c>
      <c r="J127" s="448">
        <f t="shared" si="1"/>
        <v>50.349999999999994</v>
      </c>
    </row>
    <row r="128" spans="1:10" ht="15.75">
      <c r="A128" s="55">
        <v>124</v>
      </c>
      <c r="B128" s="55" t="s">
        <v>10678</v>
      </c>
      <c r="C128" s="406" t="s">
        <v>10547</v>
      </c>
      <c r="D128" s="407" t="s">
        <v>10800</v>
      </c>
      <c r="E128" s="55" t="s">
        <v>7802</v>
      </c>
      <c r="F128" s="55"/>
      <c r="G128" s="55" t="s">
        <v>7804</v>
      </c>
      <c r="H128" s="453">
        <v>157</v>
      </c>
      <c r="I128" s="456">
        <v>0.05</v>
      </c>
      <c r="J128" s="448">
        <f t="shared" si="1"/>
        <v>149.15</v>
      </c>
    </row>
    <row r="129" spans="1:10" ht="15.75">
      <c r="A129" s="55">
        <v>125</v>
      </c>
      <c r="B129" s="55" t="s">
        <v>10678</v>
      </c>
      <c r="C129" s="405" t="s">
        <v>10548</v>
      </c>
      <c r="D129" s="288" t="s">
        <v>10801</v>
      </c>
      <c r="E129" s="55" t="s">
        <v>7802</v>
      </c>
      <c r="F129" s="55"/>
      <c r="G129" s="55" t="s">
        <v>7804</v>
      </c>
      <c r="H129" s="453">
        <v>112</v>
      </c>
      <c r="I129" s="456">
        <v>0.05</v>
      </c>
      <c r="J129" s="448">
        <f t="shared" si="1"/>
        <v>106.39999999999999</v>
      </c>
    </row>
    <row r="130" spans="1:10" ht="15.75">
      <c r="A130" s="55">
        <v>126</v>
      </c>
      <c r="B130" s="55" t="s">
        <v>10678</v>
      </c>
      <c r="C130" s="405" t="s">
        <v>10549</v>
      </c>
      <c r="D130" s="288" t="s">
        <v>10802</v>
      </c>
      <c r="E130" s="55" t="s">
        <v>7802</v>
      </c>
      <c r="F130" s="55"/>
      <c r="G130" s="55" t="s">
        <v>7804</v>
      </c>
      <c r="H130" s="453">
        <v>243</v>
      </c>
      <c r="I130" s="456">
        <v>0.05</v>
      </c>
      <c r="J130" s="448">
        <f t="shared" si="1"/>
        <v>230.85</v>
      </c>
    </row>
    <row r="131" spans="1:10" ht="15.75">
      <c r="A131" s="55">
        <v>127</v>
      </c>
      <c r="B131" s="55" t="s">
        <v>10678</v>
      </c>
      <c r="C131" s="406" t="s">
        <v>10550</v>
      </c>
      <c r="D131" s="407" t="s">
        <v>10803</v>
      </c>
      <c r="E131" s="55" t="s">
        <v>7802</v>
      </c>
      <c r="F131" s="55"/>
      <c r="G131" s="55" t="s">
        <v>7804</v>
      </c>
      <c r="H131" s="453">
        <v>65</v>
      </c>
      <c r="I131" s="456">
        <v>0.05</v>
      </c>
      <c r="J131" s="448">
        <f t="shared" si="1"/>
        <v>61.75</v>
      </c>
    </row>
    <row r="132" spans="1:10" ht="15.75">
      <c r="A132" s="55">
        <v>128</v>
      </c>
      <c r="B132" s="55" t="s">
        <v>10678</v>
      </c>
      <c r="C132" s="406" t="s">
        <v>10551</v>
      </c>
      <c r="D132" s="407" t="s">
        <v>10804</v>
      </c>
      <c r="E132" s="55" t="s">
        <v>7802</v>
      </c>
      <c r="F132" s="55"/>
      <c r="G132" s="55" t="s">
        <v>7804</v>
      </c>
      <c r="H132" s="453">
        <v>65</v>
      </c>
      <c r="I132" s="456">
        <v>0.05</v>
      </c>
      <c r="J132" s="448">
        <f t="shared" si="1"/>
        <v>61.75</v>
      </c>
    </row>
    <row r="133" spans="1:10" ht="15.75">
      <c r="A133" s="55">
        <v>129</v>
      </c>
      <c r="B133" s="55" t="s">
        <v>10678</v>
      </c>
      <c r="C133" s="406" t="s">
        <v>10552</v>
      </c>
      <c r="D133" s="407" t="s">
        <v>10805</v>
      </c>
      <c r="E133" s="55" t="s">
        <v>7802</v>
      </c>
      <c r="F133" s="55"/>
      <c r="G133" s="55" t="s">
        <v>7804</v>
      </c>
      <c r="H133" s="453">
        <v>58</v>
      </c>
      <c r="I133" s="456">
        <v>0.05</v>
      </c>
      <c r="J133" s="448">
        <f t="shared" si="1"/>
        <v>55.099999999999994</v>
      </c>
    </row>
    <row r="134" spans="1:10" ht="15.75">
      <c r="A134" s="55">
        <v>130</v>
      </c>
      <c r="B134" s="55" t="s">
        <v>10678</v>
      </c>
      <c r="C134" s="406" t="s">
        <v>10553</v>
      </c>
      <c r="D134" s="407" t="s">
        <v>10806</v>
      </c>
      <c r="E134" s="55" t="s">
        <v>7802</v>
      </c>
      <c r="F134" s="55"/>
      <c r="G134" s="55" t="s">
        <v>7804</v>
      </c>
      <c r="H134" s="453">
        <v>58</v>
      </c>
      <c r="I134" s="456">
        <v>0.05</v>
      </c>
      <c r="J134" s="448">
        <f t="shared" ref="J134:J197" si="2">H134*(1-I134)</f>
        <v>55.099999999999994</v>
      </c>
    </row>
    <row r="135" spans="1:10" ht="15.75">
      <c r="A135" s="55">
        <v>131</v>
      </c>
      <c r="B135" s="55" t="s">
        <v>10678</v>
      </c>
      <c r="C135" s="406" t="s">
        <v>10554</v>
      </c>
      <c r="D135" s="288" t="s">
        <v>10807</v>
      </c>
      <c r="E135" s="55" t="s">
        <v>7802</v>
      </c>
      <c r="F135" s="55"/>
      <c r="G135" s="55" t="s">
        <v>7804</v>
      </c>
      <c r="H135" s="453">
        <v>65</v>
      </c>
      <c r="I135" s="456">
        <v>0.05</v>
      </c>
      <c r="J135" s="448">
        <f t="shared" si="2"/>
        <v>61.75</v>
      </c>
    </row>
    <row r="136" spans="1:10" ht="15.75">
      <c r="A136" s="55">
        <v>132</v>
      </c>
      <c r="B136" s="55" t="s">
        <v>10678</v>
      </c>
      <c r="C136" s="406" t="s">
        <v>10555</v>
      </c>
      <c r="D136" s="407" t="s">
        <v>10808</v>
      </c>
      <c r="E136" s="55" t="s">
        <v>7802</v>
      </c>
      <c r="F136" s="55"/>
      <c r="G136" s="55" t="s">
        <v>7804</v>
      </c>
      <c r="H136" s="453">
        <v>53</v>
      </c>
      <c r="I136" s="456">
        <v>0.05</v>
      </c>
      <c r="J136" s="448">
        <f t="shared" si="2"/>
        <v>50.349999999999994</v>
      </c>
    </row>
    <row r="137" spans="1:10" ht="26.25">
      <c r="A137" s="55">
        <v>133</v>
      </c>
      <c r="B137" s="55" t="s">
        <v>10678</v>
      </c>
      <c r="C137" s="406" t="s">
        <v>10556</v>
      </c>
      <c r="D137" s="407" t="s">
        <v>10809</v>
      </c>
      <c r="E137" s="55" t="s">
        <v>7802</v>
      </c>
      <c r="F137" s="55"/>
      <c r="G137" s="55" t="s">
        <v>7804</v>
      </c>
      <c r="H137" s="453">
        <v>120</v>
      </c>
      <c r="I137" s="456">
        <v>0.05</v>
      </c>
      <c r="J137" s="448">
        <f t="shared" si="2"/>
        <v>114</v>
      </c>
    </row>
    <row r="138" spans="1:10" ht="26.25">
      <c r="A138" s="55">
        <v>134</v>
      </c>
      <c r="B138" s="55" t="s">
        <v>10678</v>
      </c>
      <c r="C138" s="406" t="s">
        <v>10557</v>
      </c>
      <c r="D138" s="407" t="s">
        <v>10810</v>
      </c>
      <c r="E138" s="55" t="s">
        <v>7802</v>
      </c>
      <c r="F138" s="55"/>
      <c r="G138" s="55" t="s">
        <v>7804</v>
      </c>
      <c r="H138" s="453">
        <v>120</v>
      </c>
      <c r="I138" s="456">
        <v>0.05</v>
      </c>
      <c r="J138" s="448">
        <f t="shared" si="2"/>
        <v>114</v>
      </c>
    </row>
    <row r="139" spans="1:10" ht="15.75">
      <c r="A139" s="55">
        <v>135</v>
      </c>
      <c r="B139" s="55" t="s">
        <v>10678</v>
      </c>
      <c r="C139" s="406" t="s">
        <v>10558</v>
      </c>
      <c r="D139" s="288" t="s">
        <v>10811</v>
      </c>
      <c r="E139" s="55" t="s">
        <v>7802</v>
      </c>
      <c r="F139" s="55"/>
      <c r="G139" s="55" t="s">
        <v>7804</v>
      </c>
      <c r="H139" s="453">
        <v>20</v>
      </c>
      <c r="I139" s="456">
        <v>0.05</v>
      </c>
      <c r="J139" s="448">
        <f t="shared" si="2"/>
        <v>19</v>
      </c>
    </row>
    <row r="140" spans="1:10" ht="39">
      <c r="A140" s="55">
        <v>136</v>
      </c>
      <c r="B140" s="55" t="s">
        <v>10678</v>
      </c>
      <c r="C140" s="406" t="s">
        <v>10559</v>
      </c>
      <c r="D140" s="288" t="s">
        <v>10812</v>
      </c>
      <c r="E140" s="55" t="s">
        <v>7802</v>
      </c>
      <c r="F140" s="55"/>
      <c r="G140" s="55" t="s">
        <v>7804</v>
      </c>
      <c r="H140" s="453">
        <v>1106</v>
      </c>
      <c r="I140" s="456">
        <v>0.05</v>
      </c>
      <c r="J140" s="448">
        <f t="shared" si="2"/>
        <v>1050.7</v>
      </c>
    </row>
    <row r="141" spans="1:10" ht="15.75">
      <c r="A141" s="55">
        <v>137</v>
      </c>
      <c r="B141" s="55" t="s">
        <v>10678</v>
      </c>
      <c r="C141" s="406" t="s">
        <v>10560</v>
      </c>
      <c r="D141" s="288" t="s">
        <v>10813</v>
      </c>
      <c r="E141" s="55" t="s">
        <v>7802</v>
      </c>
      <c r="F141" s="55"/>
      <c r="G141" s="55" t="s">
        <v>7804</v>
      </c>
      <c r="H141" s="453">
        <v>280</v>
      </c>
      <c r="I141" s="456">
        <v>0.05</v>
      </c>
      <c r="J141" s="448">
        <f t="shared" si="2"/>
        <v>266</v>
      </c>
    </row>
    <row r="142" spans="1:10" ht="15.75">
      <c r="A142" s="55">
        <v>138</v>
      </c>
      <c r="B142" s="55" t="s">
        <v>10678</v>
      </c>
      <c r="C142" s="406" t="s">
        <v>10561</v>
      </c>
      <c r="D142" s="288" t="s">
        <v>10814</v>
      </c>
      <c r="E142" s="55" t="s">
        <v>7802</v>
      </c>
      <c r="F142" s="55"/>
      <c r="G142" s="55" t="s">
        <v>7804</v>
      </c>
      <c r="H142" s="453">
        <v>38</v>
      </c>
      <c r="I142" s="456">
        <v>0.05</v>
      </c>
      <c r="J142" s="448">
        <f t="shared" si="2"/>
        <v>36.1</v>
      </c>
    </row>
    <row r="143" spans="1:10" ht="15.75">
      <c r="A143" s="55">
        <v>139</v>
      </c>
      <c r="B143" s="55" t="s">
        <v>10678</v>
      </c>
      <c r="C143" s="405" t="s">
        <v>10562</v>
      </c>
      <c r="D143" s="415" t="s">
        <v>10815</v>
      </c>
      <c r="E143" s="55" t="s">
        <v>7802</v>
      </c>
      <c r="F143" s="55"/>
      <c r="G143" s="55" t="s">
        <v>7804</v>
      </c>
      <c r="H143" s="453">
        <v>68</v>
      </c>
      <c r="I143" s="456">
        <v>0.05</v>
      </c>
      <c r="J143" s="448">
        <f t="shared" si="2"/>
        <v>64.599999999999994</v>
      </c>
    </row>
    <row r="144" spans="1:10" ht="15.75">
      <c r="A144" s="55">
        <v>140</v>
      </c>
      <c r="B144" s="55" t="s">
        <v>10678</v>
      </c>
      <c r="C144" s="409" t="s">
        <v>10563</v>
      </c>
      <c r="D144" s="408" t="s">
        <v>10816</v>
      </c>
      <c r="E144" s="55" t="s">
        <v>7802</v>
      </c>
      <c r="F144" s="55"/>
      <c r="G144" s="55" t="s">
        <v>7804</v>
      </c>
      <c r="H144" s="453">
        <v>33</v>
      </c>
      <c r="I144" s="456">
        <v>0.05</v>
      </c>
      <c r="J144" s="448">
        <f t="shared" si="2"/>
        <v>31.349999999999998</v>
      </c>
    </row>
    <row r="145" spans="1:10" ht="26.25">
      <c r="A145" s="55">
        <v>141</v>
      </c>
      <c r="B145" s="55" t="s">
        <v>10678</v>
      </c>
      <c r="C145" s="406" t="s">
        <v>10564</v>
      </c>
      <c r="D145" s="407" t="s">
        <v>10817</v>
      </c>
      <c r="E145" s="55" t="s">
        <v>7802</v>
      </c>
      <c r="F145" s="55"/>
      <c r="G145" s="55" t="s">
        <v>7804</v>
      </c>
      <c r="H145" s="453">
        <v>147</v>
      </c>
      <c r="I145" s="456">
        <v>0.05</v>
      </c>
      <c r="J145" s="448">
        <f t="shared" si="2"/>
        <v>139.65</v>
      </c>
    </row>
    <row r="146" spans="1:10" ht="26.25">
      <c r="A146" s="55">
        <v>142</v>
      </c>
      <c r="B146" s="55" t="s">
        <v>10678</v>
      </c>
      <c r="C146" s="406" t="s">
        <v>10565</v>
      </c>
      <c r="D146" s="407" t="s">
        <v>10818</v>
      </c>
      <c r="E146" s="55" t="s">
        <v>7802</v>
      </c>
      <c r="F146" s="55"/>
      <c r="G146" s="55" t="s">
        <v>7804</v>
      </c>
      <c r="H146" s="453">
        <v>217</v>
      </c>
      <c r="I146" s="456">
        <v>0.05</v>
      </c>
      <c r="J146" s="448">
        <f t="shared" si="2"/>
        <v>206.14999999999998</v>
      </c>
    </row>
    <row r="147" spans="1:10" ht="15.75">
      <c r="A147" s="55">
        <v>143</v>
      </c>
      <c r="B147" s="55" t="s">
        <v>10678</v>
      </c>
      <c r="C147" s="406" t="s">
        <v>10566</v>
      </c>
      <c r="D147" s="407" t="s">
        <v>10819</v>
      </c>
      <c r="E147" s="55" t="s">
        <v>7802</v>
      </c>
      <c r="F147" s="55"/>
      <c r="G147" s="55" t="s">
        <v>7804</v>
      </c>
      <c r="H147" s="453">
        <v>45</v>
      </c>
      <c r="I147" s="456">
        <v>0.05</v>
      </c>
      <c r="J147" s="448">
        <f t="shared" si="2"/>
        <v>42.75</v>
      </c>
    </row>
    <row r="148" spans="1:10" ht="15.75">
      <c r="A148" s="55">
        <v>144</v>
      </c>
      <c r="B148" s="55" t="s">
        <v>10678</v>
      </c>
      <c r="C148" s="406" t="s">
        <v>10567</v>
      </c>
      <c r="D148" s="407" t="s">
        <v>10820</v>
      </c>
      <c r="E148" s="55" t="s">
        <v>7802</v>
      </c>
      <c r="F148" s="55"/>
      <c r="G148" s="55" t="s">
        <v>7804</v>
      </c>
      <c r="H148" s="453">
        <v>47</v>
      </c>
      <c r="I148" s="456">
        <v>0.05</v>
      </c>
      <c r="J148" s="448">
        <f t="shared" si="2"/>
        <v>44.65</v>
      </c>
    </row>
    <row r="149" spans="1:10" ht="15.75">
      <c r="A149" s="55">
        <v>145</v>
      </c>
      <c r="B149" s="55" t="s">
        <v>10678</v>
      </c>
      <c r="C149" s="406" t="s">
        <v>10568</v>
      </c>
      <c r="D149" s="407" t="s">
        <v>10821</v>
      </c>
      <c r="E149" s="55" t="s">
        <v>7802</v>
      </c>
      <c r="F149" s="55"/>
      <c r="G149" s="55" t="s">
        <v>7804</v>
      </c>
      <c r="H149" s="453">
        <v>137</v>
      </c>
      <c r="I149" s="456">
        <v>0.05</v>
      </c>
      <c r="J149" s="448">
        <f t="shared" si="2"/>
        <v>130.15</v>
      </c>
    </row>
    <row r="150" spans="1:10" ht="26.25">
      <c r="A150" s="55">
        <v>146</v>
      </c>
      <c r="B150" s="55" t="s">
        <v>10678</v>
      </c>
      <c r="C150" s="406" t="s">
        <v>10569</v>
      </c>
      <c r="D150" s="288" t="s">
        <v>10822</v>
      </c>
      <c r="E150" s="55" t="s">
        <v>7802</v>
      </c>
      <c r="F150" s="55"/>
      <c r="G150" s="55" t="s">
        <v>7804</v>
      </c>
      <c r="H150" s="453">
        <v>65</v>
      </c>
      <c r="I150" s="456">
        <v>0.05</v>
      </c>
      <c r="J150" s="448">
        <f t="shared" si="2"/>
        <v>61.75</v>
      </c>
    </row>
    <row r="151" spans="1:10" ht="26.25">
      <c r="A151" s="55">
        <v>147</v>
      </c>
      <c r="B151" s="55" t="s">
        <v>10678</v>
      </c>
      <c r="C151" s="406" t="s">
        <v>10570</v>
      </c>
      <c r="D151" s="288" t="s">
        <v>10823</v>
      </c>
      <c r="E151" s="55" t="s">
        <v>7802</v>
      </c>
      <c r="F151" s="55"/>
      <c r="G151" s="55" t="s">
        <v>7804</v>
      </c>
      <c r="H151" s="453">
        <v>113</v>
      </c>
      <c r="I151" s="456">
        <v>0.05</v>
      </c>
      <c r="J151" s="448">
        <f t="shared" si="2"/>
        <v>107.35</v>
      </c>
    </row>
    <row r="152" spans="1:10" ht="15.75">
      <c r="A152" s="55">
        <v>148</v>
      </c>
      <c r="B152" s="55" t="s">
        <v>10678</v>
      </c>
      <c r="C152" s="406" t="s">
        <v>10571</v>
      </c>
      <c r="D152" s="407" t="s">
        <v>10824</v>
      </c>
      <c r="E152" s="55" t="s">
        <v>7802</v>
      </c>
      <c r="F152" s="55"/>
      <c r="G152" s="55" t="s">
        <v>7804</v>
      </c>
      <c r="H152" s="453">
        <v>67</v>
      </c>
      <c r="I152" s="456">
        <v>0.05</v>
      </c>
      <c r="J152" s="448">
        <f t="shared" si="2"/>
        <v>63.65</v>
      </c>
    </row>
    <row r="153" spans="1:10" ht="15.75">
      <c r="A153" s="55">
        <v>149</v>
      </c>
      <c r="B153" s="55" t="s">
        <v>10678</v>
      </c>
      <c r="C153" s="405" t="s">
        <v>10572</v>
      </c>
      <c r="D153" s="288" t="s">
        <v>10825</v>
      </c>
      <c r="E153" s="55" t="s">
        <v>7802</v>
      </c>
      <c r="F153" s="55"/>
      <c r="G153" s="55" t="s">
        <v>7804</v>
      </c>
      <c r="H153" s="453">
        <v>38</v>
      </c>
      <c r="I153" s="456">
        <v>0.05</v>
      </c>
      <c r="J153" s="448">
        <f t="shared" si="2"/>
        <v>36.1</v>
      </c>
    </row>
    <row r="154" spans="1:10" ht="26.25">
      <c r="A154" s="55">
        <v>150</v>
      </c>
      <c r="B154" s="55" t="s">
        <v>10678</v>
      </c>
      <c r="C154" s="406" t="s">
        <v>10573</v>
      </c>
      <c r="D154" s="288" t="s">
        <v>10826</v>
      </c>
      <c r="E154" s="55" t="s">
        <v>7802</v>
      </c>
      <c r="F154" s="55"/>
      <c r="G154" s="55" t="s">
        <v>7804</v>
      </c>
      <c r="H154" s="453">
        <v>47</v>
      </c>
      <c r="I154" s="456">
        <v>0.05</v>
      </c>
      <c r="J154" s="448">
        <f t="shared" si="2"/>
        <v>44.65</v>
      </c>
    </row>
    <row r="155" spans="1:10" ht="15.75">
      <c r="A155" s="55">
        <v>151</v>
      </c>
      <c r="B155" s="55" t="s">
        <v>10678</v>
      </c>
      <c r="C155" s="406" t="s">
        <v>10574</v>
      </c>
      <c r="D155" s="407" t="s">
        <v>10827</v>
      </c>
      <c r="E155" s="55" t="s">
        <v>7802</v>
      </c>
      <c r="F155" s="55"/>
      <c r="G155" s="55" t="s">
        <v>7804</v>
      </c>
      <c r="H155" s="453">
        <v>200</v>
      </c>
      <c r="I155" s="456">
        <v>0.05</v>
      </c>
      <c r="J155" s="448">
        <f t="shared" si="2"/>
        <v>190</v>
      </c>
    </row>
    <row r="156" spans="1:10" ht="15.75">
      <c r="A156" s="55">
        <v>152</v>
      </c>
      <c r="B156" s="55" t="s">
        <v>10678</v>
      </c>
      <c r="C156" s="406" t="s">
        <v>10575</v>
      </c>
      <c r="D156" s="407" t="s">
        <v>10828</v>
      </c>
      <c r="E156" s="55" t="s">
        <v>7802</v>
      </c>
      <c r="F156" s="55"/>
      <c r="G156" s="55" t="s">
        <v>7804</v>
      </c>
      <c r="H156" s="453">
        <v>200</v>
      </c>
      <c r="I156" s="456">
        <v>0.05</v>
      </c>
      <c r="J156" s="448">
        <f t="shared" si="2"/>
        <v>190</v>
      </c>
    </row>
    <row r="157" spans="1:10" ht="15.75">
      <c r="A157" s="55">
        <v>153</v>
      </c>
      <c r="B157" s="55" t="s">
        <v>10678</v>
      </c>
      <c r="C157" s="406" t="s">
        <v>10576</v>
      </c>
      <c r="D157" s="407" t="s">
        <v>10829</v>
      </c>
      <c r="E157" s="55" t="s">
        <v>7802</v>
      </c>
      <c r="F157" s="55"/>
      <c r="G157" s="55" t="s">
        <v>7804</v>
      </c>
      <c r="H157" s="453">
        <v>300</v>
      </c>
      <c r="I157" s="456">
        <v>0.05</v>
      </c>
      <c r="J157" s="448">
        <f t="shared" si="2"/>
        <v>285</v>
      </c>
    </row>
    <row r="158" spans="1:10" ht="15.75">
      <c r="A158" s="55">
        <v>154</v>
      </c>
      <c r="B158" s="55" t="s">
        <v>10678</v>
      </c>
      <c r="C158" s="406" t="s">
        <v>10577</v>
      </c>
      <c r="D158" s="407" t="s">
        <v>10830</v>
      </c>
      <c r="E158" s="55" t="s">
        <v>7802</v>
      </c>
      <c r="F158" s="55"/>
      <c r="G158" s="55" t="s">
        <v>7804</v>
      </c>
      <c r="H158" s="453">
        <v>200</v>
      </c>
      <c r="I158" s="456">
        <v>0.05</v>
      </c>
      <c r="J158" s="448">
        <f t="shared" si="2"/>
        <v>190</v>
      </c>
    </row>
    <row r="159" spans="1:10" ht="15.75">
      <c r="A159" s="55">
        <v>155</v>
      </c>
      <c r="B159" s="55" t="s">
        <v>10678</v>
      </c>
      <c r="C159" s="406" t="s">
        <v>10578</v>
      </c>
      <c r="D159" s="407" t="s">
        <v>10831</v>
      </c>
      <c r="E159" s="55" t="s">
        <v>7802</v>
      </c>
      <c r="F159" s="55"/>
      <c r="G159" s="55" t="s">
        <v>7804</v>
      </c>
      <c r="H159" s="453">
        <v>400</v>
      </c>
      <c r="I159" s="456">
        <v>0.05</v>
      </c>
      <c r="J159" s="448">
        <f t="shared" si="2"/>
        <v>380</v>
      </c>
    </row>
    <row r="160" spans="1:10" ht="15.75">
      <c r="A160" s="55">
        <v>156</v>
      </c>
      <c r="B160" s="55" t="s">
        <v>10678</v>
      </c>
      <c r="C160" s="406" t="s">
        <v>10579</v>
      </c>
      <c r="D160" s="407" t="s">
        <v>10832</v>
      </c>
      <c r="E160" s="55" t="s">
        <v>7802</v>
      </c>
      <c r="F160" s="55"/>
      <c r="G160" s="55" t="s">
        <v>7804</v>
      </c>
      <c r="H160" s="453">
        <v>500</v>
      </c>
      <c r="I160" s="456">
        <v>0.05</v>
      </c>
      <c r="J160" s="448">
        <f t="shared" si="2"/>
        <v>475</v>
      </c>
    </row>
    <row r="161" spans="1:10" ht="15.75">
      <c r="A161" s="55">
        <v>157</v>
      </c>
      <c r="B161" s="55" t="s">
        <v>10678</v>
      </c>
      <c r="C161" s="406" t="s">
        <v>10580</v>
      </c>
      <c r="D161" s="407" t="s">
        <v>10833</v>
      </c>
      <c r="E161" s="55" t="s">
        <v>7802</v>
      </c>
      <c r="F161" s="55"/>
      <c r="G161" s="55" t="s">
        <v>7804</v>
      </c>
      <c r="H161" s="453">
        <v>600</v>
      </c>
      <c r="I161" s="456">
        <v>0.05</v>
      </c>
      <c r="J161" s="448">
        <f t="shared" si="2"/>
        <v>570</v>
      </c>
    </row>
    <row r="162" spans="1:10" ht="15.75">
      <c r="A162" s="55">
        <v>158</v>
      </c>
      <c r="B162" s="55" t="s">
        <v>10678</v>
      </c>
      <c r="C162" s="406" t="s">
        <v>10581</v>
      </c>
      <c r="D162" s="288" t="s">
        <v>10834</v>
      </c>
      <c r="E162" s="55" t="s">
        <v>7802</v>
      </c>
      <c r="F162" s="55"/>
      <c r="G162" s="55" t="s">
        <v>7804</v>
      </c>
      <c r="H162" s="453">
        <v>65</v>
      </c>
      <c r="I162" s="456">
        <v>0.05</v>
      </c>
      <c r="J162" s="448">
        <f t="shared" si="2"/>
        <v>61.75</v>
      </c>
    </row>
    <row r="163" spans="1:10" ht="15.75">
      <c r="A163" s="55">
        <v>159</v>
      </c>
      <c r="B163" s="55" t="s">
        <v>10678</v>
      </c>
      <c r="C163" s="406" t="s">
        <v>10582</v>
      </c>
      <c r="D163" s="288" t="s">
        <v>10835</v>
      </c>
      <c r="E163" s="55" t="s">
        <v>7802</v>
      </c>
      <c r="F163" s="55"/>
      <c r="G163" s="55" t="s">
        <v>7804</v>
      </c>
      <c r="H163" s="453">
        <v>65</v>
      </c>
      <c r="I163" s="456">
        <v>0.05</v>
      </c>
      <c r="J163" s="448">
        <f t="shared" si="2"/>
        <v>61.75</v>
      </c>
    </row>
    <row r="164" spans="1:10" ht="15.75">
      <c r="A164" s="55">
        <v>160</v>
      </c>
      <c r="B164" s="55" t="s">
        <v>10678</v>
      </c>
      <c r="C164" s="406" t="s">
        <v>10583</v>
      </c>
      <c r="D164" s="288" t="s">
        <v>10836</v>
      </c>
      <c r="E164" s="55" t="s">
        <v>7802</v>
      </c>
      <c r="F164" s="55"/>
      <c r="G164" s="55" t="s">
        <v>7804</v>
      </c>
      <c r="H164" s="453">
        <v>65</v>
      </c>
      <c r="I164" s="456">
        <v>0.05</v>
      </c>
      <c r="J164" s="448">
        <f t="shared" si="2"/>
        <v>61.75</v>
      </c>
    </row>
    <row r="165" spans="1:10" ht="15.75">
      <c r="A165" s="55">
        <v>161</v>
      </c>
      <c r="B165" s="55" t="s">
        <v>10678</v>
      </c>
      <c r="C165" s="406" t="s">
        <v>10584</v>
      </c>
      <c r="D165" s="288" t="s">
        <v>10837</v>
      </c>
      <c r="E165" s="55" t="s">
        <v>7802</v>
      </c>
      <c r="F165" s="55"/>
      <c r="G165" s="55" t="s">
        <v>7804</v>
      </c>
      <c r="H165" s="453">
        <v>65</v>
      </c>
      <c r="I165" s="456">
        <v>0.05</v>
      </c>
      <c r="J165" s="448">
        <f t="shared" si="2"/>
        <v>61.75</v>
      </c>
    </row>
    <row r="166" spans="1:10" ht="15.75">
      <c r="A166" s="55">
        <v>162</v>
      </c>
      <c r="B166" s="55" t="s">
        <v>10678</v>
      </c>
      <c r="C166" s="405" t="s">
        <v>10585</v>
      </c>
      <c r="D166" s="288" t="s">
        <v>10838</v>
      </c>
      <c r="E166" s="55" t="s">
        <v>7802</v>
      </c>
      <c r="F166" s="55"/>
      <c r="G166" s="55" t="s">
        <v>7804</v>
      </c>
      <c r="H166" s="453">
        <v>102</v>
      </c>
      <c r="I166" s="456">
        <v>0.05</v>
      </c>
      <c r="J166" s="448">
        <f t="shared" si="2"/>
        <v>96.899999999999991</v>
      </c>
    </row>
    <row r="167" spans="1:10" ht="15.75">
      <c r="A167" s="55">
        <v>163</v>
      </c>
      <c r="B167" s="55" t="s">
        <v>10678</v>
      </c>
      <c r="C167" s="406" t="s">
        <v>10586</v>
      </c>
      <c r="D167" s="415" t="s">
        <v>10839</v>
      </c>
      <c r="E167" s="55" t="s">
        <v>7802</v>
      </c>
      <c r="F167" s="55"/>
      <c r="G167" s="55" t="s">
        <v>7804</v>
      </c>
      <c r="H167" s="453">
        <v>80</v>
      </c>
      <c r="I167" s="456">
        <v>0.05</v>
      </c>
      <c r="J167" s="448">
        <f t="shared" si="2"/>
        <v>76</v>
      </c>
    </row>
    <row r="168" spans="1:10" ht="15.75">
      <c r="A168" s="55">
        <v>164</v>
      </c>
      <c r="B168" s="55" t="s">
        <v>10678</v>
      </c>
      <c r="C168" s="405" t="s">
        <v>10587</v>
      </c>
      <c r="D168" s="415" t="s">
        <v>10840</v>
      </c>
      <c r="E168" s="55" t="s">
        <v>7802</v>
      </c>
      <c r="F168" s="55"/>
      <c r="G168" s="55" t="s">
        <v>7804</v>
      </c>
      <c r="H168" s="453">
        <v>80</v>
      </c>
      <c r="I168" s="456">
        <v>0.05</v>
      </c>
      <c r="J168" s="448">
        <f t="shared" si="2"/>
        <v>76</v>
      </c>
    </row>
    <row r="169" spans="1:10" ht="15.75">
      <c r="A169" s="55">
        <v>165</v>
      </c>
      <c r="B169" s="55" t="s">
        <v>10678</v>
      </c>
      <c r="C169" s="405" t="s">
        <v>10588</v>
      </c>
      <c r="D169" s="415" t="s">
        <v>10841</v>
      </c>
      <c r="E169" s="55" t="s">
        <v>7802</v>
      </c>
      <c r="F169" s="55"/>
      <c r="G169" s="55" t="s">
        <v>7804</v>
      </c>
      <c r="H169" s="453">
        <v>80</v>
      </c>
      <c r="I169" s="456">
        <v>0.05</v>
      </c>
      <c r="J169" s="448">
        <f t="shared" si="2"/>
        <v>76</v>
      </c>
    </row>
    <row r="170" spans="1:10" ht="15.75">
      <c r="A170" s="55">
        <v>166</v>
      </c>
      <c r="B170" s="55" t="s">
        <v>10678</v>
      </c>
      <c r="C170" s="405" t="s">
        <v>10589</v>
      </c>
      <c r="D170" s="407" t="s">
        <v>10842</v>
      </c>
      <c r="E170" s="55" t="s">
        <v>7802</v>
      </c>
      <c r="F170" s="55"/>
      <c r="G170" s="55" t="s">
        <v>7804</v>
      </c>
      <c r="H170" s="453">
        <v>150</v>
      </c>
      <c r="I170" s="456">
        <v>0.05</v>
      </c>
      <c r="J170" s="448">
        <f t="shared" si="2"/>
        <v>142.5</v>
      </c>
    </row>
    <row r="171" spans="1:10" ht="15.75">
      <c r="A171" s="55">
        <v>167</v>
      </c>
      <c r="B171" s="55" t="s">
        <v>10678</v>
      </c>
      <c r="C171" s="405" t="s">
        <v>10590</v>
      </c>
      <c r="D171" s="415" t="s">
        <v>10843</v>
      </c>
      <c r="E171" s="55" t="s">
        <v>7802</v>
      </c>
      <c r="F171" s="55"/>
      <c r="G171" s="55" t="s">
        <v>7804</v>
      </c>
      <c r="H171" s="453">
        <v>80</v>
      </c>
      <c r="I171" s="456">
        <v>0.05</v>
      </c>
      <c r="J171" s="448">
        <f t="shared" si="2"/>
        <v>76</v>
      </c>
    </row>
    <row r="172" spans="1:10" ht="26.25">
      <c r="A172" s="55">
        <v>168</v>
      </c>
      <c r="B172" s="55" t="s">
        <v>10678</v>
      </c>
      <c r="C172" s="405" t="s">
        <v>10591</v>
      </c>
      <c r="D172" s="288" t="s">
        <v>10844</v>
      </c>
      <c r="E172" s="55" t="s">
        <v>7802</v>
      </c>
      <c r="F172" s="55"/>
      <c r="G172" s="55" t="s">
        <v>7804</v>
      </c>
      <c r="H172" s="453">
        <v>100</v>
      </c>
      <c r="I172" s="456">
        <v>0.05</v>
      </c>
      <c r="J172" s="448">
        <f t="shared" si="2"/>
        <v>95</v>
      </c>
    </row>
    <row r="173" spans="1:10" ht="15.75">
      <c r="A173" s="55">
        <v>169</v>
      </c>
      <c r="B173" s="55" t="s">
        <v>10678</v>
      </c>
      <c r="C173" s="405" t="s">
        <v>10592</v>
      </c>
      <c r="D173" s="288" t="s">
        <v>10845</v>
      </c>
      <c r="E173" s="55" t="s">
        <v>7802</v>
      </c>
      <c r="F173" s="55"/>
      <c r="G173" s="55" t="s">
        <v>7804</v>
      </c>
      <c r="H173" s="453">
        <v>68</v>
      </c>
      <c r="I173" s="456">
        <v>0.05</v>
      </c>
      <c r="J173" s="448">
        <f t="shared" si="2"/>
        <v>64.599999999999994</v>
      </c>
    </row>
    <row r="174" spans="1:10" ht="15.75">
      <c r="A174" s="55">
        <v>170</v>
      </c>
      <c r="B174" s="55" t="s">
        <v>10678</v>
      </c>
      <c r="C174" s="405" t="s">
        <v>10593</v>
      </c>
      <c r="D174" s="415" t="s">
        <v>10846</v>
      </c>
      <c r="E174" s="55" t="s">
        <v>7802</v>
      </c>
      <c r="F174" s="55"/>
      <c r="G174" s="55" t="s">
        <v>7804</v>
      </c>
      <c r="H174" s="453">
        <v>68</v>
      </c>
      <c r="I174" s="456">
        <v>0.05</v>
      </c>
      <c r="J174" s="448">
        <f t="shared" si="2"/>
        <v>64.599999999999994</v>
      </c>
    </row>
    <row r="175" spans="1:10" ht="15.75">
      <c r="A175" s="55">
        <v>171</v>
      </c>
      <c r="B175" s="55" t="s">
        <v>10678</v>
      </c>
      <c r="C175" s="405" t="s">
        <v>10594</v>
      </c>
      <c r="D175" s="288" t="s">
        <v>10847</v>
      </c>
      <c r="E175" s="55" t="s">
        <v>7802</v>
      </c>
      <c r="F175" s="55"/>
      <c r="G175" s="55" t="s">
        <v>7804</v>
      </c>
      <c r="H175" s="453">
        <v>80</v>
      </c>
      <c r="I175" s="456">
        <v>0.05</v>
      </c>
      <c r="J175" s="448">
        <f t="shared" si="2"/>
        <v>76</v>
      </c>
    </row>
    <row r="176" spans="1:10" ht="26.25">
      <c r="A176" s="55">
        <v>172</v>
      </c>
      <c r="B176" s="55" t="s">
        <v>10678</v>
      </c>
      <c r="C176" s="406" t="s">
        <v>10595</v>
      </c>
      <c r="D176" s="407" t="s">
        <v>10848</v>
      </c>
      <c r="E176" s="55" t="s">
        <v>7802</v>
      </c>
      <c r="F176" s="55"/>
      <c r="G176" s="55" t="s">
        <v>7804</v>
      </c>
      <c r="H176" s="453">
        <v>80</v>
      </c>
      <c r="I176" s="456">
        <v>0.05</v>
      </c>
      <c r="J176" s="448">
        <f t="shared" si="2"/>
        <v>76</v>
      </c>
    </row>
    <row r="177" spans="1:10" ht="26.25">
      <c r="A177" s="55">
        <v>173</v>
      </c>
      <c r="B177" s="55" t="s">
        <v>10678</v>
      </c>
      <c r="C177" s="406" t="s">
        <v>10596</v>
      </c>
      <c r="D177" s="407" t="s">
        <v>10849</v>
      </c>
      <c r="E177" s="55" t="s">
        <v>7802</v>
      </c>
      <c r="F177" s="55"/>
      <c r="G177" s="55" t="s">
        <v>7804</v>
      </c>
      <c r="H177" s="453">
        <v>80</v>
      </c>
      <c r="I177" s="456">
        <v>0.05</v>
      </c>
      <c r="J177" s="448">
        <f t="shared" si="2"/>
        <v>76</v>
      </c>
    </row>
    <row r="178" spans="1:10" ht="26.25">
      <c r="A178" s="55">
        <v>174</v>
      </c>
      <c r="B178" s="55" t="s">
        <v>10678</v>
      </c>
      <c r="C178" s="406" t="s">
        <v>10597</v>
      </c>
      <c r="D178" s="407" t="s">
        <v>10850</v>
      </c>
      <c r="E178" s="55" t="s">
        <v>7802</v>
      </c>
      <c r="F178" s="55"/>
      <c r="G178" s="55" t="s">
        <v>7804</v>
      </c>
      <c r="H178" s="453">
        <v>80</v>
      </c>
      <c r="I178" s="456">
        <v>0.05</v>
      </c>
      <c r="J178" s="448">
        <f t="shared" si="2"/>
        <v>76</v>
      </c>
    </row>
    <row r="179" spans="1:10" ht="15.75">
      <c r="A179" s="55">
        <v>175</v>
      </c>
      <c r="B179" s="55" t="s">
        <v>10678</v>
      </c>
      <c r="C179" s="405" t="s">
        <v>10598</v>
      </c>
      <c r="D179" s="288" t="s">
        <v>10851</v>
      </c>
      <c r="E179" s="55" t="s">
        <v>7802</v>
      </c>
      <c r="F179" s="55"/>
      <c r="G179" s="55" t="s">
        <v>7804</v>
      </c>
      <c r="H179" s="453">
        <v>135</v>
      </c>
      <c r="I179" s="456">
        <v>0.05</v>
      </c>
      <c r="J179" s="448">
        <f t="shared" si="2"/>
        <v>128.25</v>
      </c>
    </row>
    <row r="180" spans="1:10" ht="15.75">
      <c r="A180" s="55">
        <v>176</v>
      </c>
      <c r="B180" s="55" t="s">
        <v>10678</v>
      </c>
      <c r="C180" s="405" t="s">
        <v>10599</v>
      </c>
      <c r="D180" s="288" t="s">
        <v>10852</v>
      </c>
      <c r="E180" s="55" t="s">
        <v>7802</v>
      </c>
      <c r="F180" s="55"/>
      <c r="G180" s="55" t="s">
        <v>7804</v>
      </c>
      <c r="H180" s="453">
        <v>135</v>
      </c>
      <c r="I180" s="456">
        <v>0.05</v>
      </c>
      <c r="J180" s="448">
        <f t="shared" si="2"/>
        <v>128.25</v>
      </c>
    </row>
    <row r="181" spans="1:10" ht="15.75">
      <c r="A181" s="55">
        <v>177</v>
      </c>
      <c r="B181" s="55" t="s">
        <v>10678</v>
      </c>
      <c r="C181" s="406" t="s">
        <v>10600</v>
      </c>
      <c r="D181" s="300" t="s">
        <v>10853</v>
      </c>
      <c r="E181" s="55" t="s">
        <v>7802</v>
      </c>
      <c r="F181" s="55"/>
      <c r="G181" s="55" t="s">
        <v>7804</v>
      </c>
      <c r="H181" s="453">
        <v>68</v>
      </c>
      <c r="I181" s="456">
        <v>0.05</v>
      </c>
      <c r="J181" s="448">
        <f t="shared" si="2"/>
        <v>64.599999999999994</v>
      </c>
    </row>
    <row r="182" spans="1:10" ht="15.75">
      <c r="A182" s="55">
        <v>178</v>
      </c>
      <c r="B182" s="55" t="s">
        <v>10678</v>
      </c>
      <c r="C182" s="406" t="s">
        <v>10601</v>
      </c>
      <c r="D182" s="287" t="s">
        <v>10854</v>
      </c>
      <c r="E182" s="55" t="s">
        <v>7802</v>
      </c>
      <c r="F182" s="55"/>
      <c r="G182" s="55" t="s">
        <v>7804</v>
      </c>
      <c r="H182" s="453">
        <v>68</v>
      </c>
      <c r="I182" s="456">
        <v>0.05</v>
      </c>
      <c r="J182" s="448">
        <f t="shared" si="2"/>
        <v>64.599999999999994</v>
      </c>
    </row>
    <row r="183" spans="1:10" ht="15.75">
      <c r="A183" s="55">
        <v>179</v>
      </c>
      <c r="B183" s="55" t="s">
        <v>10678</v>
      </c>
      <c r="C183" s="406" t="s">
        <v>10602</v>
      </c>
      <c r="D183" s="407" t="s">
        <v>10855</v>
      </c>
      <c r="E183" s="55" t="s">
        <v>7802</v>
      </c>
      <c r="F183" s="55"/>
      <c r="G183" s="55" t="s">
        <v>7804</v>
      </c>
      <c r="H183" s="453">
        <v>610</v>
      </c>
      <c r="I183" s="456">
        <v>0.05</v>
      </c>
      <c r="J183" s="448">
        <f t="shared" si="2"/>
        <v>579.5</v>
      </c>
    </row>
    <row r="184" spans="1:10" ht="15.75">
      <c r="A184" s="55">
        <v>180</v>
      </c>
      <c r="B184" s="55" t="s">
        <v>10678</v>
      </c>
      <c r="C184" s="405" t="s">
        <v>10603</v>
      </c>
      <c r="D184" s="416" t="s">
        <v>10856</v>
      </c>
      <c r="E184" s="55" t="s">
        <v>7802</v>
      </c>
      <c r="F184" s="55"/>
      <c r="G184" s="55" t="s">
        <v>7804</v>
      </c>
      <c r="H184" s="453">
        <v>751</v>
      </c>
      <c r="I184" s="456">
        <v>0.05</v>
      </c>
      <c r="J184" s="448">
        <f t="shared" si="2"/>
        <v>713.44999999999993</v>
      </c>
    </row>
    <row r="185" spans="1:10" ht="15.75">
      <c r="A185" s="55">
        <v>181</v>
      </c>
      <c r="B185" s="55" t="s">
        <v>10678</v>
      </c>
      <c r="C185" s="406" t="s">
        <v>10604</v>
      </c>
      <c r="D185" s="407" t="s">
        <v>10857</v>
      </c>
      <c r="E185" s="55" t="s">
        <v>7802</v>
      </c>
      <c r="F185" s="55"/>
      <c r="G185" s="55" t="s">
        <v>7804</v>
      </c>
      <c r="H185" s="453">
        <v>900</v>
      </c>
      <c r="I185" s="456">
        <v>0.05</v>
      </c>
      <c r="J185" s="448">
        <f t="shared" si="2"/>
        <v>855</v>
      </c>
    </row>
    <row r="186" spans="1:10" ht="15.75">
      <c r="A186" s="55">
        <v>182</v>
      </c>
      <c r="B186" s="55" t="s">
        <v>10678</v>
      </c>
      <c r="C186" s="406" t="s">
        <v>10605</v>
      </c>
      <c r="D186" s="407" t="s">
        <v>10858</v>
      </c>
      <c r="E186" s="55" t="s">
        <v>7802</v>
      </c>
      <c r="F186" s="55"/>
      <c r="G186" s="55" t="s">
        <v>7804</v>
      </c>
      <c r="H186" s="453">
        <v>500</v>
      </c>
      <c r="I186" s="456">
        <v>0.05</v>
      </c>
      <c r="J186" s="448">
        <f t="shared" si="2"/>
        <v>475</v>
      </c>
    </row>
    <row r="187" spans="1:10" ht="15.75">
      <c r="A187" s="55">
        <v>183</v>
      </c>
      <c r="B187" s="55" t="s">
        <v>10678</v>
      </c>
      <c r="C187" s="405" t="s">
        <v>10606</v>
      </c>
      <c r="D187" s="415" t="s">
        <v>10859</v>
      </c>
      <c r="E187" s="55" t="s">
        <v>7802</v>
      </c>
      <c r="F187" s="55"/>
      <c r="G187" s="55" t="s">
        <v>7804</v>
      </c>
      <c r="H187" s="453">
        <v>751</v>
      </c>
      <c r="I187" s="456">
        <v>0.05</v>
      </c>
      <c r="J187" s="448">
        <f t="shared" si="2"/>
        <v>713.44999999999993</v>
      </c>
    </row>
    <row r="188" spans="1:10" ht="15.75">
      <c r="A188" s="55">
        <v>184</v>
      </c>
      <c r="B188" s="55" t="s">
        <v>10678</v>
      </c>
      <c r="C188" s="405" t="s">
        <v>10607</v>
      </c>
      <c r="D188" s="415" t="s">
        <v>10860</v>
      </c>
      <c r="E188" s="55" t="s">
        <v>7802</v>
      </c>
      <c r="F188" s="55"/>
      <c r="G188" s="55" t="s">
        <v>7804</v>
      </c>
      <c r="H188" s="453">
        <v>610</v>
      </c>
      <c r="I188" s="456">
        <v>0.05</v>
      </c>
      <c r="J188" s="448">
        <f t="shared" si="2"/>
        <v>579.5</v>
      </c>
    </row>
    <row r="189" spans="1:10" ht="15.75">
      <c r="A189" s="55">
        <v>185</v>
      </c>
      <c r="B189" s="55" t="s">
        <v>10678</v>
      </c>
      <c r="C189" s="405" t="s">
        <v>10608</v>
      </c>
      <c r="D189" s="288" t="s">
        <v>10861</v>
      </c>
      <c r="E189" s="55" t="s">
        <v>7802</v>
      </c>
      <c r="F189" s="55"/>
      <c r="G189" s="55" t="s">
        <v>7804</v>
      </c>
      <c r="H189" s="453">
        <v>68</v>
      </c>
      <c r="I189" s="456">
        <v>0.05</v>
      </c>
      <c r="J189" s="448">
        <f t="shared" si="2"/>
        <v>64.599999999999994</v>
      </c>
    </row>
    <row r="190" spans="1:10" ht="15.75">
      <c r="A190" s="55">
        <v>186</v>
      </c>
      <c r="B190" s="55" t="s">
        <v>10678</v>
      </c>
      <c r="C190" s="405" t="s">
        <v>10609</v>
      </c>
      <c r="D190" s="415" t="s">
        <v>10862</v>
      </c>
      <c r="E190" s="55" t="s">
        <v>7802</v>
      </c>
      <c r="F190" s="55"/>
      <c r="G190" s="55" t="s">
        <v>7804</v>
      </c>
      <c r="H190" s="453">
        <v>610</v>
      </c>
      <c r="I190" s="456">
        <v>0.05</v>
      </c>
      <c r="J190" s="448">
        <f t="shared" si="2"/>
        <v>579.5</v>
      </c>
    </row>
    <row r="191" spans="1:10" ht="15.75">
      <c r="A191" s="55">
        <v>187</v>
      </c>
      <c r="B191" s="55" t="s">
        <v>10678</v>
      </c>
      <c r="C191" s="409" t="s">
        <v>10610</v>
      </c>
      <c r="D191" s="288" t="s">
        <v>10863</v>
      </c>
      <c r="E191" s="55" t="s">
        <v>7802</v>
      </c>
      <c r="F191" s="55"/>
      <c r="G191" s="55" t="s">
        <v>7804</v>
      </c>
      <c r="H191" s="453">
        <v>68</v>
      </c>
      <c r="I191" s="456">
        <v>0.05</v>
      </c>
      <c r="J191" s="448">
        <f t="shared" si="2"/>
        <v>64.599999999999994</v>
      </c>
    </row>
    <row r="192" spans="1:10" ht="15.75">
      <c r="A192" s="55">
        <v>188</v>
      </c>
      <c r="B192" s="55" t="s">
        <v>10678</v>
      </c>
      <c r="C192" s="417" t="s">
        <v>10611</v>
      </c>
      <c r="D192" s="300" t="s">
        <v>10864</v>
      </c>
      <c r="E192" s="55" t="s">
        <v>7802</v>
      </c>
      <c r="F192" s="55"/>
      <c r="G192" s="55" t="s">
        <v>7804</v>
      </c>
      <c r="H192" s="453">
        <v>68</v>
      </c>
      <c r="I192" s="456">
        <v>0.05</v>
      </c>
      <c r="J192" s="448">
        <f t="shared" si="2"/>
        <v>64.599999999999994</v>
      </c>
    </row>
    <row r="193" spans="1:10" ht="15.75">
      <c r="A193" s="55">
        <v>189</v>
      </c>
      <c r="B193" s="55" t="s">
        <v>10678</v>
      </c>
      <c r="C193" s="405" t="s">
        <v>10612</v>
      </c>
      <c r="D193" s="415" t="s">
        <v>10865</v>
      </c>
      <c r="E193" s="55" t="s">
        <v>7802</v>
      </c>
      <c r="F193" s="55"/>
      <c r="G193" s="55" t="s">
        <v>7804</v>
      </c>
      <c r="H193" s="453">
        <v>975</v>
      </c>
      <c r="I193" s="456">
        <v>0.05</v>
      </c>
      <c r="J193" s="448">
        <f t="shared" si="2"/>
        <v>926.25</v>
      </c>
    </row>
    <row r="194" spans="1:10" ht="15.75">
      <c r="A194" s="55">
        <v>190</v>
      </c>
      <c r="B194" s="55" t="s">
        <v>10678</v>
      </c>
      <c r="C194" s="405" t="s">
        <v>10613</v>
      </c>
      <c r="D194" s="415" t="s">
        <v>10866</v>
      </c>
      <c r="E194" s="55" t="s">
        <v>7802</v>
      </c>
      <c r="F194" s="55"/>
      <c r="G194" s="55" t="s">
        <v>7804</v>
      </c>
      <c r="H194" s="453">
        <v>975</v>
      </c>
      <c r="I194" s="456">
        <v>0.05</v>
      </c>
      <c r="J194" s="448">
        <f t="shared" si="2"/>
        <v>926.25</v>
      </c>
    </row>
    <row r="195" spans="1:10" ht="26.25">
      <c r="A195" s="55">
        <v>191</v>
      </c>
      <c r="B195" s="55" t="s">
        <v>10678</v>
      </c>
      <c r="C195" s="406" t="s">
        <v>10614</v>
      </c>
      <c r="D195" s="288" t="s">
        <v>10867</v>
      </c>
      <c r="E195" s="55" t="s">
        <v>7802</v>
      </c>
      <c r="F195" s="55"/>
      <c r="G195" s="55" t="s">
        <v>7804</v>
      </c>
      <c r="H195" s="453">
        <v>450</v>
      </c>
      <c r="I195" s="456">
        <v>0.05</v>
      </c>
      <c r="J195" s="448">
        <f t="shared" si="2"/>
        <v>427.5</v>
      </c>
    </row>
    <row r="196" spans="1:10" ht="15.75">
      <c r="A196" s="55">
        <v>192</v>
      </c>
      <c r="B196" s="55" t="s">
        <v>10678</v>
      </c>
      <c r="C196" s="405" t="s">
        <v>10615</v>
      </c>
      <c r="D196" s="288" t="s">
        <v>10868</v>
      </c>
      <c r="E196" s="55" t="s">
        <v>7802</v>
      </c>
      <c r="F196" s="55"/>
      <c r="G196" s="55" t="s">
        <v>7804</v>
      </c>
      <c r="H196" s="453">
        <v>640</v>
      </c>
      <c r="I196" s="456">
        <v>0.05</v>
      </c>
      <c r="J196" s="448">
        <f t="shared" si="2"/>
        <v>608</v>
      </c>
    </row>
    <row r="197" spans="1:10" ht="15.75">
      <c r="A197" s="55">
        <v>193</v>
      </c>
      <c r="B197" s="55" t="s">
        <v>10678</v>
      </c>
      <c r="C197" s="405" t="s">
        <v>10616</v>
      </c>
      <c r="D197" s="415" t="s">
        <v>10869</v>
      </c>
      <c r="E197" s="55" t="s">
        <v>7802</v>
      </c>
      <c r="F197" s="55"/>
      <c r="G197" s="55" t="s">
        <v>7804</v>
      </c>
      <c r="H197" s="453">
        <v>1216</v>
      </c>
      <c r="I197" s="456">
        <v>0.05</v>
      </c>
      <c r="J197" s="448">
        <f t="shared" si="2"/>
        <v>1155.2</v>
      </c>
    </row>
    <row r="198" spans="1:10" ht="15.75">
      <c r="A198" s="55">
        <v>194</v>
      </c>
      <c r="B198" s="55" t="s">
        <v>10678</v>
      </c>
      <c r="C198" s="405" t="s">
        <v>10617</v>
      </c>
      <c r="D198" s="415" t="s">
        <v>10870</v>
      </c>
      <c r="E198" s="55" t="s">
        <v>7802</v>
      </c>
      <c r="F198" s="55"/>
      <c r="G198" s="55" t="s">
        <v>7804</v>
      </c>
      <c r="H198" s="453">
        <v>1216</v>
      </c>
      <c r="I198" s="456">
        <v>0.05</v>
      </c>
      <c r="J198" s="448">
        <f t="shared" ref="J198:J258" si="3">H198*(1-I198)</f>
        <v>1155.2</v>
      </c>
    </row>
    <row r="199" spans="1:10" ht="15.75">
      <c r="A199" s="55">
        <v>195</v>
      </c>
      <c r="B199" s="55" t="s">
        <v>10678</v>
      </c>
      <c r="C199" s="405" t="s">
        <v>10618</v>
      </c>
      <c r="D199" s="415" t="s">
        <v>10871</v>
      </c>
      <c r="E199" s="55" t="s">
        <v>7802</v>
      </c>
      <c r="F199" s="55"/>
      <c r="G199" s="55" t="s">
        <v>7804</v>
      </c>
      <c r="H199" s="453">
        <v>1500</v>
      </c>
      <c r="I199" s="456">
        <v>0.05</v>
      </c>
      <c r="J199" s="448">
        <f t="shared" si="3"/>
        <v>1425</v>
      </c>
    </row>
    <row r="200" spans="1:10" ht="15.75">
      <c r="A200" s="55">
        <v>196</v>
      </c>
      <c r="B200" s="55" t="s">
        <v>10678</v>
      </c>
      <c r="C200" s="406" t="s">
        <v>10619</v>
      </c>
      <c r="D200" s="288" t="s">
        <v>10872</v>
      </c>
      <c r="E200" s="55" t="s">
        <v>7802</v>
      </c>
      <c r="F200" s="55"/>
      <c r="G200" s="55" t="s">
        <v>7804</v>
      </c>
      <c r="H200" s="453">
        <v>143</v>
      </c>
      <c r="I200" s="456">
        <v>0.05</v>
      </c>
      <c r="J200" s="448">
        <f t="shared" si="3"/>
        <v>135.85</v>
      </c>
    </row>
    <row r="201" spans="1:10" ht="15.75">
      <c r="A201" s="55">
        <v>197</v>
      </c>
      <c r="B201" s="55" t="s">
        <v>10678</v>
      </c>
      <c r="C201" s="406" t="s">
        <v>10620</v>
      </c>
      <c r="D201" s="288" t="s">
        <v>10873</v>
      </c>
      <c r="E201" s="55" t="s">
        <v>7802</v>
      </c>
      <c r="F201" s="55"/>
      <c r="G201" s="55" t="s">
        <v>7804</v>
      </c>
      <c r="H201" s="453">
        <v>25</v>
      </c>
      <c r="I201" s="456">
        <v>0.05</v>
      </c>
      <c r="J201" s="448">
        <f t="shared" si="3"/>
        <v>23.75</v>
      </c>
    </row>
    <row r="202" spans="1:10" ht="15.75">
      <c r="A202" s="55">
        <v>198</v>
      </c>
      <c r="B202" s="55" t="s">
        <v>10678</v>
      </c>
      <c r="C202" s="406" t="s">
        <v>10621</v>
      </c>
      <c r="D202" s="288" t="s">
        <v>10874</v>
      </c>
      <c r="E202" s="55" t="s">
        <v>7802</v>
      </c>
      <c r="F202" s="55"/>
      <c r="G202" s="55" t="s">
        <v>7804</v>
      </c>
      <c r="H202" s="453">
        <v>22</v>
      </c>
      <c r="I202" s="456">
        <v>0.05</v>
      </c>
      <c r="J202" s="448">
        <f t="shared" si="3"/>
        <v>20.9</v>
      </c>
    </row>
    <row r="203" spans="1:10" ht="15.75">
      <c r="A203" s="55">
        <v>199</v>
      </c>
      <c r="B203" s="55" t="s">
        <v>10678</v>
      </c>
      <c r="C203" s="406" t="s">
        <v>10622</v>
      </c>
      <c r="D203" s="288" t="s">
        <v>10875</v>
      </c>
      <c r="E203" s="55" t="s">
        <v>7802</v>
      </c>
      <c r="F203" s="55"/>
      <c r="G203" s="55" t="s">
        <v>7804</v>
      </c>
      <c r="H203" s="453">
        <v>25</v>
      </c>
      <c r="I203" s="456">
        <v>0.05</v>
      </c>
      <c r="J203" s="448">
        <f t="shared" si="3"/>
        <v>23.75</v>
      </c>
    </row>
    <row r="204" spans="1:10" ht="15.75">
      <c r="A204" s="55">
        <v>200</v>
      </c>
      <c r="B204" s="55" t="s">
        <v>10678</v>
      </c>
      <c r="C204" s="406" t="s">
        <v>10623</v>
      </c>
      <c r="D204" s="288" t="s">
        <v>10876</v>
      </c>
      <c r="E204" s="55" t="s">
        <v>7802</v>
      </c>
      <c r="F204" s="55"/>
      <c r="G204" s="55" t="s">
        <v>7804</v>
      </c>
      <c r="H204" s="453">
        <v>22</v>
      </c>
      <c r="I204" s="456">
        <v>0.05</v>
      </c>
      <c r="J204" s="448">
        <f t="shared" si="3"/>
        <v>20.9</v>
      </c>
    </row>
    <row r="205" spans="1:10" ht="26.25">
      <c r="A205" s="55">
        <v>201</v>
      </c>
      <c r="B205" s="55" t="s">
        <v>10678</v>
      </c>
      <c r="C205" s="406" t="s">
        <v>10624</v>
      </c>
      <c r="D205" s="288" t="s">
        <v>10877</v>
      </c>
      <c r="E205" s="55" t="s">
        <v>7802</v>
      </c>
      <c r="F205" s="55"/>
      <c r="G205" s="55" t="s">
        <v>7804</v>
      </c>
      <c r="H205" s="453">
        <v>25</v>
      </c>
      <c r="I205" s="456">
        <v>0.05</v>
      </c>
      <c r="J205" s="448">
        <f t="shared" si="3"/>
        <v>23.75</v>
      </c>
    </row>
    <row r="206" spans="1:10" ht="15.75">
      <c r="A206" s="55">
        <v>202</v>
      </c>
      <c r="B206" s="55" t="s">
        <v>10678</v>
      </c>
      <c r="C206" s="406" t="s">
        <v>10625</v>
      </c>
      <c r="D206" s="288" t="s">
        <v>10878</v>
      </c>
      <c r="E206" s="55" t="s">
        <v>7802</v>
      </c>
      <c r="F206" s="55"/>
      <c r="G206" s="55" t="s">
        <v>7804</v>
      </c>
      <c r="H206" s="453">
        <v>22</v>
      </c>
      <c r="I206" s="456">
        <v>0.05</v>
      </c>
      <c r="J206" s="448">
        <f t="shared" si="3"/>
        <v>20.9</v>
      </c>
    </row>
    <row r="207" spans="1:10" ht="26.25">
      <c r="A207" s="55">
        <v>203</v>
      </c>
      <c r="B207" s="55" t="s">
        <v>10678</v>
      </c>
      <c r="C207" s="405" t="s">
        <v>10626</v>
      </c>
      <c r="D207" s="288" t="s">
        <v>10879</v>
      </c>
      <c r="E207" s="55" t="s">
        <v>7802</v>
      </c>
      <c r="F207" s="55"/>
      <c r="G207" s="55" t="s">
        <v>7804</v>
      </c>
      <c r="H207" s="453">
        <v>25</v>
      </c>
      <c r="I207" s="456">
        <v>0.05</v>
      </c>
      <c r="J207" s="448">
        <f t="shared" si="3"/>
        <v>23.75</v>
      </c>
    </row>
    <row r="208" spans="1:10" ht="15.75">
      <c r="A208" s="55">
        <v>204</v>
      </c>
      <c r="B208" s="55" t="s">
        <v>10678</v>
      </c>
      <c r="C208" s="405" t="s">
        <v>10627</v>
      </c>
      <c r="D208" s="288" t="s">
        <v>10880</v>
      </c>
      <c r="E208" s="55" t="s">
        <v>7802</v>
      </c>
      <c r="F208" s="55"/>
      <c r="G208" s="55" t="s">
        <v>7804</v>
      </c>
      <c r="H208" s="453">
        <v>22</v>
      </c>
      <c r="I208" s="456">
        <v>0.05</v>
      </c>
      <c r="J208" s="448">
        <f t="shared" si="3"/>
        <v>20.9</v>
      </c>
    </row>
    <row r="209" spans="1:10" ht="15.75">
      <c r="A209" s="55">
        <v>205</v>
      </c>
      <c r="B209" s="55" t="s">
        <v>10678</v>
      </c>
      <c r="C209" s="406" t="s">
        <v>10628</v>
      </c>
      <c r="D209" s="288" t="s">
        <v>10881</v>
      </c>
      <c r="E209" s="55" t="s">
        <v>7802</v>
      </c>
      <c r="F209" s="55"/>
      <c r="G209" s="55" t="s">
        <v>7804</v>
      </c>
      <c r="H209" s="453">
        <v>13</v>
      </c>
      <c r="I209" s="456">
        <v>0.05</v>
      </c>
      <c r="J209" s="448">
        <f t="shared" si="3"/>
        <v>12.35</v>
      </c>
    </row>
    <row r="210" spans="1:10" ht="26.25">
      <c r="A210" s="55">
        <v>206</v>
      </c>
      <c r="B210" s="55" t="s">
        <v>10678</v>
      </c>
      <c r="C210" s="406" t="s">
        <v>10629</v>
      </c>
      <c r="D210" s="288" t="s">
        <v>10882</v>
      </c>
      <c r="E210" s="55" t="s">
        <v>7802</v>
      </c>
      <c r="F210" s="55"/>
      <c r="G210" s="55" t="s">
        <v>7804</v>
      </c>
      <c r="H210" s="453">
        <v>25</v>
      </c>
      <c r="I210" s="456">
        <v>0.05</v>
      </c>
      <c r="J210" s="448">
        <f t="shared" si="3"/>
        <v>23.75</v>
      </c>
    </row>
    <row r="211" spans="1:10" ht="15.75">
      <c r="A211" s="55">
        <v>207</v>
      </c>
      <c r="B211" s="55" t="s">
        <v>10678</v>
      </c>
      <c r="C211" s="406" t="s">
        <v>10630</v>
      </c>
      <c r="D211" s="288" t="s">
        <v>10883</v>
      </c>
      <c r="E211" s="55" t="s">
        <v>7802</v>
      </c>
      <c r="F211" s="55"/>
      <c r="G211" s="55" t="s">
        <v>7804</v>
      </c>
      <c r="H211" s="453">
        <v>25</v>
      </c>
      <c r="I211" s="456">
        <v>0.05</v>
      </c>
      <c r="J211" s="448">
        <f t="shared" si="3"/>
        <v>23.75</v>
      </c>
    </row>
    <row r="212" spans="1:10" ht="26.25">
      <c r="A212" s="55">
        <v>208</v>
      </c>
      <c r="B212" s="55" t="s">
        <v>10678</v>
      </c>
      <c r="C212" s="406" t="s">
        <v>10631</v>
      </c>
      <c r="D212" s="288" t="s">
        <v>10884</v>
      </c>
      <c r="E212" s="55" t="s">
        <v>7802</v>
      </c>
      <c r="F212" s="55"/>
      <c r="G212" s="55" t="s">
        <v>7804</v>
      </c>
      <c r="H212" s="453">
        <v>25</v>
      </c>
      <c r="I212" s="456">
        <v>0.05</v>
      </c>
      <c r="J212" s="448">
        <f t="shared" si="3"/>
        <v>23.75</v>
      </c>
    </row>
    <row r="213" spans="1:10" ht="15.75">
      <c r="A213" s="55">
        <v>209</v>
      </c>
      <c r="B213" s="55" t="s">
        <v>10678</v>
      </c>
      <c r="C213" s="406" t="s">
        <v>10632</v>
      </c>
      <c r="D213" s="288" t="s">
        <v>10885</v>
      </c>
      <c r="E213" s="55" t="s">
        <v>7802</v>
      </c>
      <c r="F213" s="55"/>
      <c r="G213" s="55" t="s">
        <v>7804</v>
      </c>
      <c r="H213" s="453">
        <v>25</v>
      </c>
      <c r="I213" s="456">
        <v>0.05</v>
      </c>
      <c r="J213" s="448">
        <f t="shared" si="3"/>
        <v>23.75</v>
      </c>
    </row>
    <row r="214" spans="1:10" ht="26.25">
      <c r="A214" s="55">
        <v>210</v>
      </c>
      <c r="B214" s="55" t="s">
        <v>10678</v>
      </c>
      <c r="C214" s="406" t="s">
        <v>10633</v>
      </c>
      <c r="D214" s="288" t="s">
        <v>10886</v>
      </c>
      <c r="E214" s="55" t="s">
        <v>7802</v>
      </c>
      <c r="F214" s="55"/>
      <c r="G214" s="55" t="s">
        <v>7804</v>
      </c>
      <c r="H214" s="453">
        <v>25</v>
      </c>
      <c r="I214" s="456">
        <v>0.05</v>
      </c>
      <c r="J214" s="448">
        <f t="shared" si="3"/>
        <v>23.75</v>
      </c>
    </row>
    <row r="215" spans="1:10" ht="15.75">
      <c r="A215" s="55">
        <v>211</v>
      </c>
      <c r="B215" s="55" t="s">
        <v>10678</v>
      </c>
      <c r="C215" s="406" t="s">
        <v>10634</v>
      </c>
      <c r="D215" s="288" t="s">
        <v>10887</v>
      </c>
      <c r="E215" s="55" t="s">
        <v>7802</v>
      </c>
      <c r="F215" s="55"/>
      <c r="G215" s="55" t="s">
        <v>7804</v>
      </c>
      <c r="H215" s="453">
        <v>25</v>
      </c>
      <c r="I215" s="456">
        <v>0.05</v>
      </c>
      <c r="J215" s="448">
        <f t="shared" si="3"/>
        <v>23.75</v>
      </c>
    </row>
    <row r="216" spans="1:10" ht="26.25">
      <c r="A216" s="55">
        <v>212</v>
      </c>
      <c r="B216" s="55" t="s">
        <v>10678</v>
      </c>
      <c r="C216" s="406" t="s">
        <v>10635</v>
      </c>
      <c r="D216" s="288" t="s">
        <v>10888</v>
      </c>
      <c r="E216" s="55" t="s">
        <v>7802</v>
      </c>
      <c r="F216" s="55"/>
      <c r="G216" s="55" t="s">
        <v>7804</v>
      </c>
      <c r="H216" s="453">
        <v>25</v>
      </c>
      <c r="I216" s="456">
        <v>0.05</v>
      </c>
      <c r="J216" s="448">
        <f t="shared" si="3"/>
        <v>23.75</v>
      </c>
    </row>
    <row r="217" spans="1:10" ht="15.75">
      <c r="A217" s="55">
        <v>213</v>
      </c>
      <c r="B217" s="55" t="s">
        <v>10678</v>
      </c>
      <c r="C217" s="406" t="s">
        <v>10636</v>
      </c>
      <c r="D217" s="288" t="s">
        <v>10889</v>
      </c>
      <c r="E217" s="55" t="s">
        <v>7802</v>
      </c>
      <c r="F217" s="55"/>
      <c r="G217" s="55" t="s">
        <v>7804</v>
      </c>
      <c r="H217" s="453">
        <v>25</v>
      </c>
      <c r="I217" s="456">
        <v>0.05</v>
      </c>
      <c r="J217" s="448">
        <f t="shared" si="3"/>
        <v>23.75</v>
      </c>
    </row>
    <row r="218" spans="1:10" ht="39">
      <c r="A218" s="55">
        <v>214</v>
      </c>
      <c r="B218" s="55" t="s">
        <v>10678</v>
      </c>
      <c r="C218" s="409" t="s">
        <v>10637</v>
      </c>
      <c r="D218" s="407" t="s">
        <v>10890</v>
      </c>
      <c r="E218" s="55" t="s">
        <v>7802</v>
      </c>
      <c r="F218" s="55"/>
      <c r="G218" s="55" t="s">
        <v>7804</v>
      </c>
      <c r="H218" s="453">
        <v>551</v>
      </c>
      <c r="I218" s="456">
        <v>0.05</v>
      </c>
      <c r="J218" s="448">
        <f t="shared" si="3"/>
        <v>523.44999999999993</v>
      </c>
    </row>
    <row r="219" spans="1:10" ht="39">
      <c r="A219" s="55">
        <v>215</v>
      </c>
      <c r="B219" s="55" t="s">
        <v>10678</v>
      </c>
      <c r="C219" s="409" t="s">
        <v>10638</v>
      </c>
      <c r="D219" s="407" t="s">
        <v>10891</v>
      </c>
      <c r="E219" s="55" t="s">
        <v>7802</v>
      </c>
      <c r="F219" s="55"/>
      <c r="G219" s="55" t="s">
        <v>7804</v>
      </c>
      <c r="H219" s="453">
        <v>382</v>
      </c>
      <c r="I219" s="456">
        <v>0.05</v>
      </c>
      <c r="J219" s="448">
        <f t="shared" si="3"/>
        <v>362.9</v>
      </c>
    </row>
    <row r="220" spans="1:10" ht="26.25">
      <c r="A220" s="55">
        <v>216</v>
      </c>
      <c r="B220" s="55" t="s">
        <v>10678</v>
      </c>
      <c r="C220" s="409" t="s">
        <v>10639</v>
      </c>
      <c r="D220" s="407" t="s">
        <v>10892</v>
      </c>
      <c r="E220" s="55" t="s">
        <v>7802</v>
      </c>
      <c r="F220" s="55"/>
      <c r="G220" s="55" t="s">
        <v>7804</v>
      </c>
      <c r="H220" s="453">
        <v>303</v>
      </c>
      <c r="I220" s="456">
        <v>0.05</v>
      </c>
      <c r="J220" s="448">
        <f t="shared" si="3"/>
        <v>287.84999999999997</v>
      </c>
    </row>
    <row r="221" spans="1:10" ht="26.25">
      <c r="A221" s="55">
        <v>217</v>
      </c>
      <c r="B221" s="55" t="s">
        <v>10678</v>
      </c>
      <c r="C221" s="409" t="s">
        <v>10640</v>
      </c>
      <c r="D221" s="407" t="s">
        <v>10893</v>
      </c>
      <c r="E221" s="55" t="s">
        <v>7802</v>
      </c>
      <c r="F221" s="55"/>
      <c r="G221" s="55" t="s">
        <v>7804</v>
      </c>
      <c r="H221" s="453">
        <v>163</v>
      </c>
      <c r="I221" s="456">
        <v>0.05</v>
      </c>
      <c r="J221" s="448">
        <f t="shared" si="3"/>
        <v>154.85</v>
      </c>
    </row>
    <row r="222" spans="1:10" ht="15.75">
      <c r="A222" s="55">
        <v>218</v>
      </c>
      <c r="B222" s="55" t="s">
        <v>10678</v>
      </c>
      <c r="C222" s="409" t="s">
        <v>10641</v>
      </c>
      <c r="D222" s="407" t="s">
        <v>10894</v>
      </c>
      <c r="E222" s="55" t="s">
        <v>7802</v>
      </c>
      <c r="F222" s="55"/>
      <c r="G222" s="55" t="s">
        <v>7804</v>
      </c>
      <c r="H222" s="453">
        <v>202</v>
      </c>
      <c r="I222" s="456">
        <v>0.05</v>
      </c>
      <c r="J222" s="448">
        <f t="shared" si="3"/>
        <v>191.89999999999998</v>
      </c>
    </row>
    <row r="223" spans="1:10" ht="15.75">
      <c r="A223" s="55">
        <v>219</v>
      </c>
      <c r="B223" s="55" t="s">
        <v>10678</v>
      </c>
      <c r="C223" s="409" t="s">
        <v>10642</v>
      </c>
      <c r="D223" s="407" t="s">
        <v>10895</v>
      </c>
      <c r="E223" s="55" t="s">
        <v>7802</v>
      </c>
      <c r="F223" s="55"/>
      <c r="G223" s="55" t="s">
        <v>7804</v>
      </c>
      <c r="H223" s="453">
        <v>691</v>
      </c>
      <c r="I223" s="456">
        <v>0.05</v>
      </c>
      <c r="J223" s="448">
        <f t="shared" si="3"/>
        <v>656.44999999999993</v>
      </c>
    </row>
    <row r="224" spans="1:10" ht="15.75">
      <c r="A224" s="55">
        <v>220</v>
      </c>
      <c r="B224" s="55" t="s">
        <v>10678</v>
      </c>
      <c r="C224" s="409" t="s">
        <v>10643</v>
      </c>
      <c r="D224" s="300" t="s">
        <v>10896</v>
      </c>
      <c r="E224" s="55" t="s">
        <v>7802</v>
      </c>
      <c r="F224" s="55"/>
      <c r="G224" s="55" t="s">
        <v>7804</v>
      </c>
      <c r="H224" s="453">
        <v>322</v>
      </c>
      <c r="I224" s="456">
        <v>0.05</v>
      </c>
      <c r="J224" s="448">
        <f t="shared" si="3"/>
        <v>305.89999999999998</v>
      </c>
    </row>
    <row r="225" spans="1:10" ht="26.25">
      <c r="A225" s="55">
        <v>221</v>
      </c>
      <c r="B225" s="55" t="s">
        <v>10678</v>
      </c>
      <c r="C225" s="406" t="s">
        <v>10644</v>
      </c>
      <c r="D225" s="288" t="s">
        <v>10897</v>
      </c>
      <c r="E225" s="55" t="s">
        <v>7802</v>
      </c>
      <c r="F225" s="55"/>
      <c r="G225" s="55" t="s">
        <v>7804</v>
      </c>
      <c r="H225" s="453">
        <v>28</v>
      </c>
      <c r="I225" s="456">
        <v>0.05</v>
      </c>
      <c r="J225" s="448">
        <f t="shared" si="3"/>
        <v>26.599999999999998</v>
      </c>
    </row>
    <row r="226" spans="1:10" ht="15.75">
      <c r="A226" s="55">
        <v>222</v>
      </c>
      <c r="B226" s="55" t="s">
        <v>10678</v>
      </c>
      <c r="C226" s="406" t="s">
        <v>10645</v>
      </c>
      <c r="D226" s="288" t="s">
        <v>10898</v>
      </c>
      <c r="E226" s="55" t="s">
        <v>7802</v>
      </c>
      <c r="F226" s="55"/>
      <c r="G226" s="55" t="s">
        <v>7804</v>
      </c>
      <c r="H226" s="453">
        <v>277</v>
      </c>
      <c r="I226" s="456">
        <v>0.05</v>
      </c>
      <c r="J226" s="448">
        <f t="shared" si="3"/>
        <v>263.14999999999998</v>
      </c>
    </row>
    <row r="227" spans="1:10" ht="15.75">
      <c r="A227" s="55">
        <v>223</v>
      </c>
      <c r="B227" s="55" t="s">
        <v>10678</v>
      </c>
      <c r="C227" s="406" t="s">
        <v>10646</v>
      </c>
      <c r="D227" s="288" t="s">
        <v>10899</v>
      </c>
      <c r="E227" s="55" t="s">
        <v>7802</v>
      </c>
      <c r="F227" s="55"/>
      <c r="G227" s="55" t="s">
        <v>7804</v>
      </c>
      <c r="H227" s="453">
        <v>998</v>
      </c>
      <c r="I227" s="456">
        <v>0.05</v>
      </c>
      <c r="J227" s="448">
        <f t="shared" si="3"/>
        <v>948.09999999999991</v>
      </c>
    </row>
    <row r="228" spans="1:10" ht="15.75">
      <c r="A228" s="55">
        <v>224</v>
      </c>
      <c r="B228" s="55" t="s">
        <v>10678</v>
      </c>
      <c r="C228" s="406" t="s">
        <v>10647</v>
      </c>
      <c r="D228" s="288" t="s">
        <v>10900</v>
      </c>
      <c r="E228" s="55" t="s">
        <v>7802</v>
      </c>
      <c r="F228" s="55"/>
      <c r="G228" s="55" t="s">
        <v>7804</v>
      </c>
      <c r="H228" s="453">
        <v>1261</v>
      </c>
      <c r="I228" s="456">
        <v>0.05</v>
      </c>
      <c r="J228" s="448">
        <f t="shared" si="3"/>
        <v>1197.95</v>
      </c>
    </row>
    <row r="229" spans="1:10" ht="26.25">
      <c r="A229" s="55">
        <v>225</v>
      </c>
      <c r="B229" s="55" t="s">
        <v>10678</v>
      </c>
      <c r="C229" s="406" t="s">
        <v>10648</v>
      </c>
      <c r="D229" s="288" t="s">
        <v>10901</v>
      </c>
      <c r="E229" s="55" t="s">
        <v>7802</v>
      </c>
      <c r="F229" s="55"/>
      <c r="G229" s="55" t="s">
        <v>7804</v>
      </c>
      <c r="H229" s="453">
        <v>1593</v>
      </c>
      <c r="I229" s="456">
        <v>0.05</v>
      </c>
      <c r="J229" s="448">
        <f t="shared" si="3"/>
        <v>1513.35</v>
      </c>
    </row>
    <row r="230" spans="1:10" ht="26.25">
      <c r="A230" s="55">
        <v>226</v>
      </c>
      <c r="B230" s="55" t="s">
        <v>10678</v>
      </c>
      <c r="C230" s="406" t="s">
        <v>10649</v>
      </c>
      <c r="D230" s="288" t="s">
        <v>10902</v>
      </c>
      <c r="E230" s="55" t="s">
        <v>7802</v>
      </c>
      <c r="F230" s="55"/>
      <c r="G230" s="55" t="s">
        <v>7804</v>
      </c>
      <c r="H230" s="453">
        <v>1936</v>
      </c>
      <c r="I230" s="456">
        <v>0.05</v>
      </c>
      <c r="J230" s="448">
        <f t="shared" si="3"/>
        <v>1839.1999999999998</v>
      </c>
    </row>
    <row r="231" spans="1:10" ht="26.25">
      <c r="A231" s="55">
        <v>227</v>
      </c>
      <c r="B231" s="55" t="s">
        <v>10678</v>
      </c>
      <c r="C231" s="406" t="s">
        <v>10650</v>
      </c>
      <c r="D231" s="288" t="s">
        <v>10903</v>
      </c>
      <c r="E231" s="55" t="s">
        <v>7802</v>
      </c>
      <c r="F231" s="55"/>
      <c r="G231" s="55" t="s">
        <v>7804</v>
      </c>
      <c r="H231" s="453">
        <v>2362</v>
      </c>
      <c r="I231" s="456">
        <v>0.05</v>
      </c>
      <c r="J231" s="448">
        <f t="shared" si="3"/>
        <v>2243.9</v>
      </c>
    </row>
    <row r="232" spans="1:10" ht="15.75">
      <c r="A232" s="55">
        <v>228</v>
      </c>
      <c r="B232" s="55" t="s">
        <v>10678</v>
      </c>
      <c r="C232" s="406" t="s">
        <v>10651</v>
      </c>
      <c r="D232" s="288" t="s">
        <v>10904</v>
      </c>
      <c r="E232" s="55" t="s">
        <v>7802</v>
      </c>
      <c r="F232" s="55"/>
      <c r="G232" s="55" t="s">
        <v>7804</v>
      </c>
      <c r="H232" s="453">
        <v>88</v>
      </c>
      <c r="I232" s="456">
        <v>0.05</v>
      </c>
      <c r="J232" s="448">
        <f t="shared" si="3"/>
        <v>83.6</v>
      </c>
    </row>
    <row r="233" spans="1:10" ht="15.75">
      <c r="A233" s="55">
        <v>229</v>
      </c>
      <c r="B233" s="55" t="s">
        <v>10678</v>
      </c>
      <c r="C233" s="406" t="s">
        <v>10652</v>
      </c>
      <c r="D233" s="288" t="s">
        <v>10905</v>
      </c>
      <c r="E233" s="55" t="s">
        <v>7802</v>
      </c>
      <c r="F233" s="55"/>
      <c r="G233" s="55" t="s">
        <v>7804</v>
      </c>
      <c r="H233" s="453">
        <v>585</v>
      </c>
      <c r="I233" s="456">
        <v>0.05</v>
      </c>
      <c r="J233" s="448">
        <f t="shared" si="3"/>
        <v>555.75</v>
      </c>
    </row>
    <row r="234" spans="1:10" ht="15.75">
      <c r="A234" s="55">
        <v>230</v>
      </c>
      <c r="B234" s="55" t="s">
        <v>10678</v>
      </c>
      <c r="C234" s="406" t="s">
        <v>10653</v>
      </c>
      <c r="D234" s="407" t="s">
        <v>10906</v>
      </c>
      <c r="E234" s="55" t="s">
        <v>7802</v>
      </c>
      <c r="F234" s="55"/>
      <c r="G234" s="55" t="s">
        <v>7804</v>
      </c>
      <c r="H234" s="453">
        <v>127</v>
      </c>
      <c r="I234" s="456">
        <v>0.05</v>
      </c>
      <c r="J234" s="448">
        <f t="shared" si="3"/>
        <v>120.64999999999999</v>
      </c>
    </row>
    <row r="235" spans="1:10" ht="15.75">
      <c r="A235" s="55">
        <v>231</v>
      </c>
      <c r="B235" s="55" t="s">
        <v>10678</v>
      </c>
      <c r="C235" s="406" t="s">
        <v>10654</v>
      </c>
      <c r="D235" s="407" t="s">
        <v>10907</v>
      </c>
      <c r="E235" s="55" t="s">
        <v>7802</v>
      </c>
      <c r="F235" s="55"/>
      <c r="G235" s="55" t="s">
        <v>7804</v>
      </c>
      <c r="H235" s="453">
        <v>53</v>
      </c>
      <c r="I235" s="456">
        <v>0.05</v>
      </c>
      <c r="J235" s="448">
        <f t="shared" si="3"/>
        <v>50.349999999999994</v>
      </c>
    </row>
    <row r="236" spans="1:10" ht="26.25">
      <c r="A236" s="55">
        <v>232</v>
      </c>
      <c r="B236" s="55" t="s">
        <v>10678</v>
      </c>
      <c r="C236" s="406" t="s">
        <v>10655</v>
      </c>
      <c r="D236" s="407" t="s">
        <v>10908</v>
      </c>
      <c r="E236" s="55" t="s">
        <v>7802</v>
      </c>
      <c r="F236" s="55"/>
      <c r="G236" s="55" t="s">
        <v>7804</v>
      </c>
      <c r="H236" s="453">
        <v>53</v>
      </c>
      <c r="I236" s="456">
        <v>0.05</v>
      </c>
      <c r="J236" s="448">
        <f t="shared" si="3"/>
        <v>50.349999999999994</v>
      </c>
    </row>
    <row r="237" spans="1:10" ht="15.75">
      <c r="A237" s="55">
        <v>233</v>
      </c>
      <c r="B237" s="55" t="s">
        <v>10678</v>
      </c>
      <c r="C237" s="406" t="s">
        <v>10656</v>
      </c>
      <c r="D237" s="407" t="s">
        <v>10909</v>
      </c>
      <c r="E237" s="55" t="s">
        <v>7802</v>
      </c>
      <c r="F237" s="55"/>
      <c r="G237" s="55" t="s">
        <v>7804</v>
      </c>
      <c r="H237" s="453">
        <v>53</v>
      </c>
      <c r="I237" s="456">
        <v>0.05</v>
      </c>
      <c r="J237" s="448">
        <f t="shared" si="3"/>
        <v>50.349999999999994</v>
      </c>
    </row>
    <row r="238" spans="1:10" ht="15.75">
      <c r="A238" s="55">
        <v>234</v>
      </c>
      <c r="B238" s="55" t="s">
        <v>10678</v>
      </c>
      <c r="C238" s="406" t="s">
        <v>10657</v>
      </c>
      <c r="D238" s="407" t="s">
        <v>10910</v>
      </c>
      <c r="E238" s="55" t="s">
        <v>7802</v>
      </c>
      <c r="F238" s="55"/>
      <c r="G238" s="55" t="s">
        <v>7804</v>
      </c>
      <c r="H238" s="453">
        <v>53</v>
      </c>
      <c r="I238" s="456">
        <v>0.05</v>
      </c>
      <c r="J238" s="448">
        <f t="shared" si="3"/>
        <v>50.349999999999994</v>
      </c>
    </row>
    <row r="239" spans="1:10" ht="15.75">
      <c r="A239" s="55">
        <v>235</v>
      </c>
      <c r="B239" s="55" t="s">
        <v>10678</v>
      </c>
      <c r="C239" s="406" t="s">
        <v>10658</v>
      </c>
      <c r="D239" s="407" t="s">
        <v>10911</v>
      </c>
      <c r="E239" s="55" t="s">
        <v>7802</v>
      </c>
      <c r="F239" s="55"/>
      <c r="G239" s="55" t="s">
        <v>7804</v>
      </c>
      <c r="H239" s="453">
        <v>53</v>
      </c>
      <c r="I239" s="456">
        <v>0.05</v>
      </c>
      <c r="J239" s="448">
        <f t="shared" si="3"/>
        <v>50.349999999999994</v>
      </c>
    </row>
    <row r="240" spans="1:10" ht="15.75">
      <c r="A240" s="55">
        <v>236</v>
      </c>
      <c r="B240" s="55" t="s">
        <v>10678</v>
      </c>
      <c r="C240" s="406" t="s">
        <v>10659</v>
      </c>
      <c r="D240" s="407" t="s">
        <v>10912</v>
      </c>
      <c r="E240" s="55" t="s">
        <v>7802</v>
      </c>
      <c r="F240" s="55"/>
      <c r="G240" s="55" t="s">
        <v>7804</v>
      </c>
      <c r="H240" s="453">
        <v>53</v>
      </c>
      <c r="I240" s="456">
        <v>0.05</v>
      </c>
      <c r="J240" s="448">
        <f t="shared" si="3"/>
        <v>50.349999999999994</v>
      </c>
    </row>
    <row r="241" spans="1:10" ht="26.25">
      <c r="A241" s="55">
        <v>237</v>
      </c>
      <c r="B241" s="55" t="s">
        <v>10678</v>
      </c>
      <c r="C241" s="406" t="s">
        <v>10660</v>
      </c>
      <c r="D241" s="407" t="s">
        <v>10913</v>
      </c>
      <c r="E241" s="55" t="s">
        <v>7802</v>
      </c>
      <c r="F241" s="55"/>
      <c r="G241" s="55" t="s">
        <v>7804</v>
      </c>
      <c r="H241" s="453">
        <v>67</v>
      </c>
      <c r="I241" s="456">
        <v>0.05</v>
      </c>
      <c r="J241" s="448">
        <f t="shared" si="3"/>
        <v>63.65</v>
      </c>
    </row>
    <row r="242" spans="1:10" ht="26.25">
      <c r="A242" s="55">
        <v>238</v>
      </c>
      <c r="B242" s="55" t="s">
        <v>10678</v>
      </c>
      <c r="C242" s="409" t="s">
        <v>10661</v>
      </c>
      <c r="D242" s="288" t="s">
        <v>10914</v>
      </c>
      <c r="E242" s="55" t="s">
        <v>7802</v>
      </c>
      <c r="F242" s="55"/>
      <c r="G242" s="55" t="s">
        <v>7804</v>
      </c>
      <c r="H242" s="453">
        <v>67</v>
      </c>
      <c r="I242" s="456">
        <v>0.05</v>
      </c>
      <c r="J242" s="448">
        <f t="shared" si="3"/>
        <v>63.65</v>
      </c>
    </row>
    <row r="243" spans="1:10" ht="15.75">
      <c r="A243" s="55">
        <v>239</v>
      </c>
      <c r="B243" s="55" t="s">
        <v>10678</v>
      </c>
      <c r="C243" s="406" t="s">
        <v>10662</v>
      </c>
      <c r="D243" s="407" t="s">
        <v>10915</v>
      </c>
      <c r="E243" s="55" t="s">
        <v>7802</v>
      </c>
      <c r="F243" s="55"/>
      <c r="G243" s="55" t="s">
        <v>7804</v>
      </c>
      <c r="H243" s="453">
        <v>105</v>
      </c>
      <c r="I243" s="456">
        <v>0.05</v>
      </c>
      <c r="J243" s="448">
        <f t="shared" si="3"/>
        <v>99.75</v>
      </c>
    </row>
    <row r="244" spans="1:10" ht="26.25">
      <c r="A244" s="55">
        <v>240</v>
      </c>
      <c r="B244" s="55" t="s">
        <v>10678</v>
      </c>
      <c r="C244" s="406" t="s">
        <v>10663</v>
      </c>
      <c r="D244" s="407" t="s">
        <v>10916</v>
      </c>
      <c r="E244" s="55" t="s">
        <v>7802</v>
      </c>
      <c r="F244" s="55"/>
      <c r="G244" s="55" t="s">
        <v>7804</v>
      </c>
      <c r="H244" s="453">
        <v>60</v>
      </c>
      <c r="I244" s="456">
        <v>0.05</v>
      </c>
      <c r="J244" s="448">
        <f t="shared" si="3"/>
        <v>57</v>
      </c>
    </row>
    <row r="245" spans="1:10" ht="15.75">
      <c r="A245" s="55">
        <v>241</v>
      </c>
      <c r="B245" s="55" t="s">
        <v>10678</v>
      </c>
      <c r="C245" s="406" t="s">
        <v>10664</v>
      </c>
      <c r="D245" s="407" t="s">
        <v>10917</v>
      </c>
      <c r="E245" s="55" t="s">
        <v>7802</v>
      </c>
      <c r="F245" s="55"/>
      <c r="G245" s="55" t="s">
        <v>7804</v>
      </c>
      <c r="H245" s="453">
        <v>67</v>
      </c>
      <c r="I245" s="456">
        <v>0.05</v>
      </c>
      <c r="J245" s="448">
        <f t="shared" si="3"/>
        <v>63.65</v>
      </c>
    </row>
    <row r="246" spans="1:10" ht="26.25">
      <c r="A246" s="55">
        <v>242</v>
      </c>
      <c r="B246" s="55" t="s">
        <v>10678</v>
      </c>
      <c r="C246" s="406" t="s">
        <v>10665</v>
      </c>
      <c r="D246" s="407" t="s">
        <v>10918</v>
      </c>
      <c r="E246" s="55" t="s">
        <v>7802</v>
      </c>
      <c r="F246" s="55"/>
      <c r="G246" s="55" t="s">
        <v>7804</v>
      </c>
      <c r="H246" s="453">
        <v>65</v>
      </c>
      <c r="I246" s="456">
        <v>0.05</v>
      </c>
      <c r="J246" s="448">
        <f t="shared" si="3"/>
        <v>61.75</v>
      </c>
    </row>
    <row r="247" spans="1:10" ht="15.75">
      <c r="A247" s="55">
        <v>243</v>
      </c>
      <c r="B247" s="55" t="s">
        <v>10678</v>
      </c>
      <c r="C247" s="406" t="s">
        <v>10666</v>
      </c>
      <c r="D247" s="407" t="s">
        <v>10919</v>
      </c>
      <c r="E247" s="55" t="s">
        <v>7802</v>
      </c>
      <c r="F247" s="55"/>
      <c r="G247" s="55" t="s">
        <v>7804</v>
      </c>
      <c r="H247" s="453">
        <v>500</v>
      </c>
      <c r="I247" s="456">
        <v>0.05</v>
      </c>
      <c r="J247" s="448">
        <f t="shared" si="3"/>
        <v>475</v>
      </c>
    </row>
    <row r="248" spans="1:10" ht="15.75">
      <c r="A248" s="55">
        <v>244</v>
      </c>
      <c r="B248" s="55" t="s">
        <v>10678</v>
      </c>
      <c r="C248" s="405" t="s">
        <v>10667</v>
      </c>
      <c r="D248" s="407" t="s">
        <v>10920</v>
      </c>
      <c r="E248" s="55" t="s">
        <v>7802</v>
      </c>
      <c r="F248" s="55"/>
      <c r="G248" s="55" t="s">
        <v>7804</v>
      </c>
      <c r="H248" s="453">
        <v>122</v>
      </c>
      <c r="I248" s="456">
        <v>0.05</v>
      </c>
      <c r="J248" s="448">
        <f t="shared" si="3"/>
        <v>115.89999999999999</v>
      </c>
    </row>
    <row r="249" spans="1:10" ht="15.75">
      <c r="A249" s="55">
        <v>245</v>
      </c>
      <c r="B249" s="55" t="s">
        <v>10678</v>
      </c>
      <c r="C249" s="405" t="s">
        <v>10668</v>
      </c>
      <c r="D249" s="415" t="s">
        <v>10921</v>
      </c>
      <c r="E249" s="55" t="s">
        <v>7802</v>
      </c>
      <c r="F249" s="55"/>
      <c r="G249" s="55" t="s">
        <v>7804</v>
      </c>
      <c r="H249" s="453">
        <v>188</v>
      </c>
      <c r="I249" s="456">
        <v>0.05</v>
      </c>
      <c r="J249" s="448">
        <f t="shared" si="3"/>
        <v>178.6</v>
      </c>
    </row>
    <row r="250" spans="1:10" ht="15.75">
      <c r="A250" s="55">
        <v>246</v>
      </c>
      <c r="B250" s="55" t="s">
        <v>10678</v>
      </c>
      <c r="C250" s="405" t="s">
        <v>10669</v>
      </c>
      <c r="D250" s="415" t="s">
        <v>10922</v>
      </c>
      <c r="E250" s="55" t="s">
        <v>7802</v>
      </c>
      <c r="F250" s="55"/>
      <c r="G250" s="55" t="s">
        <v>7804</v>
      </c>
      <c r="H250" s="453">
        <v>188</v>
      </c>
      <c r="I250" s="456">
        <v>0.05</v>
      </c>
      <c r="J250" s="448">
        <f t="shared" si="3"/>
        <v>178.6</v>
      </c>
    </row>
    <row r="251" spans="1:10" ht="15.75">
      <c r="A251" s="55">
        <v>247</v>
      </c>
      <c r="B251" s="55" t="s">
        <v>10678</v>
      </c>
      <c r="C251" s="406" t="s">
        <v>10670</v>
      </c>
      <c r="D251" s="407" t="s">
        <v>10923</v>
      </c>
      <c r="E251" s="55" t="s">
        <v>7802</v>
      </c>
      <c r="F251" s="55"/>
      <c r="G251" s="55" t="s">
        <v>7804</v>
      </c>
      <c r="H251" s="453">
        <v>500</v>
      </c>
      <c r="I251" s="456">
        <v>0.05</v>
      </c>
      <c r="J251" s="448">
        <f t="shared" si="3"/>
        <v>475</v>
      </c>
    </row>
    <row r="252" spans="1:10" ht="15.75">
      <c r="A252" s="55">
        <v>248</v>
      </c>
      <c r="B252" s="55" t="s">
        <v>10678</v>
      </c>
      <c r="C252" s="405" t="s">
        <v>10671</v>
      </c>
      <c r="D252" s="288" t="s">
        <v>10924</v>
      </c>
      <c r="E252" s="55" t="s">
        <v>7802</v>
      </c>
      <c r="F252" s="55"/>
      <c r="G252" s="55" t="s">
        <v>7804</v>
      </c>
      <c r="H252" s="453">
        <v>18</v>
      </c>
      <c r="I252" s="456">
        <v>0.05</v>
      </c>
      <c r="J252" s="448">
        <f t="shared" si="3"/>
        <v>17.099999999999998</v>
      </c>
    </row>
    <row r="253" spans="1:10" ht="15.75">
      <c r="A253" s="55">
        <v>249</v>
      </c>
      <c r="B253" s="55" t="s">
        <v>10678</v>
      </c>
      <c r="C253" s="406" t="s">
        <v>10672</v>
      </c>
      <c r="D253" s="288" t="s">
        <v>10925</v>
      </c>
      <c r="E253" s="55" t="s">
        <v>7802</v>
      </c>
      <c r="F253" s="55"/>
      <c r="G253" s="55" t="s">
        <v>7804</v>
      </c>
      <c r="H253" s="453">
        <v>8</v>
      </c>
      <c r="I253" s="456">
        <v>0.05</v>
      </c>
      <c r="J253" s="448">
        <f t="shared" si="3"/>
        <v>7.6</v>
      </c>
    </row>
    <row r="254" spans="1:10" ht="15.75">
      <c r="A254" s="55">
        <v>250</v>
      </c>
      <c r="B254" s="55" t="s">
        <v>10678</v>
      </c>
      <c r="C254" s="405" t="s">
        <v>10673</v>
      </c>
      <c r="D254" s="288" t="s">
        <v>10926</v>
      </c>
      <c r="E254" s="55" t="s">
        <v>7802</v>
      </c>
      <c r="F254" s="55"/>
      <c r="G254" s="55" t="s">
        <v>7804</v>
      </c>
      <c r="H254" s="453">
        <v>12</v>
      </c>
      <c r="I254" s="456">
        <v>0.05</v>
      </c>
      <c r="J254" s="448">
        <f t="shared" si="3"/>
        <v>11.399999999999999</v>
      </c>
    </row>
    <row r="255" spans="1:10" ht="15.75">
      <c r="A255" s="55">
        <v>251</v>
      </c>
      <c r="B255" s="55" t="s">
        <v>10678</v>
      </c>
      <c r="C255" s="405" t="s">
        <v>10674</v>
      </c>
      <c r="D255" s="288" t="s">
        <v>10927</v>
      </c>
      <c r="E255" s="55" t="s">
        <v>7802</v>
      </c>
      <c r="F255" s="55"/>
      <c r="G255" s="55" t="s">
        <v>7804</v>
      </c>
      <c r="H255" s="453">
        <v>5</v>
      </c>
      <c r="I255" s="456">
        <v>0.05</v>
      </c>
      <c r="J255" s="448">
        <f t="shared" si="3"/>
        <v>4.75</v>
      </c>
    </row>
    <row r="256" spans="1:10" ht="15.75">
      <c r="A256" s="55">
        <v>252</v>
      </c>
      <c r="B256" s="55" t="s">
        <v>10678</v>
      </c>
      <c r="C256" s="405" t="s">
        <v>10675</v>
      </c>
      <c r="D256" s="288" t="s">
        <v>10928</v>
      </c>
      <c r="E256" s="55" t="s">
        <v>7802</v>
      </c>
      <c r="F256" s="55"/>
      <c r="G256" s="55" t="s">
        <v>7804</v>
      </c>
      <c r="H256" s="453">
        <v>40</v>
      </c>
      <c r="I256" s="456">
        <v>0.05</v>
      </c>
      <c r="J256" s="448">
        <f t="shared" si="3"/>
        <v>38</v>
      </c>
    </row>
    <row r="257" spans="1:10" ht="15.75">
      <c r="A257" s="55">
        <v>253</v>
      </c>
      <c r="B257" s="55" t="s">
        <v>10678</v>
      </c>
      <c r="C257" s="405" t="s">
        <v>10676</v>
      </c>
      <c r="D257" s="288" t="s">
        <v>10929</v>
      </c>
      <c r="E257" s="55" t="s">
        <v>7802</v>
      </c>
      <c r="F257" s="55"/>
      <c r="G257" s="55" t="s">
        <v>7804</v>
      </c>
      <c r="H257" s="453">
        <v>58</v>
      </c>
      <c r="I257" s="456">
        <v>0.05</v>
      </c>
      <c r="J257" s="448">
        <f t="shared" si="3"/>
        <v>55.099999999999994</v>
      </c>
    </row>
    <row r="258" spans="1:10" ht="15.75">
      <c r="A258" s="55">
        <v>254</v>
      </c>
      <c r="B258" s="55" t="s">
        <v>10678</v>
      </c>
      <c r="C258" s="405" t="s">
        <v>10677</v>
      </c>
      <c r="D258" s="288" t="s">
        <v>10930</v>
      </c>
      <c r="E258" s="55" t="s">
        <v>7802</v>
      </c>
      <c r="F258" s="55"/>
      <c r="G258" s="55" t="s">
        <v>7804</v>
      </c>
      <c r="H258" s="453">
        <v>72</v>
      </c>
      <c r="I258" s="456">
        <v>0.05</v>
      </c>
      <c r="J258" s="448">
        <f t="shared" si="3"/>
        <v>68.399999999999991</v>
      </c>
    </row>
  </sheetData>
  <sheetProtection algorithmName="SHA-512" hashValue="jKLzS6H6g+i8MfdWrvF2iyDmu8wG7RiyEuPkJPOvrb5yqDxwU67XEetdLZYGzy6d6Nsr8r+ZCbRG+t+MI2rSiw==" saltValue="Je4tzhxC0uLLdjpkGrAuUQ==" spinCount="100000" sheet="1" objects="1" scenarios="1"/>
  <autoFilter ref="A4:J4" xr:uid="{00000000-0009-0000-0000-000007000000}"/>
  <printOptions horizontalCentered="1"/>
  <pageMargins left="0.75" right="0.75" top="1" bottom="1" header="0.5" footer="0.5"/>
  <pageSetup paperSize="3" scale="75"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54"/>
  <sheetViews>
    <sheetView zoomScale="70" zoomScaleNormal="70" workbookViewId="0">
      <pane ySplit="4" topLeftCell="A5" activePane="bottomLeft" state="frozen"/>
      <selection activeCell="B6" sqref="B6"/>
      <selection pane="bottomLeft" activeCell="I1" sqref="I1:I1048576"/>
    </sheetView>
  </sheetViews>
  <sheetFormatPr defaultColWidth="9.28515625" defaultRowHeight="12.75"/>
  <cols>
    <col min="1" max="1" width="7.28515625" style="382" bestFit="1" customWidth="1"/>
    <col min="2" max="2" width="28.28515625" style="224" bestFit="1" customWidth="1"/>
    <col min="3" max="3" width="38.28515625" style="224" bestFit="1" customWidth="1"/>
    <col min="4" max="4" width="131.140625" style="224" bestFit="1" customWidth="1"/>
    <col min="5" max="5" width="14.7109375" style="224" bestFit="1" customWidth="1"/>
    <col min="6" max="6" width="15.28515625" style="224" bestFit="1" customWidth="1"/>
    <col min="7" max="7" width="19.140625" style="224" bestFit="1" customWidth="1"/>
    <col min="8" max="8" width="18.5703125" style="433" customWidth="1"/>
    <col min="9" max="9" width="13.140625" style="447" bestFit="1" customWidth="1"/>
    <col min="10" max="10" width="15" style="433" bestFit="1" customWidth="1"/>
    <col min="11" max="16384" width="9.28515625" style="382"/>
  </cols>
  <sheetData>
    <row r="1" spans="1:10" ht="15.75">
      <c r="B1" s="51" t="s">
        <v>15177</v>
      </c>
      <c r="C1" s="51" t="s">
        <v>21</v>
      </c>
      <c r="D1" s="50"/>
      <c r="E1" s="50"/>
      <c r="F1" s="383"/>
      <c r="G1" s="383"/>
      <c r="H1" s="425"/>
      <c r="I1" s="445"/>
      <c r="J1" s="425"/>
    </row>
    <row r="2" spans="1:10" ht="15.75">
      <c r="B2" s="383" t="s">
        <v>15176</v>
      </c>
      <c r="C2" s="51" t="s">
        <v>7801</v>
      </c>
      <c r="D2" s="50"/>
      <c r="E2" s="50"/>
      <c r="F2" s="383"/>
      <c r="G2" s="383"/>
      <c r="H2" s="425"/>
      <c r="I2" s="445"/>
      <c r="J2" s="425"/>
    </row>
    <row r="3" spans="1:10" ht="15.75">
      <c r="B3" s="383"/>
      <c r="C3" s="51"/>
      <c r="D3" s="50"/>
      <c r="E3" s="50"/>
      <c r="F3" s="383"/>
      <c r="G3" s="383"/>
      <c r="H3" s="425"/>
      <c r="I3" s="445"/>
      <c r="J3" s="425"/>
    </row>
    <row r="4" spans="1:10" ht="94.5">
      <c r="A4" s="35" t="s">
        <v>23</v>
      </c>
      <c r="B4" s="48" t="s">
        <v>5</v>
      </c>
      <c r="C4" s="47" t="s">
        <v>275</v>
      </c>
      <c r="D4" s="48" t="s">
        <v>276</v>
      </c>
      <c r="E4" s="49" t="s">
        <v>3</v>
      </c>
      <c r="F4" s="47" t="s">
        <v>53</v>
      </c>
      <c r="G4" s="47" t="s">
        <v>25</v>
      </c>
      <c r="H4" s="68" t="s">
        <v>2</v>
      </c>
      <c r="I4" s="446" t="s">
        <v>7</v>
      </c>
      <c r="J4" s="457" t="s">
        <v>1</v>
      </c>
    </row>
    <row r="5" spans="1:10" ht="15.75">
      <c r="A5" s="36">
        <v>1</v>
      </c>
      <c r="B5" s="36" t="s">
        <v>10423</v>
      </c>
      <c r="C5" s="385" t="s">
        <v>9926</v>
      </c>
      <c r="D5" s="385" t="s">
        <v>10155</v>
      </c>
      <c r="E5" s="36" t="s">
        <v>7802</v>
      </c>
      <c r="F5" s="36"/>
      <c r="G5" s="36" t="s">
        <v>9925</v>
      </c>
      <c r="H5" s="386">
        <v>2.25</v>
      </c>
      <c r="I5" s="57">
        <v>0.12</v>
      </c>
      <c r="J5" s="427">
        <f>H5*(1-I5)</f>
        <v>1.98</v>
      </c>
    </row>
    <row r="6" spans="1:10" ht="15.75">
      <c r="A6" s="36">
        <v>2</v>
      </c>
      <c r="B6" s="36" t="s">
        <v>10423</v>
      </c>
      <c r="C6" s="387" t="s">
        <v>9927</v>
      </c>
      <c r="D6" s="388" t="s">
        <v>10156</v>
      </c>
      <c r="E6" s="36" t="s">
        <v>7802</v>
      </c>
      <c r="F6" s="36"/>
      <c r="G6" s="36" t="s">
        <v>9925</v>
      </c>
      <c r="H6" s="389">
        <v>486.5</v>
      </c>
      <c r="I6" s="57">
        <v>0.12</v>
      </c>
      <c r="J6" s="427">
        <f t="shared" ref="J6:J69" si="0">H6*(1-I6)</f>
        <v>428.12</v>
      </c>
    </row>
    <row r="7" spans="1:10" ht="15.75">
      <c r="A7" s="36">
        <v>3</v>
      </c>
      <c r="B7" s="36" t="s">
        <v>10423</v>
      </c>
      <c r="C7" s="390" t="s">
        <v>9928</v>
      </c>
      <c r="D7" s="388" t="s">
        <v>10157</v>
      </c>
      <c r="E7" s="36" t="s">
        <v>7802</v>
      </c>
      <c r="F7" s="36"/>
      <c r="G7" s="36" t="s">
        <v>9925</v>
      </c>
      <c r="H7" s="389">
        <v>413</v>
      </c>
      <c r="I7" s="57">
        <v>0.12</v>
      </c>
      <c r="J7" s="427">
        <f t="shared" si="0"/>
        <v>363.44</v>
      </c>
    </row>
    <row r="8" spans="1:10" ht="15.75">
      <c r="A8" s="36">
        <v>4</v>
      </c>
      <c r="B8" s="36" t="s">
        <v>10423</v>
      </c>
      <c r="C8" s="390" t="s">
        <v>9929</v>
      </c>
      <c r="D8" s="388" t="s">
        <v>10158</v>
      </c>
      <c r="E8" s="36" t="s">
        <v>7802</v>
      </c>
      <c r="F8" s="36"/>
      <c r="G8" s="36" t="s">
        <v>9925</v>
      </c>
      <c r="H8" s="389">
        <v>475</v>
      </c>
      <c r="I8" s="57">
        <v>0.12</v>
      </c>
      <c r="J8" s="427">
        <f t="shared" si="0"/>
        <v>418</v>
      </c>
    </row>
    <row r="9" spans="1:10" ht="15.75">
      <c r="A9" s="36">
        <v>5</v>
      </c>
      <c r="B9" s="36" t="s">
        <v>10423</v>
      </c>
      <c r="C9" s="391" t="s">
        <v>9008</v>
      </c>
      <c r="D9" s="388" t="s">
        <v>10159</v>
      </c>
      <c r="E9" s="36" t="s">
        <v>7802</v>
      </c>
      <c r="F9" s="36"/>
      <c r="G9" s="36" t="s">
        <v>9925</v>
      </c>
      <c r="H9" s="389">
        <v>148.5</v>
      </c>
      <c r="I9" s="57">
        <v>0.12</v>
      </c>
      <c r="J9" s="427">
        <f t="shared" si="0"/>
        <v>130.68</v>
      </c>
    </row>
    <row r="10" spans="1:10" ht="15.75">
      <c r="A10" s="36">
        <v>6</v>
      </c>
      <c r="B10" s="36" t="s">
        <v>10423</v>
      </c>
      <c r="C10" s="390" t="s">
        <v>9930</v>
      </c>
      <c r="D10" s="388" t="s">
        <v>10160</v>
      </c>
      <c r="E10" s="36" t="s">
        <v>7802</v>
      </c>
      <c r="F10" s="36"/>
      <c r="G10" s="36" t="s">
        <v>9925</v>
      </c>
      <c r="H10" s="389">
        <v>274</v>
      </c>
      <c r="I10" s="57">
        <v>0.12</v>
      </c>
      <c r="J10" s="427">
        <f t="shared" si="0"/>
        <v>241.12</v>
      </c>
    </row>
    <row r="11" spans="1:10" ht="15.75">
      <c r="A11" s="36">
        <v>7</v>
      </c>
      <c r="B11" s="36" t="s">
        <v>10423</v>
      </c>
      <c r="C11" s="391" t="s">
        <v>9931</v>
      </c>
      <c r="D11" s="388" t="s">
        <v>10161</v>
      </c>
      <c r="E11" s="36" t="s">
        <v>7802</v>
      </c>
      <c r="F11" s="36"/>
      <c r="G11" s="36" t="s">
        <v>9925</v>
      </c>
      <c r="H11" s="389">
        <v>601</v>
      </c>
      <c r="I11" s="57">
        <v>0.12</v>
      </c>
      <c r="J11" s="427">
        <f t="shared" si="0"/>
        <v>528.88</v>
      </c>
    </row>
    <row r="12" spans="1:10" ht="15.75">
      <c r="A12" s="36">
        <v>8</v>
      </c>
      <c r="B12" s="36" t="s">
        <v>10423</v>
      </c>
      <c r="C12" s="392" t="s">
        <v>9932</v>
      </c>
      <c r="D12" s="393" t="s">
        <v>10162</v>
      </c>
      <c r="E12" s="36" t="s">
        <v>7802</v>
      </c>
      <c r="F12" s="36"/>
      <c r="G12" s="36" t="s">
        <v>9925</v>
      </c>
      <c r="H12" s="389">
        <v>661</v>
      </c>
      <c r="I12" s="57">
        <v>0.12</v>
      </c>
      <c r="J12" s="427">
        <f t="shared" si="0"/>
        <v>581.67999999999995</v>
      </c>
    </row>
    <row r="13" spans="1:10" ht="15.75">
      <c r="A13" s="36">
        <v>9</v>
      </c>
      <c r="B13" s="36" t="s">
        <v>10423</v>
      </c>
      <c r="C13" s="392" t="s">
        <v>9933</v>
      </c>
      <c r="D13" s="393" t="s">
        <v>10163</v>
      </c>
      <c r="E13" s="36" t="s">
        <v>7802</v>
      </c>
      <c r="F13" s="36"/>
      <c r="G13" s="36" t="s">
        <v>9925</v>
      </c>
      <c r="H13" s="389">
        <v>700</v>
      </c>
      <c r="I13" s="57">
        <v>0.12</v>
      </c>
      <c r="J13" s="427">
        <f t="shared" si="0"/>
        <v>616</v>
      </c>
    </row>
    <row r="14" spans="1:10" ht="15.75">
      <c r="A14" s="36">
        <v>10</v>
      </c>
      <c r="B14" s="36" t="s">
        <v>10423</v>
      </c>
      <c r="C14" s="392" t="s">
        <v>9934</v>
      </c>
      <c r="D14" s="388" t="s">
        <v>10164</v>
      </c>
      <c r="E14" s="36" t="s">
        <v>7802</v>
      </c>
      <c r="F14" s="36"/>
      <c r="G14" s="36" t="s">
        <v>9925</v>
      </c>
      <c r="H14" s="389">
        <v>196</v>
      </c>
      <c r="I14" s="57">
        <v>0.12</v>
      </c>
      <c r="J14" s="427">
        <f t="shared" si="0"/>
        <v>172.48</v>
      </c>
    </row>
    <row r="15" spans="1:10" ht="15.75">
      <c r="A15" s="36">
        <v>11</v>
      </c>
      <c r="B15" s="36" t="s">
        <v>10423</v>
      </c>
      <c r="C15" s="392" t="s">
        <v>9935</v>
      </c>
      <c r="D15" s="393" t="s">
        <v>10165</v>
      </c>
      <c r="E15" s="36" t="s">
        <v>7802</v>
      </c>
      <c r="F15" s="36"/>
      <c r="G15" s="36" t="s">
        <v>9925</v>
      </c>
      <c r="H15" s="389">
        <v>339.5</v>
      </c>
      <c r="I15" s="57">
        <v>0.12</v>
      </c>
      <c r="J15" s="427">
        <f t="shared" si="0"/>
        <v>298.76</v>
      </c>
    </row>
    <row r="16" spans="1:10" ht="15.75">
      <c r="A16" s="36">
        <v>12</v>
      </c>
      <c r="B16" s="36" t="s">
        <v>10423</v>
      </c>
      <c r="C16" s="392" t="s">
        <v>9936</v>
      </c>
      <c r="D16" s="393" t="s">
        <v>10166</v>
      </c>
      <c r="E16" s="36" t="s">
        <v>7802</v>
      </c>
      <c r="F16" s="36"/>
      <c r="G16" s="36" t="s">
        <v>9925</v>
      </c>
      <c r="H16" s="389">
        <v>145</v>
      </c>
      <c r="I16" s="57">
        <v>0.12</v>
      </c>
      <c r="J16" s="427">
        <f t="shared" si="0"/>
        <v>127.6</v>
      </c>
    </row>
    <row r="17" spans="1:10" ht="15.75">
      <c r="A17" s="36">
        <v>13</v>
      </c>
      <c r="B17" s="36" t="s">
        <v>10423</v>
      </c>
      <c r="C17" s="392" t="s">
        <v>9937</v>
      </c>
      <c r="D17" s="393" t="s">
        <v>10167</v>
      </c>
      <c r="E17" s="36" t="s">
        <v>7802</v>
      </c>
      <c r="F17" s="36"/>
      <c r="G17" s="36" t="s">
        <v>9925</v>
      </c>
      <c r="H17" s="389">
        <v>530</v>
      </c>
      <c r="I17" s="57">
        <v>0.12</v>
      </c>
      <c r="J17" s="427">
        <f t="shared" si="0"/>
        <v>466.4</v>
      </c>
    </row>
    <row r="18" spans="1:10" ht="15.75">
      <c r="A18" s="36">
        <v>14</v>
      </c>
      <c r="B18" s="36" t="s">
        <v>10423</v>
      </c>
      <c r="C18" s="392" t="s">
        <v>9938</v>
      </c>
      <c r="D18" s="393" t="s">
        <v>10168</v>
      </c>
      <c r="E18" s="36" t="s">
        <v>7802</v>
      </c>
      <c r="F18" s="36"/>
      <c r="G18" s="36" t="s">
        <v>9925</v>
      </c>
      <c r="H18" s="389">
        <v>391</v>
      </c>
      <c r="I18" s="57">
        <v>0.12</v>
      </c>
      <c r="J18" s="427">
        <f t="shared" si="0"/>
        <v>344.08</v>
      </c>
    </row>
    <row r="19" spans="1:10" ht="15.75">
      <c r="A19" s="36">
        <v>15</v>
      </c>
      <c r="B19" s="36" t="s">
        <v>10423</v>
      </c>
      <c r="C19" s="392" t="s">
        <v>9939</v>
      </c>
      <c r="D19" s="393" t="s">
        <v>10169</v>
      </c>
      <c r="E19" s="36" t="s">
        <v>7802</v>
      </c>
      <c r="F19" s="36"/>
      <c r="G19" s="36" t="s">
        <v>9925</v>
      </c>
      <c r="H19" s="389">
        <v>370.5</v>
      </c>
      <c r="I19" s="57">
        <v>0.12</v>
      </c>
      <c r="J19" s="427">
        <f t="shared" si="0"/>
        <v>326.04000000000002</v>
      </c>
    </row>
    <row r="20" spans="1:10" ht="15.75">
      <c r="A20" s="36">
        <v>16</v>
      </c>
      <c r="B20" s="36" t="s">
        <v>10423</v>
      </c>
      <c r="C20" s="392" t="s">
        <v>9940</v>
      </c>
      <c r="D20" s="393" t="s">
        <v>10170</v>
      </c>
      <c r="E20" s="36" t="s">
        <v>7802</v>
      </c>
      <c r="F20" s="36"/>
      <c r="G20" s="36" t="s">
        <v>9925</v>
      </c>
      <c r="H20" s="389">
        <v>567</v>
      </c>
      <c r="I20" s="57">
        <v>0.12</v>
      </c>
      <c r="J20" s="427">
        <f t="shared" si="0"/>
        <v>498.96</v>
      </c>
    </row>
    <row r="21" spans="1:10" ht="15.75">
      <c r="A21" s="36">
        <v>17</v>
      </c>
      <c r="B21" s="36" t="s">
        <v>10423</v>
      </c>
      <c r="C21" s="392" t="s">
        <v>9941</v>
      </c>
      <c r="D21" s="388" t="s">
        <v>10171</v>
      </c>
      <c r="E21" s="36" t="s">
        <v>7802</v>
      </c>
      <c r="F21" s="36"/>
      <c r="G21" s="36" t="s">
        <v>9925</v>
      </c>
      <c r="H21" s="389">
        <v>567</v>
      </c>
      <c r="I21" s="57">
        <v>0.12</v>
      </c>
      <c r="J21" s="427">
        <f t="shared" si="0"/>
        <v>498.96</v>
      </c>
    </row>
    <row r="22" spans="1:10" ht="15.75">
      <c r="A22" s="36">
        <v>18</v>
      </c>
      <c r="B22" s="36" t="s">
        <v>10423</v>
      </c>
      <c r="C22" s="392" t="s">
        <v>9942</v>
      </c>
      <c r="D22" s="388" t="s">
        <v>10172</v>
      </c>
      <c r="E22" s="36" t="s">
        <v>7802</v>
      </c>
      <c r="F22" s="36"/>
      <c r="G22" s="36" t="s">
        <v>9925</v>
      </c>
      <c r="H22" s="389">
        <v>53</v>
      </c>
      <c r="I22" s="57">
        <v>0.12</v>
      </c>
      <c r="J22" s="427">
        <f t="shared" si="0"/>
        <v>46.64</v>
      </c>
    </row>
    <row r="23" spans="1:10" ht="15.75">
      <c r="A23" s="36">
        <v>19</v>
      </c>
      <c r="B23" s="36" t="s">
        <v>10423</v>
      </c>
      <c r="C23" s="392" t="s">
        <v>9943</v>
      </c>
      <c r="D23" s="388" t="s">
        <v>10173</v>
      </c>
      <c r="E23" s="36" t="s">
        <v>7802</v>
      </c>
      <c r="F23" s="36"/>
      <c r="G23" s="36" t="s">
        <v>9925</v>
      </c>
      <c r="H23" s="389">
        <v>53</v>
      </c>
      <c r="I23" s="57">
        <v>0.12</v>
      </c>
      <c r="J23" s="427">
        <f t="shared" si="0"/>
        <v>46.64</v>
      </c>
    </row>
    <row r="24" spans="1:10" ht="15.75">
      <c r="A24" s="36">
        <v>20</v>
      </c>
      <c r="B24" s="36" t="s">
        <v>10423</v>
      </c>
      <c r="C24" s="392" t="s">
        <v>9944</v>
      </c>
      <c r="D24" s="388" t="s">
        <v>10174</v>
      </c>
      <c r="E24" s="36" t="s">
        <v>7802</v>
      </c>
      <c r="F24" s="36"/>
      <c r="G24" s="36" t="s">
        <v>9925</v>
      </c>
      <c r="H24" s="389">
        <v>539</v>
      </c>
      <c r="I24" s="57">
        <v>0.12</v>
      </c>
      <c r="J24" s="427">
        <f t="shared" si="0"/>
        <v>474.32</v>
      </c>
    </row>
    <row r="25" spans="1:10" ht="15.75">
      <c r="A25" s="36">
        <v>21</v>
      </c>
      <c r="B25" s="36" t="s">
        <v>10423</v>
      </c>
      <c r="C25" s="392" t="s">
        <v>9945</v>
      </c>
      <c r="D25" s="388" t="s">
        <v>10175</v>
      </c>
      <c r="E25" s="36" t="s">
        <v>7802</v>
      </c>
      <c r="F25" s="36"/>
      <c r="G25" s="36" t="s">
        <v>9925</v>
      </c>
      <c r="H25" s="389">
        <v>599</v>
      </c>
      <c r="I25" s="57">
        <v>0.12</v>
      </c>
      <c r="J25" s="427">
        <f t="shared" si="0"/>
        <v>527.12</v>
      </c>
    </row>
    <row r="26" spans="1:10" ht="15.75">
      <c r="A26" s="36">
        <v>22</v>
      </c>
      <c r="B26" s="36" t="s">
        <v>10423</v>
      </c>
      <c r="C26" s="392" t="s">
        <v>9946</v>
      </c>
      <c r="D26" s="388" t="s">
        <v>10176</v>
      </c>
      <c r="E26" s="36" t="s">
        <v>7802</v>
      </c>
      <c r="F26" s="36"/>
      <c r="G26" s="36" t="s">
        <v>9925</v>
      </c>
      <c r="H26" s="389">
        <v>441.5</v>
      </c>
      <c r="I26" s="57">
        <v>0.12</v>
      </c>
      <c r="J26" s="427">
        <f t="shared" si="0"/>
        <v>388.52</v>
      </c>
    </row>
    <row r="27" spans="1:10" ht="15.75">
      <c r="A27" s="36">
        <v>23</v>
      </c>
      <c r="B27" s="36" t="s">
        <v>10423</v>
      </c>
      <c r="C27" s="392" t="s">
        <v>9947</v>
      </c>
      <c r="D27" s="388" t="s">
        <v>10177</v>
      </c>
      <c r="E27" s="36" t="s">
        <v>7802</v>
      </c>
      <c r="F27" s="36"/>
      <c r="G27" s="36" t="s">
        <v>9925</v>
      </c>
      <c r="H27" s="389">
        <v>301</v>
      </c>
      <c r="I27" s="57">
        <v>0.12</v>
      </c>
      <c r="J27" s="427">
        <f t="shared" si="0"/>
        <v>264.88</v>
      </c>
    </row>
    <row r="28" spans="1:10" ht="15.75">
      <c r="A28" s="36">
        <v>24</v>
      </c>
      <c r="B28" s="36" t="s">
        <v>10423</v>
      </c>
      <c r="C28" s="392" t="s">
        <v>9948</v>
      </c>
      <c r="D28" s="388" t="s">
        <v>10178</v>
      </c>
      <c r="E28" s="36" t="s">
        <v>7802</v>
      </c>
      <c r="F28" s="36"/>
      <c r="G28" s="36" t="s">
        <v>9925</v>
      </c>
      <c r="H28" s="389">
        <v>997</v>
      </c>
      <c r="I28" s="57">
        <v>0.12</v>
      </c>
      <c r="J28" s="427">
        <f t="shared" si="0"/>
        <v>877.36</v>
      </c>
    </row>
    <row r="29" spans="1:10" ht="15.75">
      <c r="A29" s="36">
        <v>25</v>
      </c>
      <c r="B29" s="36" t="s">
        <v>10423</v>
      </c>
      <c r="C29" s="392" t="s">
        <v>9949</v>
      </c>
      <c r="D29" s="393" t="s">
        <v>10179</v>
      </c>
      <c r="E29" s="36" t="s">
        <v>7802</v>
      </c>
      <c r="F29" s="36"/>
      <c r="G29" s="36" t="s">
        <v>9925</v>
      </c>
      <c r="H29" s="389">
        <v>339</v>
      </c>
      <c r="I29" s="57">
        <v>0.12</v>
      </c>
      <c r="J29" s="427">
        <f t="shared" si="0"/>
        <v>298.32</v>
      </c>
    </row>
    <row r="30" spans="1:10" ht="15.75">
      <c r="A30" s="36">
        <v>26</v>
      </c>
      <c r="B30" s="36" t="s">
        <v>10423</v>
      </c>
      <c r="C30" s="392" t="s">
        <v>9950</v>
      </c>
      <c r="D30" s="388" t="s">
        <v>10180</v>
      </c>
      <c r="E30" s="36" t="s">
        <v>7802</v>
      </c>
      <c r="F30" s="36"/>
      <c r="G30" s="36" t="s">
        <v>9925</v>
      </c>
      <c r="H30" s="389">
        <v>1106</v>
      </c>
      <c r="I30" s="57">
        <v>0.12</v>
      </c>
      <c r="J30" s="427">
        <f t="shared" si="0"/>
        <v>973.28</v>
      </c>
    </row>
    <row r="31" spans="1:10" ht="15.75">
      <c r="A31" s="36">
        <v>27</v>
      </c>
      <c r="B31" s="36" t="s">
        <v>10423</v>
      </c>
      <c r="C31" s="392" t="s">
        <v>9951</v>
      </c>
      <c r="D31" s="388" t="s">
        <v>10181</v>
      </c>
      <c r="E31" s="36" t="s">
        <v>7802</v>
      </c>
      <c r="F31" s="36"/>
      <c r="G31" s="36" t="s">
        <v>9925</v>
      </c>
      <c r="H31" s="389">
        <v>182</v>
      </c>
      <c r="I31" s="57">
        <v>0.12</v>
      </c>
      <c r="J31" s="427">
        <f t="shared" si="0"/>
        <v>160.16</v>
      </c>
    </row>
    <row r="32" spans="1:10" ht="15.75">
      <c r="A32" s="36">
        <v>28</v>
      </c>
      <c r="B32" s="36" t="s">
        <v>10423</v>
      </c>
      <c r="C32" s="392" t="s">
        <v>9952</v>
      </c>
      <c r="D32" s="388" t="s">
        <v>9630</v>
      </c>
      <c r="E32" s="36" t="s">
        <v>7802</v>
      </c>
      <c r="F32" s="36"/>
      <c r="G32" s="36" t="s">
        <v>9925</v>
      </c>
      <c r="H32" s="389">
        <v>1541</v>
      </c>
      <c r="I32" s="57">
        <v>0.12</v>
      </c>
      <c r="J32" s="427">
        <f t="shared" si="0"/>
        <v>1356.08</v>
      </c>
    </row>
    <row r="33" spans="1:10" ht="15.75">
      <c r="A33" s="36">
        <v>29</v>
      </c>
      <c r="B33" s="36" t="s">
        <v>10423</v>
      </c>
      <c r="C33" s="392" t="s">
        <v>9953</v>
      </c>
      <c r="D33" s="388" t="s">
        <v>10182</v>
      </c>
      <c r="E33" s="36" t="s">
        <v>7802</v>
      </c>
      <c r="F33" s="36"/>
      <c r="G33" s="36" t="s">
        <v>9925</v>
      </c>
      <c r="H33" s="389">
        <v>315</v>
      </c>
      <c r="I33" s="57">
        <v>0.12</v>
      </c>
      <c r="J33" s="427">
        <f t="shared" si="0"/>
        <v>277.2</v>
      </c>
    </row>
    <row r="34" spans="1:10" ht="15.75">
      <c r="A34" s="36">
        <v>30</v>
      </c>
      <c r="B34" s="36" t="s">
        <v>10423</v>
      </c>
      <c r="C34" s="392" t="s">
        <v>9954</v>
      </c>
      <c r="D34" s="388" t="s">
        <v>10183</v>
      </c>
      <c r="E34" s="36" t="s">
        <v>7802</v>
      </c>
      <c r="F34" s="36"/>
      <c r="G34" s="36" t="s">
        <v>9925</v>
      </c>
      <c r="H34" s="389">
        <v>507</v>
      </c>
      <c r="I34" s="57">
        <v>0.12</v>
      </c>
      <c r="J34" s="427">
        <f t="shared" si="0"/>
        <v>446.16</v>
      </c>
    </row>
    <row r="35" spans="1:10" ht="15.75">
      <c r="A35" s="36">
        <v>31</v>
      </c>
      <c r="B35" s="36" t="s">
        <v>10423</v>
      </c>
      <c r="C35" s="392" t="s">
        <v>9955</v>
      </c>
      <c r="D35" s="388" t="s">
        <v>10184</v>
      </c>
      <c r="E35" s="36" t="s">
        <v>7802</v>
      </c>
      <c r="F35" s="36"/>
      <c r="G35" s="36" t="s">
        <v>9925</v>
      </c>
      <c r="H35" s="389">
        <v>2353</v>
      </c>
      <c r="I35" s="57">
        <v>0.12</v>
      </c>
      <c r="J35" s="427">
        <f t="shared" si="0"/>
        <v>2070.64</v>
      </c>
    </row>
    <row r="36" spans="1:10" ht="15.75">
      <c r="A36" s="36">
        <v>32</v>
      </c>
      <c r="B36" s="36" t="s">
        <v>10423</v>
      </c>
      <c r="C36" s="392" t="s">
        <v>9956</v>
      </c>
      <c r="D36" s="388" t="s">
        <v>10185</v>
      </c>
      <c r="E36" s="36" t="s">
        <v>7802</v>
      </c>
      <c r="F36" s="36"/>
      <c r="G36" s="36" t="s">
        <v>9925</v>
      </c>
      <c r="H36" s="389">
        <v>363</v>
      </c>
      <c r="I36" s="57">
        <v>0.12</v>
      </c>
      <c r="J36" s="427">
        <f t="shared" si="0"/>
        <v>319.44</v>
      </c>
    </row>
    <row r="37" spans="1:10" ht="15.75">
      <c r="A37" s="36">
        <v>33</v>
      </c>
      <c r="B37" s="36" t="s">
        <v>10423</v>
      </c>
      <c r="C37" s="392" t="s">
        <v>9957</v>
      </c>
      <c r="D37" s="388" t="s">
        <v>10186</v>
      </c>
      <c r="E37" s="36" t="s">
        <v>7802</v>
      </c>
      <c r="F37" s="36"/>
      <c r="G37" s="36" t="s">
        <v>9925</v>
      </c>
      <c r="H37" s="389">
        <v>447</v>
      </c>
      <c r="I37" s="57">
        <v>0.12</v>
      </c>
      <c r="J37" s="427">
        <f t="shared" si="0"/>
        <v>393.36</v>
      </c>
    </row>
    <row r="38" spans="1:10" ht="15.75">
      <c r="A38" s="36">
        <v>34</v>
      </c>
      <c r="B38" s="36" t="s">
        <v>10423</v>
      </c>
      <c r="C38" s="392" t="s">
        <v>9958</v>
      </c>
      <c r="D38" s="388" t="s">
        <v>10187</v>
      </c>
      <c r="E38" s="36" t="s">
        <v>7802</v>
      </c>
      <c r="F38" s="36"/>
      <c r="G38" s="36" t="s">
        <v>9925</v>
      </c>
      <c r="H38" s="389">
        <v>548</v>
      </c>
      <c r="I38" s="57">
        <v>0.12</v>
      </c>
      <c r="J38" s="427">
        <f t="shared" si="0"/>
        <v>482.24</v>
      </c>
    </row>
    <row r="39" spans="1:10" ht="15.75">
      <c r="A39" s="36">
        <v>35</v>
      </c>
      <c r="B39" s="36" t="s">
        <v>10423</v>
      </c>
      <c r="C39" s="392" t="s">
        <v>9959</v>
      </c>
      <c r="D39" s="392" t="s">
        <v>10188</v>
      </c>
      <c r="E39" s="36" t="s">
        <v>7802</v>
      </c>
      <c r="F39" s="36"/>
      <c r="G39" s="36" t="s">
        <v>9925</v>
      </c>
      <c r="H39" s="389">
        <v>7</v>
      </c>
      <c r="I39" s="57">
        <v>0.12</v>
      </c>
      <c r="J39" s="427">
        <f t="shared" si="0"/>
        <v>6.16</v>
      </c>
    </row>
    <row r="40" spans="1:10" ht="15.75">
      <c r="A40" s="36">
        <v>36</v>
      </c>
      <c r="B40" s="36" t="s">
        <v>10423</v>
      </c>
      <c r="C40" s="392" t="s">
        <v>9960</v>
      </c>
      <c r="D40" s="388" t="s">
        <v>10189</v>
      </c>
      <c r="E40" s="36" t="s">
        <v>7802</v>
      </c>
      <c r="F40" s="36"/>
      <c r="G40" s="36" t="s">
        <v>9925</v>
      </c>
      <c r="H40" s="389">
        <v>28.25</v>
      </c>
      <c r="I40" s="57">
        <v>0.12</v>
      </c>
      <c r="J40" s="427">
        <f t="shared" si="0"/>
        <v>24.86</v>
      </c>
    </row>
    <row r="41" spans="1:10" ht="15.75">
      <c r="A41" s="36">
        <v>37</v>
      </c>
      <c r="B41" s="36" t="s">
        <v>10423</v>
      </c>
      <c r="C41" s="392" t="s">
        <v>9961</v>
      </c>
      <c r="D41" s="393" t="s">
        <v>10190</v>
      </c>
      <c r="E41" s="36" t="s">
        <v>7802</v>
      </c>
      <c r="F41" s="36"/>
      <c r="G41" s="36" t="s">
        <v>9925</v>
      </c>
      <c r="H41" s="389">
        <v>186.5</v>
      </c>
      <c r="I41" s="57">
        <v>0.12</v>
      </c>
      <c r="J41" s="427">
        <f t="shared" si="0"/>
        <v>164.12</v>
      </c>
    </row>
    <row r="42" spans="1:10" ht="15.75">
      <c r="A42" s="36">
        <v>38</v>
      </c>
      <c r="B42" s="36" t="s">
        <v>10423</v>
      </c>
      <c r="C42" s="392" t="s">
        <v>9962</v>
      </c>
      <c r="D42" s="388" t="s">
        <v>10191</v>
      </c>
      <c r="E42" s="36" t="s">
        <v>7802</v>
      </c>
      <c r="F42" s="36"/>
      <c r="G42" s="36" t="s">
        <v>9925</v>
      </c>
      <c r="H42" s="389">
        <v>201</v>
      </c>
      <c r="I42" s="57">
        <v>0.12</v>
      </c>
      <c r="J42" s="427">
        <f t="shared" si="0"/>
        <v>176.88</v>
      </c>
    </row>
    <row r="43" spans="1:10" ht="15.75">
      <c r="A43" s="36">
        <v>39</v>
      </c>
      <c r="B43" s="36" t="s">
        <v>10423</v>
      </c>
      <c r="C43" s="392" t="s">
        <v>9963</v>
      </c>
      <c r="D43" s="392" t="s">
        <v>10192</v>
      </c>
      <c r="E43" s="36" t="s">
        <v>7802</v>
      </c>
      <c r="F43" s="36"/>
      <c r="G43" s="36" t="s">
        <v>9925</v>
      </c>
      <c r="H43" s="389">
        <v>78</v>
      </c>
      <c r="I43" s="57">
        <v>0.12</v>
      </c>
      <c r="J43" s="427">
        <f t="shared" si="0"/>
        <v>68.64</v>
      </c>
    </row>
    <row r="44" spans="1:10" ht="15.75">
      <c r="A44" s="36">
        <v>40</v>
      </c>
      <c r="B44" s="36" t="s">
        <v>10423</v>
      </c>
      <c r="C44" s="392" t="s">
        <v>9964</v>
      </c>
      <c r="D44" s="388" t="s">
        <v>10193</v>
      </c>
      <c r="E44" s="36" t="s">
        <v>7802</v>
      </c>
      <c r="F44" s="36"/>
      <c r="G44" s="36" t="s">
        <v>9925</v>
      </c>
      <c r="H44" s="389">
        <v>91.75</v>
      </c>
      <c r="I44" s="57">
        <v>0.12</v>
      </c>
      <c r="J44" s="427">
        <f t="shared" si="0"/>
        <v>80.739999999999995</v>
      </c>
    </row>
    <row r="45" spans="1:10" ht="15.75">
      <c r="A45" s="36">
        <v>41</v>
      </c>
      <c r="B45" s="36" t="s">
        <v>10423</v>
      </c>
      <c r="C45" s="392" t="s">
        <v>9965</v>
      </c>
      <c r="D45" s="393" t="s">
        <v>10194</v>
      </c>
      <c r="E45" s="36" t="s">
        <v>7802</v>
      </c>
      <c r="F45" s="36"/>
      <c r="G45" s="36" t="s">
        <v>9925</v>
      </c>
      <c r="H45" s="389">
        <v>358.5</v>
      </c>
      <c r="I45" s="57">
        <v>0.12</v>
      </c>
      <c r="J45" s="427">
        <f t="shared" si="0"/>
        <v>315.48</v>
      </c>
    </row>
    <row r="46" spans="1:10" ht="15.75">
      <c r="A46" s="36">
        <v>42</v>
      </c>
      <c r="B46" s="36" t="s">
        <v>10423</v>
      </c>
      <c r="C46" s="392" t="s">
        <v>9966</v>
      </c>
      <c r="D46" s="388" t="s">
        <v>10195</v>
      </c>
      <c r="E46" s="36" t="s">
        <v>7802</v>
      </c>
      <c r="F46" s="36"/>
      <c r="G46" s="36" t="s">
        <v>9925</v>
      </c>
      <c r="H46" s="389">
        <v>1145</v>
      </c>
      <c r="I46" s="57">
        <v>0.12</v>
      </c>
      <c r="J46" s="427">
        <f t="shared" si="0"/>
        <v>1007.6</v>
      </c>
    </row>
    <row r="47" spans="1:10" ht="15.75">
      <c r="A47" s="36">
        <v>43</v>
      </c>
      <c r="B47" s="36" t="s">
        <v>10423</v>
      </c>
      <c r="C47" s="392" t="s">
        <v>9967</v>
      </c>
      <c r="D47" s="393" t="s">
        <v>10196</v>
      </c>
      <c r="E47" s="36" t="s">
        <v>7802</v>
      </c>
      <c r="F47" s="36"/>
      <c r="G47" s="36" t="s">
        <v>9925</v>
      </c>
      <c r="H47" s="389">
        <v>479.5</v>
      </c>
      <c r="I47" s="57">
        <v>0.12</v>
      </c>
      <c r="J47" s="427">
        <f t="shared" si="0"/>
        <v>421.96</v>
      </c>
    </row>
    <row r="48" spans="1:10" ht="15.75">
      <c r="A48" s="36">
        <v>44</v>
      </c>
      <c r="B48" s="36" t="s">
        <v>10423</v>
      </c>
      <c r="C48" s="392" t="s">
        <v>9968</v>
      </c>
      <c r="D48" s="388" t="s">
        <v>10197</v>
      </c>
      <c r="E48" s="36" t="s">
        <v>7802</v>
      </c>
      <c r="F48" s="36"/>
      <c r="G48" s="36" t="s">
        <v>9925</v>
      </c>
      <c r="H48" s="389">
        <v>614</v>
      </c>
      <c r="I48" s="57">
        <v>0.12</v>
      </c>
      <c r="J48" s="427">
        <f t="shared" si="0"/>
        <v>540.32000000000005</v>
      </c>
    </row>
    <row r="49" spans="1:10" ht="15.75">
      <c r="A49" s="36">
        <v>45</v>
      </c>
      <c r="B49" s="36" t="s">
        <v>10423</v>
      </c>
      <c r="C49" s="392" t="s">
        <v>9969</v>
      </c>
      <c r="D49" s="388" t="s">
        <v>10198</v>
      </c>
      <c r="E49" s="36" t="s">
        <v>7802</v>
      </c>
      <c r="F49" s="36"/>
      <c r="G49" s="36" t="s">
        <v>9925</v>
      </c>
      <c r="H49" s="389">
        <v>590</v>
      </c>
      <c r="I49" s="57">
        <v>0.12</v>
      </c>
      <c r="J49" s="427">
        <f t="shared" si="0"/>
        <v>519.20000000000005</v>
      </c>
    </row>
    <row r="50" spans="1:10" ht="15.75">
      <c r="A50" s="36">
        <v>46</v>
      </c>
      <c r="B50" s="36" t="s">
        <v>10423</v>
      </c>
      <c r="C50" s="394" t="s">
        <v>9970</v>
      </c>
      <c r="D50" s="388" t="s">
        <v>10199</v>
      </c>
      <c r="E50" s="36" t="s">
        <v>7802</v>
      </c>
      <c r="F50" s="36"/>
      <c r="G50" s="36" t="s">
        <v>9925</v>
      </c>
      <c r="H50" s="389">
        <v>1037</v>
      </c>
      <c r="I50" s="57">
        <v>0.12</v>
      </c>
      <c r="J50" s="427">
        <f t="shared" si="0"/>
        <v>912.56000000000006</v>
      </c>
    </row>
    <row r="51" spans="1:10" ht="15.75">
      <c r="A51" s="36">
        <v>47</v>
      </c>
      <c r="B51" s="36" t="s">
        <v>10423</v>
      </c>
      <c r="C51" s="394" t="s">
        <v>9971</v>
      </c>
      <c r="D51" s="388" t="s">
        <v>10200</v>
      </c>
      <c r="E51" s="36" t="s">
        <v>7802</v>
      </c>
      <c r="F51" s="36"/>
      <c r="G51" s="36" t="s">
        <v>9925</v>
      </c>
      <c r="H51" s="389">
        <v>1300</v>
      </c>
      <c r="I51" s="57">
        <v>0.12</v>
      </c>
      <c r="J51" s="427">
        <f t="shared" si="0"/>
        <v>1144</v>
      </c>
    </row>
    <row r="52" spans="1:10" ht="15.75">
      <c r="A52" s="36">
        <v>48</v>
      </c>
      <c r="B52" s="36" t="s">
        <v>10423</v>
      </c>
      <c r="C52" s="392" t="s">
        <v>9972</v>
      </c>
      <c r="D52" s="393" t="s">
        <v>10201</v>
      </c>
      <c r="E52" s="36" t="s">
        <v>7802</v>
      </c>
      <c r="F52" s="36"/>
      <c r="G52" s="36" t="s">
        <v>9925</v>
      </c>
      <c r="H52" s="389">
        <v>2080</v>
      </c>
      <c r="I52" s="57">
        <v>0.12</v>
      </c>
      <c r="J52" s="427">
        <f t="shared" si="0"/>
        <v>1830.4</v>
      </c>
    </row>
    <row r="53" spans="1:10" ht="15.75">
      <c r="A53" s="36">
        <v>49</v>
      </c>
      <c r="B53" s="36" t="s">
        <v>10423</v>
      </c>
      <c r="C53" s="392" t="s">
        <v>9973</v>
      </c>
      <c r="D53" s="388" t="s">
        <v>10202</v>
      </c>
      <c r="E53" s="36" t="s">
        <v>7802</v>
      </c>
      <c r="F53" s="36"/>
      <c r="G53" s="36" t="s">
        <v>9925</v>
      </c>
      <c r="H53" s="389">
        <v>864</v>
      </c>
      <c r="I53" s="57">
        <v>0.12</v>
      </c>
      <c r="J53" s="427">
        <f t="shared" si="0"/>
        <v>760.32</v>
      </c>
    </row>
    <row r="54" spans="1:10" ht="15.75">
      <c r="A54" s="36">
        <v>50</v>
      </c>
      <c r="B54" s="36" t="s">
        <v>10423</v>
      </c>
      <c r="C54" s="392" t="s">
        <v>9974</v>
      </c>
      <c r="D54" s="388" t="s">
        <v>10203</v>
      </c>
      <c r="E54" s="36" t="s">
        <v>7802</v>
      </c>
      <c r="F54" s="36"/>
      <c r="G54" s="36" t="s">
        <v>9925</v>
      </c>
      <c r="H54" s="389">
        <v>1005</v>
      </c>
      <c r="I54" s="57">
        <v>0.12</v>
      </c>
      <c r="J54" s="427">
        <f t="shared" si="0"/>
        <v>884.4</v>
      </c>
    </row>
    <row r="55" spans="1:10" ht="15.75">
      <c r="A55" s="36">
        <v>51</v>
      </c>
      <c r="B55" s="36" t="s">
        <v>10423</v>
      </c>
      <c r="C55" s="392" t="s">
        <v>9975</v>
      </c>
      <c r="D55" s="388" t="s">
        <v>10204</v>
      </c>
      <c r="E55" s="36" t="s">
        <v>7802</v>
      </c>
      <c r="F55" s="36"/>
      <c r="G55" s="36" t="s">
        <v>9925</v>
      </c>
      <c r="H55" s="389">
        <v>1200</v>
      </c>
      <c r="I55" s="57">
        <v>0.12</v>
      </c>
      <c r="J55" s="427">
        <f t="shared" si="0"/>
        <v>1056</v>
      </c>
    </row>
    <row r="56" spans="1:10" ht="15.75">
      <c r="A56" s="36">
        <v>52</v>
      </c>
      <c r="B56" s="36" t="s">
        <v>10423</v>
      </c>
      <c r="C56" s="392" t="s">
        <v>9976</v>
      </c>
      <c r="D56" s="388" t="s">
        <v>10205</v>
      </c>
      <c r="E56" s="36" t="s">
        <v>7802</v>
      </c>
      <c r="F56" s="36"/>
      <c r="G56" s="36" t="s">
        <v>9925</v>
      </c>
      <c r="H56" s="389">
        <v>1995</v>
      </c>
      <c r="I56" s="57">
        <v>0.12</v>
      </c>
      <c r="J56" s="427">
        <f t="shared" si="0"/>
        <v>1755.6</v>
      </c>
    </row>
    <row r="57" spans="1:10" ht="15.75">
      <c r="A57" s="36">
        <v>53</v>
      </c>
      <c r="B57" s="36" t="s">
        <v>10423</v>
      </c>
      <c r="C57" s="392" t="s">
        <v>9977</v>
      </c>
      <c r="D57" s="392" t="s">
        <v>10206</v>
      </c>
      <c r="E57" s="36" t="s">
        <v>7802</v>
      </c>
      <c r="F57" s="36"/>
      <c r="G57" s="36" t="s">
        <v>9925</v>
      </c>
      <c r="H57" s="389">
        <v>29.75</v>
      </c>
      <c r="I57" s="57">
        <v>0.12</v>
      </c>
      <c r="J57" s="427">
        <f t="shared" si="0"/>
        <v>26.18</v>
      </c>
    </row>
    <row r="58" spans="1:10" ht="15.75">
      <c r="A58" s="36">
        <v>54</v>
      </c>
      <c r="B58" s="36" t="s">
        <v>10423</v>
      </c>
      <c r="C58" s="392" t="s">
        <v>9978</v>
      </c>
      <c r="D58" s="392" t="s">
        <v>10207</v>
      </c>
      <c r="E58" s="36" t="s">
        <v>7802</v>
      </c>
      <c r="F58" s="36"/>
      <c r="G58" s="36" t="s">
        <v>9925</v>
      </c>
      <c r="H58" s="389">
        <v>48.25</v>
      </c>
      <c r="I58" s="57">
        <v>0.12</v>
      </c>
      <c r="J58" s="427">
        <f t="shared" si="0"/>
        <v>42.46</v>
      </c>
    </row>
    <row r="59" spans="1:10" ht="15.75">
      <c r="A59" s="36">
        <v>55</v>
      </c>
      <c r="B59" s="36" t="s">
        <v>10423</v>
      </c>
      <c r="C59" s="392" t="s">
        <v>9979</v>
      </c>
      <c r="D59" s="392" t="s">
        <v>10208</v>
      </c>
      <c r="E59" s="36" t="s">
        <v>7802</v>
      </c>
      <c r="F59" s="36"/>
      <c r="G59" s="36" t="s">
        <v>9925</v>
      </c>
      <c r="H59" s="389">
        <v>4.75</v>
      </c>
      <c r="I59" s="57">
        <v>0.12</v>
      </c>
      <c r="J59" s="427">
        <f t="shared" si="0"/>
        <v>4.18</v>
      </c>
    </row>
    <row r="60" spans="1:10" ht="15.75">
      <c r="A60" s="36">
        <v>56</v>
      </c>
      <c r="B60" s="36" t="s">
        <v>10423</v>
      </c>
      <c r="C60" s="392" t="s">
        <v>9980</v>
      </c>
      <c r="D60" s="392" t="s">
        <v>10209</v>
      </c>
      <c r="E60" s="36" t="s">
        <v>7802</v>
      </c>
      <c r="F60" s="36"/>
      <c r="G60" s="36" t="s">
        <v>9925</v>
      </c>
      <c r="H60" s="389">
        <v>65</v>
      </c>
      <c r="I60" s="57">
        <v>0.12</v>
      </c>
      <c r="J60" s="427">
        <f t="shared" si="0"/>
        <v>57.2</v>
      </c>
    </row>
    <row r="61" spans="1:10" ht="15.75">
      <c r="A61" s="36">
        <v>57</v>
      </c>
      <c r="B61" s="36" t="s">
        <v>10423</v>
      </c>
      <c r="C61" s="392" t="s">
        <v>9981</v>
      </c>
      <c r="D61" s="392" t="s">
        <v>10210</v>
      </c>
      <c r="E61" s="36" t="s">
        <v>7802</v>
      </c>
      <c r="F61" s="36"/>
      <c r="G61" s="36" t="s">
        <v>9925</v>
      </c>
      <c r="H61" s="389">
        <v>60.25</v>
      </c>
      <c r="I61" s="57">
        <v>0.12</v>
      </c>
      <c r="J61" s="427">
        <f t="shared" si="0"/>
        <v>53.02</v>
      </c>
    </row>
    <row r="62" spans="1:10" ht="15.75">
      <c r="A62" s="36">
        <v>58</v>
      </c>
      <c r="B62" s="36" t="s">
        <v>10423</v>
      </c>
      <c r="C62" s="392" t="s">
        <v>9982</v>
      </c>
      <c r="D62" s="392" t="s">
        <v>10211</v>
      </c>
      <c r="E62" s="36" t="s">
        <v>7802</v>
      </c>
      <c r="F62" s="36"/>
      <c r="G62" s="36" t="s">
        <v>9925</v>
      </c>
      <c r="H62" s="389">
        <v>9.5</v>
      </c>
      <c r="I62" s="57">
        <v>0.12</v>
      </c>
      <c r="J62" s="427">
        <f t="shared" si="0"/>
        <v>8.36</v>
      </c>
    </row>
    <row r="63" spans="1:10" ht="15.75">
      <c r="A63" s="36">
        <v>59</v>
      </c>
      <c r="B63" s="36" t="s">
        <v>10423</v>
      </c>
      <c r="C63" s="392" t="s">
        <v>9983</v>
      </c>
      <c r="D63" s="392" t="s">
        <v>10212</v>
      </c>
      <c r="E63" s="36" t="s">
        <v>7802</v>
      </c>
      <c r="F63" s="36"/>
      <c r="G63" s="36" t="s">
        <v>9925</v>
      </c>
      <c r="H63" s="389">
        <v>6.5</v>
      </c>
      <c r="I63" s="57">
        <v>0.12</v>
      </c>
      <c r="J63" s="427">
        <f t="shared" si="0"/>
        <v>5.72</v>
      </c>
    </row>
    <row r="64" spans="1:10" ht="15.75">
      <c r="A64" s="36">
        <v>60</v>
      </c>
      <c r="B64" s="36" t="s">
        <v>10423</v>
      </c>
      <c r="C64" s="392" t="s">
        <v>9984</v>
      </c>
      <c r="D64" s="392" t="s">
        <v>10213</v>
      </c>
      <c r="E64" s="36" t="s">
        <v>7802</v>
      </c>
      <c r="F64" s="36"/>
      <c r="G64" s="36" t="s">
        <v>9925</v>
      </c>
      <c r="H64" s="389">
        <v>3</v>
      </c>
      <c r="I64" s="57">
        <v>0.12</v>
      </c>
      <c r="J64" s="427">
        <f t="shared" si="0"/>
        <v>2.64</v>
      </c>
    </row>
    <row r="65" spans="1:10" ht="15.75">
      <c r="A65" s="36">
        <v>61</v>
      </c>
      <c r="B65" s="36" t="s">
        <v>10423</v>
      </c>
      <c r="C65" s="392" t="s">
        <v>9015</v>
      </c>
      <c r="D65" s="393" t="s">
        <v>10214</v>
      </c>
      <c r="E65" s="36" t="s">
        <v>7802</v>
      </c>
      <c r="F65" s="36"/>
      <c r="G65" s="36" t="s">
        <v>9925</v>
      </c>
      <c r="H65" s="389">
        <v>47.25</v>
      </c>
      <c r="I65" s="57">
        <v>0.12</v>
      </c>
      <c r="J65" s="427">
        <f t="shared" si="0"/>
        <v>41.58</v>
      </c>
    </row>
    <row r="66" spans="1:10" ht="15.75">
      <c r="A66" s="36">
        <v>62</v>
      </c>
      <c r="B66" s="36" t="s">
        <v>10423</v>
      </c>
      <c r="C66" s="387" t="s">
        <v>9016</v>
      </c>
      <c r="D66" s="388" t="s">
        <v>10215</v>
      </c>
      <c r="E66" s="36" t="s">
        <v>7802</v>
      </c>
      <c r="F66" s="36"/>
      <c r="G66" s="36" t="s">
        <v>9925</v>
      </c>
      <c r="H66" s="389">
        <v>47.25</v>
      </c>
      <c r="I66" s="57">
        <v>0.12</v>
      </c>
      <c r="J66" s="427">
        <f t="shared" si="0"/>
        <v>41.58</v>
      </c>
    </row>
    <row r="67" spans="1:10" ht="15.75">
      <c r="A67" s="36">
        <v>63</v>
      </c>
      <c r="B67" s="36" t="s">
        <v>10423</v>
      </c>
      <c r="C67" s="392" t="s">
        <v>9017</v>
      </c>
      <c r="D67" s="393" t="s">
        <v>10216</v>
      </c>
      <c r="E67" s="36" t="s">
        <v>7802</v>
      </c>
      <c r="F67" s="36"/>
      <c r="G67" s="36" t="s">
        <v>9925</v>
      </c>
      <c r="H67" s="389">
        <v>52.25</v>
      </c>
      <c r="I67" s="57">
        <v>0.12</v>
      </c>
      <c r="J67" s="427">
        <f t="shared" si="0"/>
        <v>45.98</v>
      </c>
    </row>
    <row r="68" spans="1:10" ht="15.75">
      <c r="A68" s="36">
        <v>64</v>
      </c>
      <c r="B68" s="36" t="s">
        <v>10423</v>
      </c>
      <c r="C68" s="392" t="s">
        <v>9018</v>
      </c>
      <c r="D68" s="393" t="s">
        <v>10217</v>
      </c>
      <c r="E68" s="36" t="s">
        <v>7802</v>
      </c>
      <c r="F68" s="36"/>
      <c r="G68" s="36" t="s">
        <v>9925</v>
      </c>
      <c r="H68" s="389">
        <v>52.25</v>
      </c>
      <c r="I68" s="57">
        <v>0.12</v>
      </c>
      <c r="J68" s="427">
        <f t="shared" si="0"/>
        <v>45.98</v>
      </c>
    </row>
    <row r="69" spans="1:10" ht="15.75">
      <c r="A69" s="36">
        <v>65</v>
      </c>
      <c r="B69" s="36" t="s">
        <v>10423</v>
      </c>
      <c r="C69" s="392" t="s">
        <v>9019</v>
      </c>
      <c r="D69" s="388" t="s">
        <v>10218</v>
      </c>
      <c r="E69" s="36" t="s">
        <v>7802</v>
      </c>
      <c r="F69" s="36"/>
      <c r="G69" s="36" t="s">
        <v>9925</v>
      </c>
      <c r="H69" s="389">
        <v>99.5</v>
      </c>
      <c r="I69" s="57">
        <v>0.12</v>
      </c>
      <c r="J69" s="427">
        <f t="shared" si="0"/>
        <v>87.56</v>
      </c>
    </row>
    <row r="70" spans="1:10" ht="15.75">
      <c r="A70" s="36">
        <v>66</v>
      </c>
      <c r="B70" s="36" t="s">
        <v>10423</v>
      </c>
      <c r="C70" s="392" t="s">
        <v>9020</v>
      </c>
      <c r="D70" s="388" t="s">
        <v>10219</v>
      </c>
      <c r="E70" s="36" t="s">
        <v>7802</v>
      </c>
      <c r="F70" s="36"/>
      <c r="G70" s="36" t="s">
        <v>9925</v>
      </c>
      <c r="H70" s="389">
        <v>99.5</v>
      </c>
      <c r="I70" s="57">
        <v>0.12</v>
      </c>
      <c r="J70" s="427">
        <f t="shared" ref="J70:J133" si="1">H70*(1-I70)</f>
        <v>87.56</v>
      </c>
    </row>
    <row r="71" spans="1:10" ht="15.75">
      <c r="A71" s="36">
        <v>67</v>
      </c>
      <c r="B71" s="36" t="s">
        <v>10423</v>
      </c>
      <c r="C71" s="392" t="s">
        <v>9021</v>
      </c>
      <c r="D71" s="393" t="s">
        <v>10220</v>
      </c>
      <c r="E71" s="36" t="s">
        <v>7802</v>
      </c>
      <c r="F71" s="36"/>
      <c r="G71" s="36" t="s">
        <v>9925</v>
      </c>
      <c r="H71" s="389">
        <v>52.25</v>
      </c>
      <c r="I71" s="57">
        <v>0.12</v>
      </c>
      <c r="J71" s="427">
        <f t="shared" si="1"/>
        <v>45.98</v>
      </c>
    </row>
    <row r="72" spans="1:10" ht="15.75">
      <c r="A72" s="36">
        <v>68</v>
      </c>
      <c r="B72" s="36" t="s">
        <v>10423</v>
      </c>
      <c r="C72" s="392" t="s">
        <v>9022</v>
      </c>
      <c r="D72" s="393" t="s">
        <v>10221</v>
      </c>
      <c r="E72" s="36" t="s">
        <v>7802</v>
      </c>
      <c r="F72" s="36"/>
      <c r="G72" s="36" t="s">
        <v>9925</v>
      </c>
      <c r="H72" s="389">
        <v>52.25</v>
      </c>
      <c r="I72" s="57">
        <v>0.12</v>
      </c>
      <c r="J72" s="427">
        <f t="shared" si="1"/>
        <v>45.98</v>
      </c>
    </row>
    <row r="73" spans="1:10" ht="15.75">
      <c r="A73" s="36">
        <v>69</v>
      </c>
      <c r="B73" s="36" t="s">
        <v>10423</v>
      </c>
      <c r="C73" s="392" t="s">
        <v>9023</v>
      </c>
      <c r="D73" s="392" t="s">
        <v>9467</v>
      </c>
      <c r="E73" s="36" t="s">
        <v>7802</v>
      </c>
      <c r="F73" s="36"/>
      <c r="G73" s="36" t="s">
        <v>9925</v>
      </c>
      <c r="H73" s="389">
        <v>4239</v>
      </c>
      <c r="I73" s="57">
        <v>0.12</v>
      </c>
      <c r="J73" s="427">
        <f t="shared" si="1"/>
        <v>3730.32</v>
      </c>
    </row>
    <row r="74" spans="1:10" ht="15.75">
      <c r="A74" s="36">
        <v>70</v>
      </c>
      <c r="B74" s="36" t="s">
        <v>10423</v>
      </c>
      <c r="C74" s="392" t="s">
        <v>9985</v>
      </c>
      <c r="D74" s="393" t="s">
        <v>10222</v>
      </c>
      <c r="E74" s="36" t="s">
        <v>7802</v>
      </c>
      <c r="F74" s="36"/>
      <c r="G74" s="36" t="s">
        <v>9925</v>
      </c>
      <c r="H74" s="389">
        <v>111</v>
      </c>
      <c r="I74" s="57">
        <v>0.12</v>
      </c>
      <c r="J74" s="427">
        <f t="shared" si="1"/>
        <v>97.68</v>
      </c>
    </row>
    <row r="75" spans="1:10" ht="15.75">
      <c r="A75" s="36">
        <v>71</v>
      </c>
      <c r="B75" s="36" t="s">
        <v>10423</v>
      </c>
      <c r="C75" s="394" t="s">
        <v>9986</v>
      </c>
      <c r="D75" s="388" t="s">
        <v>10223</v>
      </c>
      <c r="E75" s="36" t="s">
        <v>7802</v>
      </c>
      <c r="F75" s="36"/>
      <c r="G75" s="36" t="s">
        <v>9925</v>
      </c>
      <c r="H75" s="389">
        <v>388.5</v>
      </c>
      <c r="I75" s="57">
        <v>0.12</v>
      </c>
      <c r="J75" s="427">
        <f t="shared" si="1"/>
        <v>341.88</v>
      </c>
    </row>
    <row r="76" spans="1:10" ht="15.75">
      <c r="A76" s="36">
        <v>72</v>
      </c>
      <c r="B76" s="36" t="s">
        <v>10423</v>
      </c>
      <c r="C76" s="392" t="s">
        <v>9987</v>
      </c>
      <c r="D76" s="388" t="s">
        <v>10224</v>
      </c>
      <c r="E76" s="36" t="s">
        <v>7802</v>
      </c>
      <c r="F76" s="36"/>
      <c r="G76" s="36" t="s">
        <v>9925</v>
      </c>
      <c r="H76" s="389">
        <v>8.25</v>
      </c>
      <c r="I76" s="57">
        <v>0.12</v>
      </c>
      <c r="J76" s="427">
        <f t="shared" si="1"/>
        <v>7.26</v>
      </c>
    </row>
    <row r="77" spans="1:10" ht="15.75">
      <c r="A77" s="36">
        <v>73</v>
      </c>
      <c r="B77" s="36" t="s">
        <v>10423</v>
      </c>
      <c r="C77" s="392" t="s">
        <v>9988</v>
      </c>
      <c r="D77" s="388" t="s">
        <v>10225</v>
      </c>
      <c r="E77" s="36" t="s">
        <v>7802</v>
      </c>
      <c r="F77" s="36"/>
      <c r="G77" s="36" t="s">
        <v>9925</v>
      </c>
      <c r="H77" s="389">
        <v>4821</v>
      </c>
      <c r="I77" s="57">
        <v>0.12</v>
      </c>
      <c r="J77" s="427">
        <f t="shared" si="1"/>
        <v>4242.4800000000005</v>
      </c>
    </row>
    <row r="78" spans="1:10" ht="15.75">
      <c r="A78" s="36">
        <v>74</v>
      </c>
      <c r="B78" s="36" t="s">
        <v>10423</v>
      </c>
      <c r="C78" s="392" t="s">
        <v>9989</v>
      </c>
      <c r="D78" s="388" t="s">
        <v>10226</v>
      </c>
      <c r="E78" s="36" t="s">
        <v>7802</v>
      </c>
      <c r="F78" s="36"/>
      <c r="G78" s="36" t="s">
        <v>9925</v>
      </c>
      <c r="H78" s="389">
        <v>1060</v>
      </c>
      <c r="I78" s="57">
        <v>0.12</v>
      </c>
      <c r="J78" s="427">
        <f t="shared" si="1"/>
        <v>932.8</v>
      </c>
    </row>
    <row r="79" spans="1:10" ht="15.75">
      <c r="A79" s="36">
        <v>75</v>
      </c>
      <c r="B79" s="36" t="s">
        <v>10423</v>
      </c>
      <c r="C79" s="392" t="s">
        <v>9990</v>
      </c>
      <c r="D79" s="392" t="s">
        <v>10227</v>
      </c>
      <c r="E79" s="36" t="s">
        <v>7802</v>
      </c>
      <c r="F79" s="36"/>
      <c r="G79" s="36" t="s">
        <v>9925</v>
      </c>
      <c r="H79" s="389">
        <v>15</v>
      </c>
      <c r="I79" s="57">
        <v>0.12</v>
      </c>
      <c r="J79" s="427">
        <f t="shared" si="1"/>
        <v>13.2</v>
      </c>
    </row>
    <row r="80" spans="1:10" ht="15.75">
      <c r="A80" s="36">
        <v>76</v>
      </c>
      <c r="B80" s="36" t="s">
        <v>10423</v>
      </c>
      <c r="C80" s="392" t="s">
        <v>9033</v>
      </c>
      <c r="D80" s="392" t="s">
        <v>9477</v>
      </c>
      <c r="E80" s="36" t="s">
        <v>7802</v>
      </c>
      <c r="F80" s="36"/>
      <c r="G80" s="36" t="s">
        <v>9925</v>
      </c>
      <c r="H80" s="389">
        <v>133.5</v>
      </c>
      <c r="I80" s="57">
        <v>0.12</v>
      </c>
      <c r="J80" s="427">
        <f t="shared" si="1"/>
        <v>117.48</v>
      </c>
    </row>
    <row r="81" spans="1:10" ht="15.75">
      <c r="A81" s="36">
        <v>77</v>
      </c>
      <c r="B81" s="36" t="s">
        <v>10423</v>
      </c>
      <c r="C81" s="392" t="s">
        <v>9034</v>
      </c>
      <c r="D81" s="388" t="s">
        <v>9478</v>
      </c>
      <c r="E81" s="36" t="s">
        <v>7802</v>
      </c>
      <c r="F81" s="36"/>
      <c r="G81" s="36" t="s">
        <v>9925</v>
      </c>
      <c r="H81" s="389">
        <v>203.5</v>
      </c>
      <c r="I81" s="57">
        <v>0.12</v>
      </c>
      <c r="J81" s="427">
        <f t="shared" si="1"/>
        <v>179.08</v>
      </c>
    </row>
    <row r="82" spans="1:10" ht="15.75">
      <c r="A82" s="36">
        <v>78</v>
      </c>
      <c r="B82" s="36" t="s">
        <v>10423</v>
      </c>
      <c r="C82" s="392" t="s">
        <v>9991</v>
      </c>
      <c r="D82" s="392" t="s">
        <v>10228</v>
      </c>
      <c r="E82" s="36" t="s">
        <v>7802</v>
      </c>
      <c r="F82" s="36"/>
      <c r="G82" s="36" t="s">
        <v>9925</v>
      </c>
      <c r="H82" s="389">
        <v>4.75</v>
      </c>
      <c r="I82" s="57">
        <v>0.12</v>
      </c>
      <c r="J82" s="427">
        <f t="shared" si="1"/>
        <v>4.18</v>
      </c>
    </row>
    <row r="83" spans="1:10" ht="15.75">
      <c r="A83" s="36">
        <v>79</v>
      </c>
      <c r="B83" s="36" t="s">
        <v>10423</v>
      </c>
      <c r="C83" s="392" t="s">
        <v>9992</v>
      </c>
      <c r="D83" s="392" t="s">
        <v>10229</v>
      </c>
      <c r="E83" s="36" t="s">
        <v>7802</v>
      </c>
      <c r="F83" s="36"/>
      <c r="G83" s="36" t="s">
        <v>9925</v>
      </c>
      <c r="H83" s="389">
        <v>22.25</v>
      </c>
      <c r="I83" s="57">
        <v>0.12</v>
      </c>
      <c r="J83" s="427">
        <f t="shared" si="1"/>
        <v>19.580000000000002</v>
      </c>
    </row>
    <row r="84" spans="1:10" ht="15.75">
      <c r="A84" s="36">
        <v>80</v>
      </c>
      <c r="B84" s="36" t="s">
        <v>10423</v>
      </c>
      <c r="C84" s="392" t="s">
        <v>9035</v>
      </c>
      <c r="D84" s="388" t="s">
        <v>10230</v>
      </c>
      <c r="E84" s="36" t="s">
        <v>7802</v>
      </c>
      <c r="F84" s="36"/>
      <c r="G84" s="36" t="s">
        <v>9925</v>
      </c>
      <c r="H84" s="389">
        <v>372.5</v>
      </c>
      <c r="I84" s="57">
        <v>0.12</v>
      </c>
      <c r="J84" s="427">
        <f t="shared" si="1"/>
        <v>327.8</v>
      </c>
    </row>
    <row r="85" spans="1:10" ht="15.75">
      <c r="A85" s="36">
        <v>81</v>
      </c>
      <c r="B85" s="36" t="s">
        <v>10423</v>
      </c>
      <c r="C85" s="392" t="s">
        <v>9045</v>
      </c>
      <c r="D85" s="388" t="s">
        <v>10231</v>
      </c>
      <c r="E85" s="36" t="s">
        <v>7802</v>
      </c>
      <c r="F85" s="36"/>
      <c r="G85" s="36" t="s">
        <v>9925</v>
      </c>
      <c r="H85" s="389">
        <v>51.25</v>
      </c>
      <c r="I85" s="57">
        <v>0.12</v>
      </c>
      <c r="J85" s="427">
        <f t="shared" si="1"/>
        <v>45.1</v>
      </c>
    </row>
    <row r="86" spans="1:10" ht="15.75">
      <c r="A86" s="36">
        <v>82</v>
      </c>
      <c r="B86" s="36" t="s">
        <v>10423</v>
      </c>
      <c r="C86" s="392" t="s">
        <v>9059</v>
      </c>
      <c r="D86" s="388" t="s">
        <v>10232</v>
      </c>
      <c r="E86" s="36" t="s">
        <v>7802</v>
      </c>
      <c r="F86" s="36"/>
      <c r="G86" s="36" t="s">
        <v>9925</v>
      </c>
      <c r="H86" s="389">
        <v>10.5</v>
      </c>
      <c r="I86" s="57">
        <v>0.12</v>
      </c>
      <c r="J86" s="427">
        <f t="shared" si="1"/>
        <v>9.24</v>
      </c>
    </row>
    <row r="87" spans="1:10" ht="15.75">
      <c r="A87" s="36">
        <v>83</v>
      </c>
      <c r="B87" s="36" t="s">
        <v>10423</v>
      </c>
      <c r="C87" s="392" t="s">
        <v>9060</v>
      </c>
      <c r="D87" s="388" t="s">
        <v>10233</v>
      </c>
      <c r="E87" s="36" t="s">
        <v>7802</v>
      </c>
      <c r="F87" s="36"/>
      <c r="G87" s="36" t="s">
        <v>9925</v>
      </c>
      <c r="H87" s="389">
        <v>86.75</v>
      </c>
      <c r="I87" s="57">
        <v>0.12</v>
      </c>
      <c r="J87" s="427">
        <f t="shared" si="1"/>
        <v>76.34</v>
      </c>
    </row>
    <row r="88" spans="1:10" ht="15.75">
      <c r="A88" s="36">
        <v>84</v>
      </c>
      <c r="B88" s="36" t="s">
        <v>10423</v>
      </c>
      <c r="C88" s="392" t="s">
        <v>9061</v>
      </c>
      <c r="D88" s="388" t="s">
        <v>9505</v>
      </c>
      <c r="E88" s="36" t="s">
        <v>7802</v>
      </c>
      <c r="F88" s="36"/>
      <c r="G88" s="36" t="s">
        <v>9925</v>
      </c>
      <c r="H88" s="389">
        <v>86.75</v>
      </c>
      <c r="I88" s="57">
        <v>0.12</v>
      </c>
      <c r="J88" s="427">
        <f t="shared" si="1"/>
        <v>76.34</v>
      </c>
    </row>
    <row r="89" spans="1:10" ht="15.75">
      <c r="A89" s="36">
        <v>85</v>
      </c>
      <c r="B89" s="36" t="s">
        <v>10423</v>
      </c>
      <c r="C89" s="392" t="s">
        <v>9062</v>
      </c>
      <c r="D89" s="393" t="s">
        <v>10234</v>
      </c>
      <c r="E89" s="36" t="s">
        <v>7802</v>
      </c>
      <c r="F89" s="36"/>
      <c r="G89" s="36" t="s">
        <v>9925</v>
      </c>
      <c r="H89" s="389">
        <v>140</v>
      </c>
      <c r="I89" s="57">
        <v>0.12</v>
      </c>
      <c r="J89" s="427">
        <f t="shared" si="1"/>
        <v>123.2</v>
      </c>
    </row>
    <row r="90" spans="1:10" ht="15.75">
      <c r="A90" s="36">
        <v>86</v>
      </c>
      <c r="B90" s="36" t="s">
        <v>10423</v>
      </c>
      <c r="C90" s="392" t="s">
        <v>9063</v>
      </c>
      <c r="D90" s="388" t="s">
        <v>9507</v>
      </c>
      <c r="E90" s="36" t="s">
        <v>7802</v>
      </c>
      <c r="F90" s="36"/>
      <c r="G90" s="36" t="s">
        <v>9925</v>
      </c>
      <c r="H90" s="389">
        <v>140</v>
      </c>
      <c r="I90" s="57">
        <v>0.12</v>
      </c>
      <c r="J90" s="427">
        <f t="shared" si="1"/>
        <v>123.2</v>
      </c>
    </row>
    <row r="91" spans="1:10" ht="15.75">
      <c r="A91" s="36">
        <v>87</v>
      </c>
      <c r="B91" s="36" t="s">
        <v>10423</v>
      </c>
      <c r="C91" s="392" t="s">
        <v>9064</v>
      </c>
      <c r="D91" s="388" t="s">
        <v>9508</v>
      </c>
      <c r="E91" s="36" t="s">
        <v>7802</v>
      </c>
      <c r="F91" s="36"/>
      <c r="G91" s="36" t="s">
        <v>9925</v>
      </c>
      <c r="H91" s="389">
        <v>134</v>
      </c>
      <c r="I91" s="57">
        <v>0.12</v>
      </c>
      <c r="J91" s="427">
        <f t="shared" si="1"/>
        <v>117.92</v>
      </c>
    </row>
    <row r="92" spans="1:10" ht="15.75">
      <c r="A92" s="36">
        <v>88</v>
      </c>
      <c r="B92" s="36" t="s">
        <v>10423</v>
      </c>
      <c r="C92" s="392" t="s">
        <v>8342</v>
      </c>
      <c r="D92" s="388" t="s">
        <v>9509</v>
      </c>
      <c r="E92" s="36" t="s">
        <v>7802</v>
      </c>
      <c r="F92" s="36"/>
      <c r="G92" s="36" t="s">
        <v>9925</v>
      </c>
      <c r="H92" s="389">
        <v>83</v>
      </c>
      <c r="I92" s="57">
        <v>0.12</v>
      </c>
      <c r="J92" s="427">
        <f t="shared" si="1"/>
        <v>73.040000000000006</v>
      </c>
    </row>
    <row r="93" spans="1:10" ht="15.75">
      <c r="A93" s="36">
        <v>89</v>
      </c>
      <c r="B93" s="36" t="s">
        <v>10423</v>
      </c>
      <c r="C93" s="392" t="s">
        <v>9065</v>
      </c>
      <c r="D93" s="388" t="s">
        <v>9510</v>
      </c>
      <c r="E93" s="36" t="s">
        <v>7802</v>
      </c>
      <c r="F93" s="36"/>
      <c r="G93" s="36" t="s">
        <v>9925</v>
      </c>
      <c r="H93" s="389">
        <v>83</v>
      </c>
      <c r="I93" s="57">
        <v>0.12</v>
      </c>
      <c r="J93" s="427">
        <f t="shared" si="1"/>
        <v>73.040000000000006</v>
      </c>
    </row>
    <row r="94" spans="1:10" ht="15.75">
      <c r="A94" s="36">
        <v>90</v>
      </c>
      <c r="B94" s="36" t="s">
        <v>10423</v>
      </c>
      <c r="C94" s="395" t="s">
        <v>8343</v>
      </c>
      <c r="D94" s="396" t="s">
        <v>9511</v>
      </c>
      <c r="E94" s="36" t="s">
        <v>7802</v>
      </c>
      <c r="F94" s="36"/>
      <c r="G94" s="36" t="s">
        <v>9925</v>
      </c>
      <c r="H94" s="389">
        <v>137.5</v>
      </c>
      <c r="I94" s="57">
        <v>0.12</v>
      </c>
      <c r="J94" s="427">
        <f t="shared" si="1"/>
        <v>121</v>
      </c>
    </row>
    <row r="95" spans="1:10" ht="15.75">
      <c r="A95" s="36">
        <v>91</v>
      </c>
      <c r="B95" s="36" t="s">
        <v>10423</v>
      </c>
      <c r="C95" s="392" t="s">
        <v>9066</v>
      </c>
      <c r="D95" s="388" t="s">
        <v>9512</v>
      </c>
      <c r="E95" s="36" t="s">
        <v>7802</v>
      </c>
      <c r="F95" s="36"/>
      <c r="G95" s="36" t="s">
        <v>9925</v>
      </c>
      <c r="H95" s="389">
        <v>137.5</v>
      </c>
      <c r="I95" s="57">
        <v>0.12</v>
      </c>
      <c r="J95" s="427">
        <f t="shared" si="1"/>
        <v>121</v>
      </c>
    </row>
    <row r="96" spans="1:10" ht="15.75">
      <c r="A96" s="36">
        <v>92</v>
      </c>
      <c r="B96" s="36" t="s">
        <v>10423</v>
      </c>
      <c r="C96" s="392" t="s">
        <v>9067</v>
      </c>
      <c r="D96" s="388" t="s">
        <v>9513</v>
      </c>
      <c r="E96" s="36" t="s">
        <v>7802</v>
      </c>
      <c r="F96" s="36"/>
      <c r="G96" s="36" t="s">
        <v>9925</v>
      </c>
      <c r="H96" s="389">
        <v>132</v>
      </c>
      <c r="I96" s="57">
        <v>0.12</v>
      </c>
      <c r="J96" s="427">
        <f t="shared" si="1"/>
        <v>116.16</v>
      </c>
    </row>
    <row r="97" spans="1:10" ht="15.75">
      <c r="A97" s="36">
        <v>93</v>
      </c>
      <c r="B97" s="36" t="s">
        <v>10423</v>
      </c>
      <c r="C97" s="392" t="s">
        <v>9068</v>
      </c>
      <c r="D97" s="388" t="s">
        <v>9514</v>
      </c>
      <c r="E97" s="36" t="s">
        <v>7802</v>
      </c>
      <c r="F97" s="36"/>
      <c r="G97" s="36" t="s">
        <v>9925</v>
      </c>
      <c r="H97" s="389">
        <v>77.5</v>
      </c>
      <c r="I97" s="57">
        <v>0.12</v>
      </c>
      <c r="J97" s="427">
        <f t="shared" si="1"/>
        <v>68.2</v>
      </c>
    </row>
    <row r="98" spans="1:10" ht="15.75">
      <c r="A98" s="36">
        <v>94</v>
      </c>
      <c r="B98" s="36" t="s">
        <v>10423</v>
      </c>
      <c r="C98" s="392" t="s">
        <v>9069</v>
      </c>
      <c r="D98" s="388" t="s">
        <v>9515</v>
      </c>
      <c r="E98" s="36" t="s">
        <v>7802</v>
      </c>
      <c r="F98" s="36"/>
      <c r="G98" s="36" t="s">
        <v>9925</v>
      </c>
      <c r="H98" s="389">
        <v>81</v>
      </c>
      <c r="I98" s="57">
        <v>0.12</v>
      </c>
      <c r="J98" s="427">
        <f t="shared" si="1"/>
        <v>71.28</v>
      </c>
    </row>
    <row r="99" spans="1:10" ht="15.75">
      <c r="A99" s="36">
        <v>95</v>
      </c>
      <c r="B99" s="36" t="s">
        <v>10423</v>
      </c>
      <c r="C99" s="392" t="s">
        <v>8338</v>
      </c>
      <c r="D99" s="388" t="s">
        <v>10235</v>
      </c>
      <c r="E99" s="36" t="s">
        <v>7802</v>
      </c>
      <c r="F99" s="36"/>
      <c r="G99" s="36" t="s">
        <v>9925</v>
      </c>
      <c r="H99" s="389">
        <v>24.5</v>
      </c>
      <c r="I99" s="57">
        <v>0.12</v>
      </c>
      <c r="J99" s="427">
        <f t="shared" si="1"/>
        <v>21.56</v>
      </c>
    </row>
    <row r="100" spans="1:10" ht="15.75">
      <c r="A100" s="36">
        <v>96</v>
      </c>
      <c r="B100" s="36" t="s">
        <v>10423</v>
      </c>
      <c r="C100" s="392" t="s">
        <v>9993</v>
      </c>
      <c r="D100" s="388" t="s">
        <v>10236</v>
      </c>
      <c r="E100" s="36" t="s">
        <v>7802</v>
      </c>
      <c r="F100" s="36"/>
      <c r="G100" s="36" t="s">
        <v>9925</v>
      </c>
      <c r="H100" s="389">
        <v>203</v>
      </c>
      <c r="I100" s="57">
        <v>0.12</v>
      </c>
      <c r="J100" s="427">
        <f t="shared" si="1"/>
        <v>178.64000000000001</v>
      </c>
    </row>
    <row r="101" spans="1:10" ht="15.75">
      <c r="A101" s="36">
        <v>97</v>
      </c>
      <c r="B101" s="36" t="s">
        <v>10423</v>
      </c>
      <c r="C101" s="392" t="s">
        <v>8341</v>
      </c>
      <c r="D101" s="388" t="s">
        <v>10237</v>
      </c>
      <c r="E101" s="36" t="s">
        <v>7802</v>
      </c>
      <c r="F101" s="36"/>
      <c r="G101" s="36" t="s">
        <v>9925</v>
      </c>
      <c r="H101" s="389">
        <v>63.5</v>
      </c>
      <c r="I101" s="57">
        <v>0.12</v>
      </c>
      <c r="J101" s="427">
        <f t="shared" si="1"/>
        <v>55.88</v>
      </c>
    </row>
    <row r="102" spans="1:10" ht="15.75">
      <c r="A102" s="36">
        <v>98</v>
      </c>
      <c r="B102" s="36" t="s">
        <v>10423</v>
      </c>
      <c r="C102" s="392" t="s">
        <v>9070</v>
      </c>
      <c r="D102" s="388" t="s">
        <v>9518</v>
      </c>
      <c r="E102" s="36" t="s">
        <v>7802</v>
      </c>
      <c r="F102" s="36"/>
      <c r="G102" s="36" t="s">
        <v>9925</v>
      </c>
      <c r="H102" s="389">
        <v>63.5</v>
      </c>
      <c r="I102" s="57">
        <v>0.12</v>
      </c>
      <c r="J102" s="427">
        <f t="shared" si="1"/>
        <v>55.88</v>
      </c>
    </row>
    <row r="103" spans="1:10" ht="15.75">
      <c r="A103" s="36">
        <v>99</v>
      </c>
      <c r="B103" s="36" t="s">
        <v>10423</v>
      </c>
      <c r="C103" s="392" t="s">
        <v>9071</v>
      </c>
      <c r="D103" s="388" t="s">
        <v>9519</v>
      </c>
      <c r="E103" s="36" t="s">
        <v>7802</v>
      </c>
      <c r="F103" s="36"/>
      <c r="G103" s="36" t="s">
        <v>9925</v>
      </c>
      <c r="H103" s="389">
        <v>57.75</v>
      </c>
      <c r="I103" s="57">
        <v>0.12</v>
      </c>
      <c r="J103" s="427">
        <f t="shared" si="1"/>
        <v>50.82</v>
      </c>
    </row>
    <row r="104" spans="1:10" ht="15.75">
      <c r="A104" s="36">
        <v>100</v>
      </c>
      <c r="B104" s="36" t="s">
        <v>10423</v>
      </c>
      <c r="C104" s="392" t="s">
        <v>8340</v>
      </c>
      <c r="D104" s="388" t="s">
        <v>10238</v>
      </c>
      <c r="E104" s="36" t="s">
        <v>7802</v>
      </c>
      <c r="F104" s="36"/>
      <c r="G104" s="36" t="s">
        <v>9925</v>
      </c>
      <c r="H104" s="389">
        <v>64.5</v>
      </c>
      <c r="I104" s="57">
        <v>0.12</v>
      </c>
      <c r="J104" s="427">
        <f t="shared" si="1"/>
        <v>56.76</v>
      </c>
    </row>
    <row r="105" spans="1:10" ht="15.75">
      <c r="A105" s="36">
        <v>101</v>
      </c>
      <c r="B105" s="36" t="s">
        <v>10423</v>
      </c>
      <c r="C105" s="392" t="s">
        <v>9072</v>
      </c>
      <c r="D105" s="388" t="s">
        <v>9521</v>
      </c>
      <c r="E105" s="36" t="s">
        <v>7802</v>
      </c>
      <c r="F105" s="36"/>
      <c r="G105" s="36" t="s">
        <v>9925</v>
      </c>
      <c r="H105" s="389">
        <v>64.5</v>
      </c>
      <c r="I105" s="57">
        <v>0.12</v>
      </c>
      <c r="J105" s="427">
        <f t="shared" si="1"/>
        <v>56.76</v>
      </c>
    </row>
    <row r="106" spans="1:10" ht="15.75">
      <c r="A106" s="36">
        <v>102</v>
      </c>
      <c r="B106" s="36" t="s">
        <v>10423</v>
      </c>
      <c r="C106" s="392" t="s">
        <v>9073</v>
      </c>
      <c r="D106" s="388" t="s">
        <v>9522</v>
      </c>
      <c r="E106" s="36" t="s">
        <v>7802</v>
      </c>
      <c r="F106" s="36"/>
      <c r="G106" s="36" t="s">
        <v>9925</v>
      </c>
      <c r="H106" s="389">
        <v>59</v>
      </c>
      <c r="I106" s="57">
        <v>0.12</v>
      </c>
      <c r="J106" s="427">
        <f t="shared" si="1"/>
        <v>51.92</v>
      </c>
    </row>
    <row r="107" spans="1:10" ht="15.75">
      <c r="A107" s="36">
        <v>103</v>
      </c>
      <c r="B107" s="36" t="s">
        <v>10423</v>
      </c>
      <c r="C107" s="392" t="s">
        <v>9074</v>
      </c>
      <c r="D107" s="388" t="s">
        <v>9523</v>
      </c>
      <c r="E107" s="36" t="s">
        <v>7802</v>
      </c>
      <c r="F107" s="36"/>
      <c r="G107" s="36" t="s">
        <v>9925</v>
      </c>
      <c r="H107" s="389">
        <v>18</v>
      </c>
      <c r="I107" s="57">
        <v>0.12</v>
      </c>
      <c r="J107" s="427">
        <f t="shared" si="1"/>
        <v>15.84</v>
      </c>
    </row>
    <row r="108" spans="1:10" ht="15.75">
      <c r="A108" s="36">
        <v>104</v>
      </c>
      <c r="B108" s="36" t="s">
        <v>10423</v>
      </c>
      <c r="C108" s="392" t="s">
        <v>9075</v>
      </c>
      <c r="D108" s="388" t="s">
        <v>9524</v>
      </c>
      <c r="E108" s="36" t="s">
        <v>7802</v>
      </c>
      <c r="F108" s="36"/>
      <c r="G108" s="36" t="s">
        <v>9925</v>
      </c>
      <c r="H108" s="389">
        <v>157</v>
      </c>
      <c r="I108" s="57">
        <v>0.12</v>
      </c>
      <c r="J108" s="427">
        <f t="shared" si="1"/>
        <v>138.16</v>
      </c>
    </row>
    <row r="109" spans="1:10" ht="15.75">
      <c r="A109" s="36">
        <v>105</v>
      </c>
      <c r="B109" s="36" t="s">
        <v>10423</v>
      </c>
      <c r="C109" s="392" t="s">
        <v>9076</v>
      </c>
      <c r="D109" s="388" t="s">
        <v>9525</v>
      </c>
      <c r="E109" s="36" t="s">
        <v>7802</v>
      </c>
      <c r="F109" s="36"/>
      <c r="G109" s="36" t="s">
        <v>9925</v>
      </c>
      <c r="H109" s="389">
        <v>24</v>
      </c>
      <c r="I109" s="57">
        <v>0.12</v>
      </c>
      <c r="J109" s="427">
        <f t="shared" si="1"/>
        <v>21.12</v>
      </c>
    </row>
    <row r="110" spans="1:10" ht="15.75">
      <c r="A110" s="36">
        <v>106</v>
      </c>
      <c r="B110" s="36" t="s">
        <v>10423</v>
      </c>
      <c r="C110" s="392" t="s">
        <v>8339</v>
      </c>
      <c r="D110" s="388" t="s">
        <v>10239</v>
      </c>
      <c r="E110" s="36" t="s">
        <v>7802</v>
      </c>
      <c r="F110" s="36"/>
      <c r="G110" s="36" t="s">
        <v>9925</v>
      </c>
      <c r="H110" s="389">
        <v>30</v>
      </c>
      <c r="I110" s="57">
        <v>0.12</v>
      </c>
      <c r="J110" s="427">
        <f t="shared" si="1"/>
        <v>26.4</v>
      </c>
    </row>
    <row r="111" spans="1:10" ht="15.75">
      <c r="A111" s="36">
        <v>107</v>
      </c>
      <c r="B111" s="36" t="s">
        <v>10423</v>
      </c>
      <c r="C111" s="392" t="s">
        <v>9077</v>
      </c>
      <c r="D111" s="388" t="s">
        <v>9527</v>
      </c>
      <c r="E111" s="36" t="s">
        <v>7802</v>
      </c>
      <c r="F111" s="36"/>
      <c r="G111" s="36" t="s">
        <v>9925</v>
      </c>
      <c r="H111" s="389">
        <v>30</v>
      </c>
      <c r="I111" s="57">
        <v>0.12</v>
      </c>
      <c r="J111" s="427">
        <f t="shared" si="1"/>
        <v>26.4</v>
      </c>
    </row>
    <row r="112" spans="1:10" ht="15.75">
      <c r="A112" s="36">
        <v>108</v>
      </c>
      <c r="B112" s="36" t="s">
        <v>10423</v>
      </c>
      <c r="C112" s="392" t="s">
        <v>9078</v>
      </c>
      <c r="D112" s="388" t="s">
        <v>9528</v>
      </c>
      <c r="E112" s="36" t="s">
        <v>7802</v>
      </c>
      <c r="F112" s="36"/>
      <c r="G112" s="36" t="s">
        <v>9925</v>
      </c>
      <c r="H112" s="389">
        <v>30</v>
      </c>
      <c r="I112" s="57">
        <v>0.12</v>
      </c>
      <c r="J112" s="427">
        <f t="shared" si="1"/>
        <v>26.4</v>
      </c>
    </row>
    <row r="113" spans="1:10" ht="15.75">
      <c r="A113" s="36">
        <v>109</v>
      </c>
      <c r="B113" s="36" t="s">
        <v>10423</v>
      </c>
      <c r="C113" s="392" t="s">
        <v>9079</v>
      </c>
      <c r="D113" s="388" t="s">
        <v>9529</v>
      </c>
      <c r="E113" s="36" t="s">
        <v>7802</v>
      </c>
      <c r="F113" s="36"/>
      <c r="G113" s="36" t="s">
        <v>9925</v>
      </c>
      <c r="H113" s="389">
        <v>23.75</v>
      </c>
      <c r="I113" s="57">
        <v>0.12</v>
      </c>
      <c r="J113" s="427">
        <f t="shared" si="1"/>
        <v>20.9</v>
      </c>
    </row>
    <row r="114" spans="1:10" ht="15.75">
      <c r="A114" s="36">
        <v>110</v>
      </c>
      <c r="B114" s="36" t="s">
        <v>10423</v>
      </c>
      <c r="C114" s="392" t="s">
        <v>9080</v>
      </c>
      <c r="D114" s="393" t="s">
        <v>9530</v>
      </c>
      <c r="E114" s="36" t="s">
        <v>7802</v>
      </c>
      <c r="F114" s="36"/>
      <c r="G114" s="36" t="s">
        <v>9925</v>
      </c>
      <c r="H114" s="389">
        <v>750</v>
      </c>
      <c r="I114" s="57">
        <v>0.12</v>
      </c>
      <c r="J114" s="427">
        <f t="shared" si="1"/>
        <v>660</v>
      </c>
    </row>
    <row r="115" spans="1:10" ht="15.75">
      <c r="A115" s="36">
        <v>111</v>
      </c>
      <c r="B115" s="36" t="s">
        <v>10423</v>
      </c>
      <c r="C115" s="392" t="s">
        <v>9081</v>
      </c>
      <c r="D115" s="388" t="s">
        <v>9531</v>
      </c>
      <c r="E115" s="36" t="s">
        <v>7802</v>
      </c>
      <c r="F115" s="36"/>
      <c r="G115" s="36" t="s">
        <v>9925</v>
      </c>
      <c r="H115" s="389">
        <v>512</v>
      </c>
      <c r="I115" s="57">
        <v>0.12</v>
      </c>
      <c r="J115" s="427">
        <f t="shared" si="1"/>
        <v>450.56</v>
      </c>
    </row>
    <row r="116" spans="1:10" ht="15.75">
      <c r="A116" s="36">
        <v>112</v>
      </c>
      <c r="B116" s="36" t="s">
        <v>10423</v>
      </c>
      <c r="C116" s="392" t="s">
        <v>9082</v>
      </c>
      <c r="D116" s="388" t="s">
        <v>9532</v>
      </c>
      <c r="E116" s="36" t="s">
        <v>7802</v>
      </c>
      <c r="F116" s="36"/>
      <c r="G116" s="36" t="s">
        <v>9925</v>
      </c>
      <c r="H116" s="389">
        <v>277.5</v>
      </c>
      <c r="I116" s="57">
        <v>0.12</v>
      </c>
      <c r="J116" s="427">
        <f t="shared" si="1"/>
        <v>244.2</v>
      </c>
    </row>
    <row r="117" spans="1:10" ht="15.75">
      <c r="A117" s="36">
        <v>113</v>
      </c>
      <c r="B117" s="36" t="s">
        <v>10423</v>
      </c>
      <c r="C117" s="392" t="s">
        <v>9083</v>
      </c>
      <c r="D117" s="388" t="s">
        <v>9533</v>
      </c>
      <c r="E117" s="36" t="s">
        <v>7802</v>
      </c>
      <c r="F117" s="36"/>
      <c r="G117" s="36" t="s">
        <v>9925</v>
      </c>
      <c r="H117" s="389">
        <v>415</v>
      </c>
      <c r="I117" s="57">
        <v>0.12</v>
      </c>
      <c r="J117" s="427">
        <f t="shared" si="1"/>
        <v>365.2</v>
      </c>
    </row>
    <row r="118" spans="1:10" ht="15.75">
      <c r="A118" s="36">
        <v>114</v>
      </c>
      <c r="B118" s="36" t="s">
        <v>10423</v>
      </c>
      <c r="C118" s="392" t="s">
        <v>9084</v>
      </c>
      <c r="D118" s="388" t="s">
        <v>10240</v>
      </c>
      <c r="E118" s="36" t="s">
        <v>7802</v>
      </c>
      <c r="F118" s="36"/>
      <c r="G118" s="36" t="s">
        <v>9925</v>
      </c>
      <c r="H118" s="389">
        <v>407.5</v>
      </c>
      <c r="I118" s="57">
        <v>0.12</v>
      </c>
      <c r="J118" s="427">
        <f t="shared" si="1"/>
        <v>358.6</v>
      </c>
    </row>
    <row r="119" spans="1:10" ht="15.75">
      <c r="A119" s="36">
        <v>115</v>
      </c>
      <c r="B119" s="36" t="s">
        <v>10423</v>
      </c>
      <c r="C119" s="392" t="s">
        <v>9085</v>
      </c>
      <c r="D119" s="388" t="s">
        <v>9535</v>
      </c>
      <c r="E119" s="36" t="s">
        <v>7802</v>
      </c>
      <c r="F119" s="36"/>
      <c r="G119" s="36" t="s">
        <v>9925</v>
      </c>
      <c r="H119" s="389">
        <v>377</v>
      </c>
      <c r="I119" s="57">
        <v>0.12</v>
      </c>
      <c r="J119" s="427">
        <f t="shared" si="1"/>
        <v>331.76</v>
      </c>
    </row>
    <row r="120" spans="1:10" ht="15.75">
      <c r="A120" s="36">
        <v>116</v>
      </c>
      <c r="B120" s="36" t="s">
        <v>10423</v>
      </c>
      <c r="C120" s="392" t="s">
        <v>9088</v>
      </c>
      <c r="D120" s="388" t="s">
        <v>9538</v>
      </c>
      <c r="E120" s="36" t="s">
        <v>7802</v>
      </c>
      <c r="F120" s="36"/>
      <c r="G120" s="36" t="s">
        <v>9925</v>
      </c>
      <c r="H120" s="389">
        <v>196</v>
      </c>
      <c r="I120" s="57">
        <v>0.12</v>
      </c>
      <c r="J120" s="427">
        <f t="shared" si="1"/>
        <v>172.48</v>
      </c>
    </row>
    <row r="121" spans="1:10" ht="15.75">
      <c r="A121" s="36">
        <v>117</v>
      </c>
      <c r="B121" s="36" t="s">
        <v>10423</v>
      </c>
      <c r="C121" s="392" t="s">
        <v>9092</v>
      </c>
      <c r="D121" s="388" t="s">
        <v>10241</v>
      </c>
      <c r="E121" s="36" t="s">
        <v>7802</v>
      </c>
      <c r="F121" s="36"/>
      <c r="G121" s="36" t="s">
        <v>9925</v>
      </c>
      <c r="H121" s="389">
        <v>129.5</v>
      </c>
      <c r="I121" s="57">
        <v>0.12</v>
      </c>
      <c r="J121" s="427">
        <f t="shared" si="1"/>
        <v>113.96</v>
      </c>
    </row>
    <row r="122" spans="1:10" ht="15.75">
      <c r="A122" s="36">
        <v>118</v>
      </c>
      <c r="B122" s="36" t="s">
        <v>10423</v>
      </c>
      <c r="C122" s="392" t="s">
        <v>9095</v>
      </c>
      <c r="D122" s="393" t="s">
        <v>10242</v>
      </c>
      <c r="E122" s="36" t="s">
        <v>7802</v>
      </c>
      <c r="F122" s="36"/>
      <c r="G122" s="36" t="s">
        <v>9925</v>
      </c>
      <c r="H122" s="389">
        <v>42.75</v>
      </c>
      <c r="I122" s="57">
        <v>0.12</v>
      </c>
      <c r="J122" s="427">
        <f t="shared" si="1"/>
        <v>37.619999999999997</v>
      </c>
    </row>
    <row r="123" spans="1:10" ht="15.75">
      <c r="A123" s="36">
        <v>119</v>
      </c>
      <c r="B123" s="36" t="s">
        <v>10423</v>
      </c>
      <c r="C123" s="392" t="s">
        <v>9096</v>
      </c>
      <c r="D123" s="388" t="s">
        <v>10243</v>
      </c>
      <c r="E123" s="36" t="s">
        <v>7802</v>
      </c>
      <c r="F123" s="36"/>
      <c r="G123" s="36" t="s">
        <v>9925</v>
      </c>
      <c r="H123" s="389">
        <v>214.5</v>
      </c>
      <c r="I123" s="57">
        <v>0.12</v>
      </c>
      <c r="J123" s="427">
        <f t="shared" si="1"/>
        <v>188.76</v>
      </c>
    </row>
    <row r="124" spans="1:10" ht="15.75">
      <c r="A124" s="36">
        <v>120</v>
      </c>
      <c r="B124" s="36" t="s">
        <v>10423</v>
      </c>
      <c r="C124" s="387" t="s">
        <v>9097</v>
      </c>
      <c r="D124" s="388" t="s">
        <v>10244</v>
      </c>
      <c r="E124" s="36" t="s">
        <v>7802</v>
      </c>
      <c r="F124" s="36"/>
      <c r="G124" s="36" t="s">
        <v>9925</v>
      </c>
      <c r="H124" s="389">
        <v>167</v>
      </c>
      <c r="I124" s="57">
        <v>0.12</v>
      </c>
      <c r="J124" s="427">
        <f t="shared" si="1"/>
        <v>146.96</v>
      </c>
    </row>
    <row r="125" spans="1:10" ht="15.75">
      <c r="A125" s="36">
        <v>121</v>
      </c>
      <c r="B125" s="36" t="s">
        <v>10423</v>
      </c>
      <c r="C125" s="387" t="s">
        <v>9098</v>
      </c>
      <c r="D125" s="388" t="s">
        <v>10245</v>
      </c>
      <c r="E125" s="36" t="s">
        <v>7802</v>
      </c>
      <c r="F125" s="36"/>
      <c r="G125" s="36" t="s">
        <v>9925</v>
      </c>
      <c r="H125" s="389">
        <v>93.75</v>
      </c>
      <c r="I125" s="57">
        <v>0.12</v>
      </c>
      <c r="J125" s="427">
        <f t="shared" si="1"/>
        <v>82.5</v>
      </c>
    </row>
    <row r="126" spans="1:10" ht="15.75">
      <c r="A126" s="36">
        <v>122</v>
      </c>
      <c r="B126" s="36" t="s">
        <v>10423</v>
      </c>
      <c r="C126" s="387" t="s">
        <v>9099</v>
      </c>
      <c r="D126" s="388" t="s">
        <v>10246</v>
      </c>
      <c r="E126" s="36" t="s">
        <v>7802</v>
      </c>
      <c r="F126" s="36"/>
      <c r="G126" s="36" t="s">
        <v>9925</v>
      </c>
      <c r="H126" s="389">
        <v>56.25</v>
      </c>
      <c r="I126" s="57">
        <v>0.12</v>
      </c>
      <c r="J126" s="427">
        <f t="shared" si="1"/>
        <v>49.5</v>
      </c>
    </row>
    <row r="127" spans="1:10" ht="15.75">
      <c r="A127" s="36">
        <v>123</v>
      </c>
      <c r="B127" s="36" t="s">
        <v>10423</v>
      </c>
      <c r="C127" s="392" t="s">
        <v>9114</v>
      </c>
      <c r="D127" s="388" t="s">
        <v>9563</v>
      </c>
      <c r="E127" s="36" t="s">
        <v>7802</v>
      </c>
      <c r="F127" s="36"/>
      <c r="G127" s="36" t="s">
        <v>9925</v>
      </c>
      <c r="H127" s="389">
        <v>20</v>
      </c>
      <c r="I127" s="57">
        <v>0.12</v>
      </c>
      <c r="J127" s="427">
        <f t="shared" si="1"/>
        <v>17.600000000000001</v>
      </c>
    </row>
    <row r="128" spans="1:10" ht="15.75">
      <c r="A128" s="36">
        <v>124</v>
      </c>
      <c r="B128" s="36" t="s">
        <v>10423</v>
      </c>
      <c r="C128" s="397" t="s">
        <v>9121</v>
      </c>
      <c r="D128" s="398" t="s">
        <v>9570</v>
      </c>
      <c r="E128" s="36" t="s">
        <v>7802</v>
      </c>
      <c r="F128" s="36"/>
      <c r="G128" s="36" t="s">
        <v>9925</v>
      </c>
      <c r="H128" s="389">
        <v>16.5</v>
      </c>
      <c r="I128" s="57">
        <v>0.12</v>
      </c>
      <c r="J128" s="427">
        <f t="shared" si="1"/>
        <v>14.52</v>
      </c>
    </row>
    <row r="129" spans="1:10" ht="15.75">
      <c r="A129" s="36">
        <v>125</v>
      </c>
      <c r="B129" s="36" t="s">
        <v>10423</v>
      </c>
      <c r="C129" s="392" t="s">
        <v>9994</v>
      </c>
      <c r="D129" s="388" t="s">
        <v>9572</v>
      </c>
      <c r="E129" s="36" t="s">
        <v>7802</v>
      </c>
      <c r="F129" s="36"/>
      <c r="G129" s="36" t="s">
        <v>9925</v>
      </c>
      <c r="H129" s="389">
        <v>448</v>
      </c>
      <c r="I129" s="57">
        <v>0.12</v>
      </c>
      <c r="J129" s="427">
        <f t="shared" si="1"/>
        <v>394.24</v>
      </c>
    </row>
    <row r="130" spans="1:10" ht="15.75">
      <c r="A130" s="36">
        <v>126</v>
      </c>
      <c r="B130" s="36" t="s">
        <v>10423</v>
      </c>
      <c r="C130" s="392" t="s">
        <v>9124</v>
      </c>
      <c r="D130" s="388" t="s">
        <v>9573</v>
      </c>
      <c r="E130" s="36" t="s">
        <v>7802</v>
      </c>
      <c r="F130" s="36"/>
      <c r="G130" s="36" t="s">
        <v>9925</v>
      </c>
      <c r="H130" s="389">
        <v>398</v>
      </c>
      <c r="I130" s="57">
        <v>0.12</v>
      </c>
      <c r="J130" s="427">
        <f t="shared" si="1"/>
        <v>350.24</v>
      </c>
    </row>
    <row r="131" spans="1:10" ht="15.75">
      <c r="A131" s="36">
        <v>127</v>
      </c>
      <c r="B131" s="36" t="s">
        <v>10423</v>
      </c>
      <c r="C131" s="392" t="s">
        <v>9129</v>
      </c>
      <c r="D131" s="388" t="s">
        <v>9579</v>
      </c>
      <c r="E131" s="36" t="s">
        <v>7802</v>
      </c>
      <c r="F131" s="36"/>
      <c r="G131" s="36" t="s">
        <v>9925</v>
      </c>
      <c r="H131" s="389">
        <v>139</v>
      </c>
      <c r="I131" s="57">
        <v>0.12</v>
      </c>
      <c r="J131" s="427">
        <f t="shared" si="1"/>
        <v>122.32000000000001</v>
      </c>
    </row>
    <row r="132" spans="1:10" ht="15.75">
      <c r="A132" s="36">
        <v>128</v>
      </c>
      <c r="B132" s="36" t="s">
        <v>10423</v>
      </c>
      <c r="C132" s="392" t="s">
        <v>9130</v>
      </c>
      <c r="D132" s="388" t="s">
        <v>9580</v>
      </c>
      <c r="E132" s="36" t="s">
        <v>7802</v>
      </c>
      <c r="F132" s="36"/>
      <c r="G132" s="36" t="s">
        <v>9925</v>
      </c>
      <c r="H132" s="389">
        <v>201</v>
      </c>
      <c r="I132" s="57">
        <v>0.12</v>
      </c>
      <c r="J132" s="427">
        <f t="shared" si="1"/>
        <v>176.88</v>
      </c>
    </row>
    <row r="133" spans="1:10" ht="15.75">
      <c r="A133" s="36">
        <v>129</v>
      </c>
      <c r="B133" s="36" t="s">
        <v>10423</v>
      </c>
      <c r="C133" s="392" t="s">
        <v>9131</v>
      </c>
      <c r="D133" s="388" t="s">
        <v>9581</v>
      </c>
      <c r="E133" s="36" t="s">
        <v>7802</v>
      </c>
      <c r="F133" s="36"/>
      <c r="G133" s="36" t="s">
        <v>9925</v>
      </c>
      <c r="H133" s="389">
        <v>201</v>
      </c>
      <c r="I133" s="57">
        <v>0.12</v>
      </c>
      <c r="J133" s="427">
        <f t="shared" si="1"/>
        <v>176.88</v>
      </c>
    </row>
    <row r="134" spans="1:10" ht="15.75">
      <c r="A134" s="36">
        <v>130</v>
      </c>
      <c r="B134" s="36" t="s">
        <v>10423</v>
      </c>
      <c r="C134" s="392" t="s">
        <v>9138</v>
      </c>
      <c r="D134" s="393" t="s">
        <v>10247</v>
      </c>
      <c r="E134" s="36" t="s">
        <v>7802</v>
      </c>
      <c r="F134" s="36"/>
      <c r="G134" s="36" t="s">
        <v>9925</v>
      </c>
      <c r="H134" s="389">
        <v>42.75</v>
      </c>
      <c r="I134" s="57">
        <v>0.12</v>
      </c>
      <c r="J134" s="427">
        <f t="shared" ref="J134:J197" si="2">H134*(1-I134)</f>
        <v>37.619999999999997</v>
      </c>
    </row>
    <row r="135" spans="1:10" ht="15.75">
      <c r="A135" s="36">
        <v>131</v>
      </c>
      <c r="B135" s="36" t="s">
        <v>10423</v>
      </c>
      <c r="C135" s="392" t="s">
        <v>9995</v>
      </c>
      <c r="D135" s="388" t="s">
        <v>10248</v>
      </c>
      <c r="E135" s="36" t="s">
        <v>7802</v>
      </c>
      <c r="F135" s="36"/>
      <c r="G135" s="36" t="s">
        <v>9925</v>
      </c>
      <c r="H135" s="389">
        <v>55.75</v>
      </c>
      <c r="I135" s="57">
        <v>0.12</v>
      </c>
      <c r="J135" s="427">
        <f t="shared" si="2"/>
        <v>49.06</v>
      </c>
    </row>
    <row r="136" spans="1:10" ht="15.75">
      <c r="A136" s="36">
        <v>132</v>
      </c>
      <c r="B136" s="36" t="s">
        <v>10423</v>
      </c>
      <c r="C136" s="387" t="s">
        <v>9996</v>
      </c>
      <c r="D136" s="388" t="s">
        <v>10249</v>
      </c>
      <c r="E136" s="36" t="s">
        <v>7802</v>
      </c>
      <c r="F136" s="36"/>
      <c r="G136" s="36" t="s">
        <v>9925</v>
      </c>
      <c r="H136" s="389">
        <v>123.5</v>
      </c>
      <c r="I136" s="57">
        <v>0.12</v>
      </c>
      <c r="J136" s="427">
        <f t="shared" si="2"/>
        <v>108.68</v>
      </c>
    </row>
    <row r="137" spans="1:10" ht="15.75">
      <c r="A137" s="36">
        <v>133</v>
      </c>
      <c r="B137" s="36" t="s">
        <v>10423</v>
      </c>
      <c r="C137" s="399" t="s">
        <v>9139</v>
      </c>
      <c r="D137" s="396" t="s">
        <v>4830</v>
      </c>
      <c r="E137" s="36" t="s">
        <v>7802</v>
      </c>
      <c r="F137" s="36"/>
      <c r="G137" s="36" t="s">
        <v>9925</v>
      </c>
      <c r="H137" s="389">
        <v>391</v>
      </c>
      <c r="I137" s="57">
        <v>0.12</v>
      </c>
      <c r="J137" s="427">
        <f t="shared" si="2"/>
        <v>344.08</v>
      </c>
    </row>
    <row r="138" spans="1:10" ht="15.75">
      <c r="A138" s="36">
        <v>134</v>
      </c>
      <c r="B138" s="36" t="s">
        <v>10423</v>
      </c>
      <c r="C138" s="392" t="s">
        <v>8354</v>
      </c>
      <c r="D138" s="388" t="s">
        <v>10250</v>
      </c>
      <c r="E138" s="36" t="s">
        <v>7802</v>
      </c>
      <c r="F138" s="36"/>
      <c r="G138" s="36" t="s">
        <v>9925</v>
      </c>
      <c r="H138" s="389">
        <v>141.5</v>
      </c>
      <c r="I138" s="57">
        <v>0.12</v>
      </c>
      <c r="J138" s="427">
        <f t="shared" si="2"/>
        <v>124.52</v>
      </c>
    </row>
    <row r="139" spans="1:10" ht="15.75">
      <c r="A139" s="36">
        <v>135</v>
      </c>
      <c r="B139" s="36" t="s">
        <v>10423</v>
      </c>
      <c r="C139" s="392" t="s">
        <v>8355</v>
      </c>
      <c r="D139" s="388" t="s">
        <v>10251</v>
      </c>
      <c r="E139" s="36" t="s">
        <v>7802</v>
      </c>
      <c r="F139" s="36"/>
      <c r="G139" s="36" t="s">
        <v>9925</v>
      </c>
      <c r="H139" s="389">
        <v>246.5</v>
      </c>
      <c r="I139" s="57">
        <v>0.12</v>
      </c>
      <c r="J139" s="427">
        <f t="shared" si="2"/>
        <v>216.92</v>
      </c>
    </row>
    <row r="140" spans="1:10" ht="15.75">
      <c r="A140" s="36">
        <v>136</v>
      </c>
      <c r="B140" s="36" t="s">
        <v>10423</v>
      </c>
      <c r="C140" s="387" t="s">
        <v>9146</v>
      </c>
      <c r="D140" s="388" t="s">
        <v>10252</v>
      </c>
      <c r="E140" s="36" t="s">
        <v>7802</v>
      </c>
      <c r="F140" s="36"/>
      <c r="G140" s="36" t="s">
        <v>9925</v>
      </c>
      <c r="H140" s="389">
        <v>12.25</v>
      </c>
      <c r="I140" s="57">
        <v>0.12</v>
      </c>
      <c r="J140" s="427">
        <f t="shared" si="2"/>
        <v>10.78</v>
      </c>
    </row>
    <row r="141" spans="1:10" ht="15.75">
      <c r="A141" s="36">
        <v>137</v>
      </c>
      <c r="B141" s="36" t="s">
        <v>10423</v>
      </c>
      <c r="C141" s="392" t="s">
        <v>9147</v>
      </c>
      <c r="D141" s="393" t="s">
        <v>10253</v>
      </c>
      <c r="E141" s="36" t="s">
        <v>7802</v>
      </c>
      <c r="F141" s="36"/>
      <c r="G141" s="36" t="s">
        <v>9925</v>
      </c>
      <c r="H141" s="389">
        <v>15.5</v>
      </c>
      <c r="I141" s="57">
        <v>0.12</v>
      </c>
      <c r="J141" s="427">
        <f t="shared" si="2"/>
        <v>13.64</v>
      </c>
    </row>
    <row r="142" spans="1:10" ht="15.75">
      <c r="A142" s="36">
        <v>138</v>
      </c>
      <c r="B142" s="36" t="s">
        <v>10423</v>
      </c>
      <c r="C142" s="392" t="s">
        <v>9148</v>
      </c>
      <c r="D142" s="393" t="s">
        <v>10254</v>
      </c>
      <c r="E142" s="36" t="s">
        <v>7802</v>
      </c>
      <c r="F142" s="36"/>
      <c r="G142" s="36" t="s">
        <v>9925</v>
      </c>
      <c r="H142" s="389">
        <v>47.5</v>
      </c>
      <c r="I142" s="57">
        <v>0.12</v>
      </c>
      <c r="J142" s="427">
        <f t="shared" si="2"/>
        <v>41.8</v>
      </c>
    </row>
    <row r="143" spans="1:10" ht="15.75">
      <c r="A143" s="36">
        <v>139</v>
      </c>
      <c r="B143" s="36" t="s">
        <v>10423</v>
      </c>
      <c r="C143" s="392" t="s">
        <v>9149</v>
      </c>
      <c r="D143" s="393" t="s">
        <v>10255</v>
      </c>
      <c r="E143" s="36" t="s">
        <v>7802</v>
      </c>
      <c r="F143" s="36"/>
      <c r="G143" s="36" t="s">
        <v>9925</v>
      </c>
      <c r="H143" s="389">
        <v>21</v>
      </c>
      <c r="I143" s="57">
        <v>0.12</v>
      </c>
      <c r="J143" s="427">
        <f t="shared" si="2"/>
        <v>18.48</v>
      </c>
    </row>
    <row r="144" spans="1:10" ht="15.75">
      <c r="A144" s="36">
        <v>140</v>
      </c>
      <c r="B144" s="36" t="s">
        <v>10423</v>
      </c>
      <c r="C144" s="390" t="s">
        <v>9150</v>
      </c>
      <c r="D144" s="388" t="s">
        <v>10256</v>
      </c>
      <c r="E144" s="36" t="s">
        <v>7802</v>
      </c>
      <c r="F144" s="36"/>
      <c r="G144" s="36" t="s">
        <v>9925</v>
      </c>
      <c r="H144" s="389">
        <v>23.25</v>
      </c>
      <c r="I144" s="57">
        <v>0.12</v>
      </c>
      <c r="J144" s="427">
        <f t="shared" si="2"/>
        <v>20.46</v>
      </c>
    </row>
    <row r="145" spans="1:10" ht="15.75">
      <c r="A145" s="36">
        <v>141</v>
      </c>
      <c r="B145" s="36" t="s">
        <v>10423</v>
      </c>
      <c r="C145" s="392" t="s">
        <v>9177</v>
      </c>
      <c r="D145" s="392" t="s">
        <v>10257</v>
      </c>
      <c r="E145" s="36" t="s">
        <v>7802</v>
      </c>
      <c r="F145" s="36"/>
      <c r="G145" s="36" t="s">
        <v>9925</v>
      </c>
      <c r="H145" s="389">
        <v>17.5</v>
      </c>
      <c r="I145" s="57">
        <v>0.12</v>
      </c>
      <c r="J145" s="427">
        <f t="shared" si="2"/>
        <v>15.4</v>
      </c>
    </row>
    <row r="146" spans="1:10" ht="15.75">
      <c r="A146" s="36">
        <v>142</v>
      </c>
      <c r="B146" s="36" t="s">
        <v>10423</v>
      </c>
      <c r="C146" s="392" t="s">
        <v>9997</v>
      </c>
      <c r="D146" s="392" t="s">
        <v>10258</v>
      </c>
      <c r="E146" s="36" t="s">
        <v>7802</v>
      </c>
      <c r="F146" s="36"/>
      <c r="G146" s="36" t="s">
        <v>9925</v>
      </c>
      <c r="H146" s="389">
        <v>502</v>
      </c>
      <c r="I146" s="57">
        <v>0.12</v>
      </c>
      <c r="J146" s="427">
        <f t="shared" si="2"/>
        <v>441.76</v>
      </c>
    </row>
    <row r="147" spans="1:10" ht="15.75">
      <c r="A147" s="36">
        <v>143</v>
      </c>
      <c r="B147" s="36" t="s">
        <v>10423</v>
      </c>
      <c r="C147" s="387" t="s">
        <v>9182</v>
      </c>
      <c r="D147" s="388" t="s">
        <v>10259</v>
      </c>
      <c r="E147" s="36" t="s">
        <v>7802</v>
      </c>
      <c r="F147" s="36"/>
      <c r="G147" s="36" t="s">
        <v>9925</v>
      </c>
      <c r="H147" s="389">
        <v>17</v>
      </c>
      <c r="I147" s="57">
        <v>0.12</v>
      </c>
      <c r="J147" s="427">
        <f t="shared" si="2"/>
        <v>14.96</v>
      </c>
    </row>
    <row r="148" spans="1:10" ht="15.75">
      <c r="A148" s="36">
        <v>144</v>
      </c>
      <c r="B148" s="36" t="s">
        <v>10423</v>
      </c>
      <c r="C148" s="392" t="s">
        <v>9998</v>
      </c>
      <c r="D148" s="388" t="s">
        <v>9612</v>
      </c>
      <c r="E148" s="36" t="s">
        <v>7802</v>
      </c>
      <c r="F148" s="36"/>
      <c r="G148" s="36" t="s">
        <v>9925</v>
      </c>
      <c r="H148" s="389">
        <v>2809</v>
      </c>
      <c r="I148" s="57">
        <v>0.12</v>
      </c>
      <c r="J148" s="427">
        <f t="shared" si="2"/>
        <v>2471.92</v>
      </c>
    </row>
    <row r="149" spans="1:10" ht="15.75">
      <c r="A149" s="36">
        <v>145</v>
      </c>
      <c r="B149" s="36" t="s">
        <v>10423</v>
      </c>
      <c r="C149" s="392" t="s">
        <v>9999</v>
      </c>
      <c r="D149" s="388" t="s">
        <v>10260</v>
      </c>
      <c r="E149" s="36" t="s">
        <v>7802</v>
      </c>
      <c r="F149" s="36"/>
      <c r="G149" s="36" t="s">
        <v>9925</v>
      </c>
      <c r="H149" s="389">
        <v>902</v>
      </c>
      <c r="I149" s="57">
        <v>0.12</v>
      </c>
      <c r="J149" s="427">
        <f t="shared" si="2"/>
        <v>793.76</v>
      </c>
    </row>
    <row r="150" spans="1:10" ht="15.75">
      <c r="A150" s="36">
        <v>146</v>
      </c>
      <c r="B150" s="36" t="s">
        <v>10423</v>
      </c>
      <c r="C150" s="392" t="s">
        <v>10000</v>
      </c>
      <c r="D150" s="388" t="s">
        <v>10261</v>
      </c>
      <c r="E150" s="36" t="s">
        <v>7802</v>
      </c>
      <c r="F150" s="36"/>
      <c r="G150" s="36" t="s">
        <v>9925</v>
      </c>
      <c r="H150" s="389">
        <v>2564</v>
      </c>
      <c r="I150" s="57">
        <v>0.12</v>
      </c>
      <c r="J150" s="427">
        <f t="shared" si="2"/>
        <v>2256.3200000000002</v>
      </c>
    </row>
    <row r="151" spans="1:10" ht="15.75">
      <c r="A151" s="36">
        <v>147</v>
      </c>
      <c r="B151" s="36" t="s">
        <v>10423</v>
      </c>
      <c r="C151" s="392" t="s">
        <v>10001</v>
      </c>
      <c r="D151" s="388" t="s">
        <v>10262</v>
      </c>
      <c r="E151" s="36" t="s">
        <v>7802</v>
      </c>
      <c r="F151" s="36"/>
      <c r="G151" s="36" t="s">
        <v>9925</v>
      </c>
      <c r="H151" s="389">
        <v>1321</v>
      </c>
      <c r="I151" s="57">
        <v>0.12</v>
      </c>
      <c r="J151" s="427">
        <f t="shared" si="2"/>
        <v>1162.48</v>
      </c>
    </row>
    <row r="152" spans="1:10" ht="15.75">
      <c r="A152" s="36">
        <v>148</v>
      </c>
      <c r="B152" s="36" t="s">
        <v>10423</v>
      </c>
      <c r="C152" s="392" t="s">
        <v>10002</v>
      </c>
      <c r="D152" s="388" t="s">
        <v>10263</v>
      </c>
      <c r="E152" s="36" t="s">
        <v>7802</v>
      </c>
      <c r="F152" s="36"/>
      <c r="G152" s="36" t="s">
        <v>9925</v>
      </c>
      <c r="H152" s="389">
        <v>326</v>
      </c>
      <c r="I152" s="57">
        <v>0.12</v>
      </c>
      <c r="J152" s="427">
        <f t="shared" si="2"/>
        <v>286.88</v>
      </c>
    </row>
    <row r="153" spans="1:10" ht="15.75">
      <c r="A153" s="36">
        <v>149</v>
      </c>
      <c r="B153" s="36" t="s">
        <v>10423</v>
      </c>
      <c r="C153" s="392" t="s">
        <v>10003</v>
      </c>
      <c r="D153" s="388" t="s">
        <v>10264</v>
      </c>
      <c r="E153" s="36" t="s">
        <v>7802</v>
      </c>
      <c r="F153" s="36"/>
      <c r="G153" s="36" t="s">
        <v>9925</v>
      </c>
      <c r="H153" s="389">
        <v>860</v>
      </c>
      <c r="I153" s="57">
        <v>0.12</v>
      </c>
      <c r="J153" s="427">
        <f t="shared" si="2"/>
        <v>756.8</v>
      </c>
    </row>
    <row r="154" spans="1:10" ht="15.75">
      <c r="A154" s="36">
        <v>150</v>
      </c>
      <c r="B154" s="36" t="s">
        <v>10423</v>
      </c>
      <c r="C154" s="392" t="s">
        <v>10004</v>
      </c>
      <c r="D154" s="388" t="s">
        <v>10265</v>
      </c>
      <c r="E154" s="36" t="s">
        <v>7802</v>
      </c>
      <c r="F154" s="36"/>
      <c r="G154" s="36" t="s">
        <v>9925</v>
      </c>
      <c r="H154" s="389">
        <v>1861</v>
      </c>
      <c r="I154" s="57">
        <v>0.12</v>
      </c>
      <c r="J154" s="427">
        <f t="shared" si="2"/>
        <v>1637.68</v>
      </c>
    </row>
    <row r="155" spans="1:10" ht="15.75">
      <c r="A155" s="36">
        <v>151</v>
      </c>
      <c r="B155" s="36" t="s">
        <v>10423</v>
      </c>
      <c r="C155" s="392" t="s">
        <v>10005</v>
      </c>
      <c r="D155" s="393" t="s">
        <v>10266</v>
      </c>
      <c r="E155" s="36" t="s">
        <v>7802</v>
      </c>
      <c r="F155" s="36"/>
      <c r="G155" s="36" t="s">
        <v>9925</v>
      </c>
      <c r="H155" s="389">
        <v>225.5</v>
      </c>
      <c r="I155" s="57">
        <v>0.12</v>
      </c>
      <c r="J155" s="427">
        <f t="shared" si="2"/>
        <v>198.44</v>
      </c>
    </row>
    <row r="156" spans="1:10" ht="15.75">
      <c r="A156" s="36">
        <v>152</v>
      </c>
      <c r="B156" s="36" t="s">
        <v>10423</v>
      </c>
      <c r="C156" s="392" t="s">
        <v>10006</v>
      </c>
      <c r="D156" s="388" t="s">
        <v>10267</v>
      </c>
      <c r="E156" s="36" t="s">
        <v>7802</v>
      </c>
      <c r="F156" s="36"/>
      <c r="G156" s="36" t="s">
        <v>9925</v>
      </c>
      <c r="H156" s="389">
        <v>1865</v>
      </c>
      <c r="I156" s="57">
        <v>0.12</v>
      </c>
      <c r="J156" s="427">
        <f t="shared" si="2"/>
        <v>1641.2</v>
      </c>
    </row>
    <row r="157" spans="1:10" ht="15.75">
      <c r="A157" s="36">
        <v>153</v>
      </c>
      <c r="B157" s="36" t="s">
        <v>10423</v>
      </c>
      <c r="C157" s="392" t="s">
        <v>10007</v>
      </c>
      <c r="D157" s="388" t="s">
        <v>10268</v>
      </c>
      <c r="E157" s="36" t="s">
        <v>7802</v>
      </c>
      <c r="F157" s="36"/>
      <c r="G157" s="36" t="s">
        <v>9925</v>
      </c>
      <c r="H157" s="389">
        <v>601</v>
      </c>
      <c r="I157" s="57">
        <v>0.12</v>
      </c>
      <c r="J157" s="427">
        <f t="shared" si="2"/>
        <v>528.88</v>
      </c>
    </row>
    <row r="158" spans="1:10" ht="15.75">
      <c r="A158" s="36">
        <v>154</v>
      </c>
      <c r="B158" s="36" t="s">
        <v>10423</v>
      </c>
      <c r="C158" s="392" t="s">
        <v>10008</v>
      </c>
      <c r="D158" s="388" t="s">
        <v>10269</v>
      </c>
      <c r="E158" s="36" t="s">
        <v>7802</v>
      </c>
      <c r="F158" s="36"/>
      <c r="G158" s="36" t="s">
        <v>9925</v>
      </c>
      <c r="H158" s="389">
        <v>2068</v>
      </c>
      <c r="I158" s="57">
        <v>0.12</v>
      </c>
      <c r="J158" s="427">
        <f t="shared" si="2"/>
        <v>1819.84</v>
      </c>
    </row>
    <row r="159" spans="1:10" ht="15.75">
      <c r="A159" s="36">
        <v>155</v>
      </c>
      <c r="B159" s="36" t="s">
        <v>10423</v>
      </c>
      <c r="C159" s="396" t="s">
        <v>9183</v>
      </c>
      <c r="D159" s="396" t="s">
        <v>9633</v>
      </c>
      <c r="E159" s="36" t="s">
        <v>7802</v>
      </c>
      <c r="F159" s="36"/>
      <c r="G159" s="36" t="s">
        <v>9925</v>
      </c>
      <c r="H159" s="389">
        <v>9</v>
      </c>
      <c r="I159" s="57">
        <v>0.12</v>
      </c>
      <c r="J159" s="427">
        <f t="shared" si="2"/>
        <v>7.92</v>
      </c>
    </row>
    <row r="160" spans="1:10" ht="15.75">
      <c r="A160" s="36">
        <v>156</v>
      </c>
      <c r="B160" s="36" t="s">
        <v>10423</v>
      </c>
      <c r="C160" s="400" t="s">
        <v>9184</v>
      </c>
      <c r="D160" s="401" t="s">
        <v>9634</v>
      </c>
      <c r="E160" s="36" t="s">
        <v>7802</v>
      </c>
      <c r="F160" s="36"/>
      <c r="G160" s="36" t="s">
        <v>9925</v>
      </c>
      <c r="H160" s="389">
        <v>8.5</v>
      </c>
      <c r="I160" s="57">
        <v>0.12</v>
      </c>
      <c r="J160" s="427">
        <f t="shared" si="2"/>
        <v>7.48</v>
      </c>
    </row>
    <row r="161" spans="1:10" ht="15.75">
      <c r="A161" s="36">
        <v>157</v>
      </c>
      <c r="B161" s="36" t="s">
        <v>10423</v>
      </c>
      <c r="C161" s="392" t="s">
        <v>10009</v>
      </c>
      <c r="D161" s="388" t="s">
        <v>10270</v>
      </c>
      <c r="E161" s="36" t="s">
        <v>7802</v>
      </c>
      <c r="F161" s="36"/>
      <c r="G161" s="36" t="s">
        <v>9925</v>
      </c>
      <c r="H161" s="389">
        <v>702</v>
      </c>
      <c r="I161" s="57">
        <v>0.12</v>
      </c>
      <c r="J161" s="427">
        <f t="shared" si="2"/>
        <v>617.76</v>
      </c>
    </row>
    <row r="162" spans="1:10" ht="15.75">
      <c r="A162" s="36">
        <v>158</v>
      </c>
      <c r="B162" s="36" t="s">
        <v>10423</v>
      </c>
      <c r="C162" s="392" t="s">
        <v>10010</v>
      </c>
      <c r="D162" s="388" t="s">
        <v>10271</v>
      </c>
      <c r="E162" s="36" t="s">
        <v>7802</v>
      </c>
      <c r="F162" s="36"/>
      <c r="G162" s="36" t="s">
        <v>9925</v>
      </c>
      <c r="H162" s="389">
        <v>126.5</v>
      </c>
      <c r="I162" s="57">
        <v>0.12</v>
      </c>
      <c r="J162" s="427">
        <f t="shared" si="2"/>
        <v>111.32000000000001</v>
      </c>
    </row>
    <row r="163" spans="1:10" ht="15.75">
      <c r="A163" s="36">
        <v>159</v>
      </c>
      <c r="B163" s="36" t="s">
        <v>10423</v>
      </c>
      <c r="C163" s="392" t="s">
        <v>10011</v>
      </c>
      <c r="D163" s="388" t="s">
        <v>10272</v>
      </c>
      <c r="E163" s="36" t="s">
        <v>7802</v>
      </c>
      <c r="F163" s="36"/>
      <c r="G163" s="36" t="s">
        <v>9925</v>
      </c>
      <c r="H163" s="389">
        <v>877</v>
      </c>
      <c r="I163" s="57">
        <v>0.12</v>
      </c>
      <c r="J163" s="427">
        <f t="shared" si="2"/>
        <v>771.76</v>
      </c>
    </row>
    <row r="164" spans="1:10" ht="15.75">
      <c r="A164" s="36">
        <v>160</v>
      </c>
      <c r="B164" s="36" t="s">
        <v>10423</v>
      </c>
      <c r="C164" s="392" t="s">
        <v>10012</v>
      </c>
      <c r="D164" s="388" t="s">
        <v>10273</v>
      </c>
      <c r="E164" s="36" t="s">
        <v>7802</v>
      </c>
      <c r="F164" s="36"/>
      <c r="G164" s="36" t="s">
        <v>9925</v>
      </c>
      <c r="H164" s="389">
        <v>136.5</v>
      </c>
      <c r="I164" s="57">
        <v>0.12</v>
      </c>
      <c r="J164" s="427">
        <f t="shared" si="2"/>
        <v>120.12</v>
      </c>
    </row>
    <row r="165" spans="1:10" ht="15.75">
      <c r="A165" s="36">
        <v>161</v>
      </c>
      <c r="B165" s="36" t="s">
        <v>10423</v>
      </c>
      <c r="C165" s="392" t="s">
        <v>10013</v>
      </c>
      <c r="D165" s="388" t="s">
        <v>10274</v>
      </c>
      <c r="E165" s="36" t="s">
        <v>7802</v>
      </c>
      <c r="F165" s="36"/>
      <c r="G165" s="36" t="s">
        <v>9925</v>
      </c>
      <c r="H165" s="389">
        <v>422</v>
      </c>
      <c r="I165" s="57">
        <v>0.12</v>
      </c>
      <c r="J165" s="427">
        <f t="shared" si="2"/>
        <v>371.36</v>
      </c>
    </row>
    <row r="166" spans="1:10" ht="15.75">
      <c r="A166" s="36">
        <v>162</v>
      </c>
      <c r="B166" s="36" t="s">
        <v>10423</v>
      </c>
      <c r="C166" s="392" t="s">
        <v>10014</v>
      </c>
      <c r="D166" s="388" t="s">
        <v>10275</v>
      </c>
      <c r="E166" s="36" t="s">
        <v>7802</v>
      </c>
      <c r="F166" s="36"/>
      <c r="G166" s="36" t="s">
        <v>9925</v>
      </c>
      <c r="H166" s="389">
        <v>425.5</v>
      </c>
      <c r="I166" s="57">
        <v>0.12</v>
      </c>
      <c r="J166" s="427">
        <f t="shared" si="2"/>
        <v>374.44</v>
      </c>
    </row>
    <row r="167" spans="1:10" ht="15.75">
      <c r="A167" s="36">
        <v>163</v>
      </c>
      <c r="B167" s="36" t="s">
        <v>10423</v>
      </c>
      <c r="C167" s="392" t="s">
        <v>9203</v>
      </c>
      <c r="D167" s="393" t="s">
        <v>9653</v>
      </c>
      <c r="E167" s="36" t="s">
        <v>7802</v>
      </c>
      <c r="F167" s="36"/>
      <c r="G167" s="36" t="s">
        <v>9925</v>
      </c>
      <c r="H167" s="389">
        <v>229</v>
      </c>
      <c r="I167" s="57">
        <v>0.12</v>
      </c>
      <c r="J167" s="427">
        <f t="shared" si="2"/>
        <v>201.52</v>
      </c>
    </row>
    <row r="168" spans="1:10" ht="15.75">
      <c r="A168" s="36">
        <v>164</v>
      </c>
      <c r="B168" s="36" t="s">
        <v>10423</v>
      </c>
      <c r="C168" s="392" t="s">
        <v>9205</v>
      </c>
      <c r="D168" s="393" t="s">
        <v>9655</v>
      </c>
      <c r="E168" s="36" t="s">
        <v>7802</v>
      </c>
      <c r="F168" s="36"/>
      <c r="G168" s="36" t="s">
        <v>9925</v>
      </c>
      <c r="H168" s="389">
        <v>81.5</v>
      </c>
      <c r="I168" s="57">
        <v>0.12</v>
      </c>
      <c r="J168" s="427">
        <f t="shared" si="2"/>
        <v>71.72</v>
      </c>
    </row>
    <row r="169" spans="1:10" ht="15.75">
      <c r="A169" s="36">
        <v>165</v>
      </c>
      <c r="B169" s="36" t="s">
        <v>10423</v>
      </c>
      <c r="C169" s="392" t="s">
        <v>9206</v>
      </c>
      <c r="D169" s="393" t="s">
        <v>9656</v>
      </c>
      <c r="E169" s="36" t="s">
        <v>7802</v>
      </c>
      <c r="F169" s="36"/>
      <c r="G169" s="36" t="s">
        <v>9925</v>
      </c>
      <c r="H169" s="389">
        <v>69.75</v>
      </c>
      <c r="I169" s="57">
        <v>0.12</v>
      </c>
      <c r="J169" s="427">
        <f t="shared" si="2"/>
        <v>61.38</v>
      </c>
    </row>
    <row r="170" spans="1:10" ht="15.75">
      <c r="A170" s="36">
        <v>166</v>
      </c>
      <c r="B170" s="36" t="s">
        <v>10423</v>
      </c>
      <c r="C170" s="392" t="s">
        <v>9208</v>
      </c>
      <c r="D170" s="388" t="s">
        <v>9658</v>
      </c>
      <c r="E170" s="36" t="s">
        <v>7802</v>
      </c>
      <c r="F170" s="36"/>
      <c r="G170" s="36" t="s">
        <v>9925</v>
      </c>
      <c r="H170" s="389">
        <v>189</v>
      </c>
      <c r="I170" s="57">
        <v>0.12</v>
      </c>
      <c r="J170" s="427">
        <f t="shared" si="2"/>
        <v>166.32</v>
      </c>
    </row>
    <row r="171" spans="1:10" ht="15.75">
      <c r="A171" s="36">
        <v>167</v>
      </c>
      <c r="B171" s="36" t="s">
        <v>10423</v>
      </c>
      <c r="C171" s="392" t="s">
        <v>10015</v>
      </c>
      <c r="D171" s="388" t="s">
        <v>10276</v>
      </c>
      <c r="E171" s="36" t="s">
        <v>7802</v>
      </c>
      <c r="F171" s="36"/>
      <c r="G171" s="36" t="s">
        <v>9925</v>
      </c>
      <c r="H171" s="389">
        <v>784</v>
      </c>
      <c r="I171" s="57">
        <v>0.12</v>
      </c>
      <c r="J171" s="427">
        <f t="shared" si="2"/>
        <v>689.92</v>
      </c>
    </row>
    <row r="172" spans="1:10" ht="15.75">
      <c r="A172" s="36">
        <v>168</v>
      </c>
      <c r="B172" s="36" t="s">
        <v>10423</v>
      </c>
      <c r="C172" s="402" t="s">
        <v>9249</v>
      </c>
      <c r="D172" s="388" t="s">
        <v>9697</v>
      </c>
      <c r="E172" s="36" t="s">
        <v>7802</v>
      </c>
      <c r="F172" s="36"/>
      <c r="G172" s="36" t="s">
        <v>9925</v>
      </c>
      <c r="H172" s="389">
        <v>50</v>
      </c>
      <c r="I172" s="57">
        <v>0.12</v>
      </c>
      <c r="J172" s="427">
        <f t="shared" si="2"/>
        <v>44</v>
      </c>
    </row>
    <row r="173" spans="1:10" ht="15.75">
      <c r="A173" s="36">
        <v>169</v>
      </c>
      <c r="B173" s="36" t="s">
        <v>10423</v>
      </c>
      <c r="C173" s="390" t="s">
        <v>10016</v>
      </c>
      <c r="D173" s="388" t="s">
        <v>10277</v>
      </c>
      <c r="E173" s="36" t="s">
        <v>7802</v>
      </c>
      <c r="F173" s="36"/>
      <c r="G173" s="36" t="s">
        <v>9925</v>
      </c>
      <c r="H173" s="389">
        <v>104.5</v>
      </c>
      <c r="I173" s="57">
        <v>0.12</v>
      </c>
      <c r="J173" s="427">
        <f t="shared" si="2"/>
        <v>91.96</v>
      </c>
    </row>
    <row r="174" spans="1:10" ht="15.75">
      <c r="A174" s="36">
        <v>170</v>
      </c>
      <c r="B174" s="36" t="s">
        <v>10423</v>
      </c>
      <c r="C174" s="402" t="s">
        <v>9251</v>
      </c>
      <c r="D174" s="388" t="s">
        <v>10278</v>
      </c>
      <c r="E174" s="36" t="s">
        <v>7802</v>
      </c>
      <c r="F174" s="36"/>
      <c r="G174" s="36" t="s">
        <v>9925</v>
      </c>
      <c r="H174" s="389">
        <v>66</v>
      </c>
      <c r="I174" s="57">
        <v>0.12</v>
      </c>
      <c r="J174" s="427">
        <f t="shared" si="2"/>
        <v>58.08</v>
      </c>
    </row>
    <row r="175" spans="1:10" ht="15.75">
      <c r="A175" s="36">
        <v>171</v>
      </c>
      <c r="B175" s="36" t="s">
        <v>10423</v>
      </c>
      <c r="C175" s="392" t="s">
        <v>10017</v>
      </c>
      <c r="D175" s="392" t="s">
        <v>10279</v>
      </c>
      <c r="E175" s="36" t="s">
        <v>7802</v>
      </c>
      <c r="F175" s="36"/>
      <c r="G175" s="36" t="s">
        <v>9925</v>
      </c>
      <c r="H175" s="389">
        <v>72</v>
      </c>
      <c r="I175" s="57">
        <v>0.12</v>
      </c>
      <c r="J175" s="427">
        <f t="shared" si="2"/>
        <v>63.36</v>
      </c>
    </row>
    <row r="176" spans="1:10" ht="15.75">
      <c r="A176" s="36">
        <v>172</v>
      </c>
      <c r="B176" s="36" t="s">
        <v>10423</v>
      </c>
      <c r="C176" s="392" t="s">
        <v>9252</v>
      </c>
      <c r="D176" s="388" t="s">
        <v>10280</v>
      </c>
      <c r="E176" s="36" t="s">
        <v>7802</v>
      </c>
      <c r="F176" s="36"/>
      <c r="G176" s="36" t="s">
        <v>9925</v>
      </c>
      <c r="H176" s="389">
        <v>596</v>
      </c>
      <c r="I176" s="57">
        <v>0.12</v>
      </c>
      <c r="J176" s="427">
        <f t="shared" si="2"/>
        <v>524.48</v>
      </c>
    </row>
    <row r="177" spans="1:10" ht="15.75">
      <c r="A177" s="36">
        <v>173</v>
      </c>
      <c r="B177" s="36" t="s">
        <v>10423</v>
      </c>
      <c r="C177" s="395" t="s">
        <v>9253</v>
      </c>
      <c r="D177" s="396" t="s">
        <v>10281</v>
      </c>
      <c r="E177" s="36" t="s">
        <v>7802</v>
      </c>
      <c r="F177" s="36"/>
      <c r="G177" s="36" t="s">
        <v>9925</v>
      </c>
      <c r="H177" s="389">
        <v>700</v>
      </c>
      <c r="I177" s="57">
        <v>0.12</v>
      </c>
      <c r="J177" s="427">
        <f t="shared" si="2"/>
        <v>616</v>
      </c>
    </row>
    <row r="178" spans="1:10" ht="15.75">
      <c r="A178" s="36">
        <v>174</v>
      </c>
      <c r="B178" s="36" t="s">
        <v>10423</v>
      </c>
      <c r="C178" s="402" t="s">
        <v>9254</v>
      </c>
      <c r="D178" s="388" t="s">
        <v>10282</v>
      </c>
      <c r="E178" s="36" t="s">
        <v>7802</v>
      </c>
      <c r="F178" s="36"/>
      <c r="G178" s="36" t="s">
        <v>9925</v>
      </c>
      <c r="H178" s="389">
        <v>123</v>
      </c>
      <c r="I178" s="57">
        <v>0.12</v>
      </c>
      <c r="J178" s="427">
        <f t="shared" si="2"/>
        <v>108.24</v>
      </c>
    </row>
    <row r="179" spans="1:10" ht="15.75">
      <c r="A179" s="36">
        <v>175</v>
      </c>
      <c r="B179" s="36" t="s">
        <v>10423</v>
      </c>
      <c r="C179" s="392" t="s">
        <v>9255</v>
      </c>
      <c r="D179" s="388" t="s">
        <v>10283</v>
      </c>
      <c r="E179" s="36" t="s">
        <v>7802</v>
      </c>
      <c r="F179" s="36"/>
      <c r="G179" s="36" t="s">
        <v>9925</v>
      </c>
      <c r="H179" s="389">
        <v>122.5</v>
      </c>
      <c r="I179" s="57">
        <v>0.12</v>
      </c>
      <c r="J179" s="427">
        <f t="shared" si="2"/>
        <v>107.8</v>
      </c>
    </row>
    <row r="180" spans="1:10" ht="15.75">
      <c r="A180" s="36">
        <v>176</v>
      </c>
      <c r="B180" s="36" t="s">
        <v>10423</v>
      </c>
      <c r="C180" s="392" t="s">
        <v>9256</v>
      </c>
      <c r="D180" s="388" t="s">
        <v>9704</v>
      </c>
      <c r="E180" s="36" t="s">
        <v>7802</v>
      </c>
      <c r="F180" s="36"/>
      <c r="G180" s="36" t="s">
        <v>9925</v>
      </c>
      <c r="H180" s="389">
        <v>611</v>
      </c>
      <c r="I180" s="57">
        <v>0.12</v>
      </c>
      <c r="J180" s="427">
        <f t="shared" si="2"/>
        <v>537.67999999999995</v>
      </c>
    </row>
    <row r="181" spans="1:10" ht="15.75">
      <c r="A181" s="36">
        <v>177</v>
      </c>
      <c r="B181" s="36" t="s">
        <v>10423</v>
      </c>
      <c r="C181" s="390" t="s">
        <v>9258</v>
      </c>
      <c r="D181" s="388" t="s">
        <v>9706</v>
      </c>
      <c r="E181" s="36" t="s">
        <v>7802</v>
      </c>
      <c r="F181" s="36"/>
      <c r="G181" s="36" t="s">
        <v>9925</v>
      </c>
      <c r="H181" s="389">
        <v>23.75</v>
      </c>
      <c r="I181" s="57">
        <v>0.12</v>
      </c>
      <c r="J181" s="427">
        <f t="shared" si="2"/>
        <v>20.9</v>
      </c>
    </row>
    <row r="182" spans="1:10" ht="15.75">
      <c r="A182" s="36">
        <v>178</v>
      </c>
      <c r="B182" s="36" t="s">
        <v>10423</v>
      </c>
      <c r="C182" s="390" t="s">
        <v>8390</v>
      </c>
      <c r="D182" s="388" t="s">
        <v>10284</v>
      </c>
      <c r="E182" s="36" t="s">
        <v>7802</v>
      </c>
      <c r="F182" s="36"/>
      <c r="G182" s="36" t="s">
        <v>9925</v>
      </c>
      <c r="H182" s="389">
        <v>473.5</v>
      </c>
      <c r="I182" s="57">
        <v>0.12</v>
      </c>
      <c r="J182" s="427">
        <f t="shared" si="2"/>
        <v>416.68</v>
      </c>
    </row>
    <row r="183" spans="1:10" ht="15.75">
      <c r="A183" s="36">
        <v>179</v>
      </c>
      <c r="B183" s="36" t="s">
        <v>10423</v>
      </c>
      <c r="C183" s="395" t="s">
        <v>9272</v>
      </c>
      <c r="D183" s="393" t="s">
        <v>9718</v>
      </c>
      <c r="E183" s="36" t="s">
        <v>7802</v>
      </c>
      <c r="F183" s="36"/>
      <c r="G183" s="36" t="s">
        <v>9925</v>
      </c>
      <c r="H183" s="389">
        <v>8.5</v>
      </c>
      <c r="I183" s="57">
        <v>0.12</v>
      </c>
      <c r="J183" s="427">
        <f t="shared" si="2"/>
        <v>7.48</v>
      </c>
    </row>
    <row r="184" spans="1:10" ht="15.75">
      <c r="A184" s="36">
        <v>180</v>
      </c>
      <c r="B184" s="36" t="s">
        <v>10423</v>
      </c>
      <c r="C184" s="397" t="s">
        <v>9273</v>
      </c>
      <c r="D184" s="396" t="s">
        <v>9719</v>
      </c>
      <c r="E184" s="36" t="s">
        <v>7802</v>
      </c>
      <c r="F184" s="36"/>
      <c r="G184" s="36" t="s">
        <v>9925</v>
      </c>
      <c r="H184" s="389">
        <v>38.5</v>
      </c>
      <c r="I184" s="57">
        <v>0.12</v>
      </c>
      <c r="J184" s="427">
        <f t="shared" si="2"/>
        <v>33.880000000000003</v>
      </c>
    </row>
    <row r="185" spans="1:10" ht="15.75">
      <c r="A185" s="36">
        <v>181</v>
      </c>
      <c r="B185" s="36" t="s">
        <v>10423</v>
      </c>
      <c r="C185" s="395" t="s">
        <v>9314</v>
      </c>
      <c r="D185" s="396" t="s">
        <v>10285</v>
      </c>
      <c r="E185" s="36" t="s">
        <v>7802</v>
      </c>
      <c r="F185" s="36"/>
      <c r="G185" s="36" t="s">
        <v>9925</v>
      </c>
      <c r="H185" s="389">
        <v>39.5</v>
      </c>
      <c r="I185" s="57">
        <v>0.12</v>
      </c>
      <c r="J185" s="427">
        <f t="shared" si="2"/>
        <v>34.76</v>
      </c>
    </row>
    <row r="186" spans="1:10" ht="15.75">
      <c r="A186" s="36">
        <v>182</v>
      </c>
      <c r="B186" s="36" t="s">
        <v>10423</v>
      </c>
      <c r="C186" s="392" t="s">
        <v>10018</v>
      </c>
      <c r="D186" s="388" t="s">
        <v>10286</v>
      </c>
      <c r="E186" s="36" t="s">
        <v>7802</v>
      </c>
      <c r="F186" s="36"/>
      <c r="G186" s="36" t="s">
        <v>9925</v>
      </c>
      <c r="H186" s="389">
        <v>2.25</v>
      </c>
      <c r="I186" s="57">
        <v>0.12</v>
      </c>
      <c r="J186" s="427">
        <f t="shared" si="2"/>
        <v>1.98</v>
      </c>
    </row>
    <row r="187" spans="1:10" ht="15.75">
      <c r="A187" s="36">
        <v>183</v>
      </c>
      <c r="B187" s="36" t="s">
        <v>10423</v>
      </c>
      <c r="C187" s="403" t="s">
        <v>9325</v>
      </c>
      <c r="D187" s="403" t="s">
        <v>9780</v>
      </c>
      <c r="E187" s="36" t="s">
        <v>7802</v>
      </c>
      <c r="F187" s="36"/>
      <c r="G187" s="36" t="s">
        <v>9925</v>
      </c>
      <c r="H187" s="389">
        <v>6.8000000000000007</v>
      </c>
      <c r="I187" s="57">
        <v>0.12</v>
      </c>
      <c r="J187" s="427">
        <f t="shared" si="2"/>
        <v>5.9840000000000009</v>
      </c>
    </row>
    <row r="188" spans="1:10" ht="15.75">
      <c r="A188" s="36">
        <v>184</v>
      </c>
      <c r="B188" s="36" t="s">
        <v>10423</v>
      </c>
      <c r="C188" s="392" t="s">
        <v>9327</v>
      </c>
      <c r="D188" s="388" t="s">
        <v>10287</v>
      </c>
      <c r="E188" s="36" t="s">
        <v>7802</v>
      </c>
      <c r="F188" s="36"/>
      <c r="G188" s="36" t="s">
        <v>9925</v>
      </c>
      <c r="H188" s="389">
        <v>17.5</v>
      </c>
      <c r="I188" s="57">
        <v>0.12</v>
      </c>
      <c r="J188" s="427">
        <f t="shared" si="2"/>
        <v>15.4</v>
      </c>
    </row>
    <row r="189" spans="1:10" ht="15.75">
      <c r="A189" s="36">
        <v>185</v>
      </c>
      <c r="B189" s="36" t="s">
        <v>10423</v>
      </c>
      <c r="C189" s="392" t="s">
        <v>9331</v>
      </c>
      <c r="D189" s="392" t="s">
        <v>10288</v>
      </c>
      <c r="E189" s="36" t="s">
        <v>7802</v>
      </c>
      <c r="F189" s="36"/>
      <c r="G189" s="36" t="s">
        <v>9925</v>
      </c>
      <c r="H189" s="389">
        <v>2158</v>
      </c>
      <c r="I189" s="57">
        <v>0.12</v>
      </c>
      <c r="J189" s="427">
        <f t="shared" si="2"/>
        <v>1899.04</v>
      </c>
    </row>
    <row r="190" spans="1:10" ht="15.75">
      <c r="A190" s="36">
        <v>186</v>
      </c>
      <c r="B190" s="36" t="s">
        <v>10423</v>
      </c>
      <c r="C190" s="392" t="s">
        <v>10019</v>
      </c>
      <c r="D190" s="388" t="s">
        <v>10289</v>
      </c>
      <c r="E190" s="36" t="s">
        <v>7802</v>
      </c>
      <c r="F190" s="36"/>
      <c r="G190" s="36" t="s">
        <v>9925</v>
      </c>
      <c r="H190" s="389">
        <v>12.25</v>
      </c>
      <c r="I190" s="57">
        <v>0.12</v>
      </c>
      <c r="J190" s="427">
        <f t="shared" si="2"/>
        <v>10.78</v>
      </c>
    </row>
    <row r="191" spans="1:10" ht="15.75">
      <c r="A191" s="36">
        <v>187</v>
      </c>
      <c r="B191" s="36" t="s">
        <v>10423</v>
      </c>
      <c r="C191" s="392" t="s">
        <v>10020</v>
      </c>
      <c r="D191" s="393" t="s">
        <v>10290</v>
      </c>
      <c r="E191" s="36" t="s">
        <v>7802</v>
      </c>
      <c r="F191" s="36"/>
      <c r="G191" s="36" t="s">
        <v>9925</v>
      </c>
      <c r="H191" s="389">
        <v>45.5</v>
      </c>
      <c r="I191" s="57">
        <v>0.12</v>
      </c>
      <c r="J191" s="427">
        <f t="shared" si="2"/>
        <v>40.04</v>
      </c>
    </row>
    <row r="192" spans="1:10" ht="15.75">
      <c r="A192" s="36">
        <v>188</v>
      </c>
      <c r="B192" s="36" t="s">
        <v>10423</v>
      </c>
      <c r="C192" s="392" t="s">
        <v>10021</v>
      </c>
      <c r="D192" s="393" t="s">
        <v>10291</v>
      </c>
      <c r="E192" s="36" t="s">
        <v>7802</v>
      </c>
      <c r="F192" s="36"/>
      <c r="G192" s="36" t="s">
        <v>9925</v>
      </c>
      <c r="H192" s="389">
        <v>40.25</v>
      </c>
      <c r="I192" s="57">
        <v>0.12</v>
      </c>
      <c r="J192" s="427">
        <f t="shared" si="2"/>
        <v>35.42</v>
      </c>
    </row>
    <row r="193" spans="1:10" ht="15.75">
      <c r="A193" s="36">
        <v>189</v>
      </c>
      <c r="B193" s="36" t="s">
        <v>10423</v>
      </c>
      <c r="C193" s="392" t="s">
        <v>10022</v>
      </c>
      <c r="D193" s="393" t="s">
        <v>10292</v>
      </c>
      <c r="E193" s="36" t="s">
        <v>7802</v>
      </c>
      <c r="F193" s="36"/>
      <c r="G193" s="36" t="s">
        <v>9925</v>
      </c>
      <c r="H193" s="389">
        <v>159.5</v>
      </c>
      <c r="I193" s="57">
        <v>0.12</v>
      </c>
      <c r="J193" s="427">
        <f t="shared" si="2"/>
        <v>140.36000000000001</v>
      </c>
    </row>
    <row r="194" spans="1:10" ht="15.75">
      <c r="A194" s="36">
        <v>190</v>
      </c>
      <c r="B194" s="36" t="s">
        <v>10423</v>
      </c>
      <c r="C194" s="392" t="s">
        <v>10023</v>
      </c>
      <c r="D194" s="393" t="s">
        <v>10293</v>
      </c>
      <c r="E194" s="36" t="s">
        <v>7802</v>
      </c>
      <c r="F194" s="36"/>
      <c r="G194" s="36" t="s">
        <v>9925</v>
      </c>
      <c r="H194" s="389">
        <v>45.5</v>
      </c>
      <c r="I194" s="57">
        <v>0.12</v>
      </c>
      <c r="J194" s="427">
        <f t="shared" si="2"/>
        <v>40.04</v>
      </c>
    </row>
    <row r="195" spans="1:10" ht="15.75">
      <c r="A195" s="36">
        <v>191</v>
      </c>
      <c r="B195" s="36" t="s">
        <v>10423</v>
      </c>
      <c r="C195" s="392" t="s">
        <v>10024</v>
      </c>
      <c r="D195" s="393" t="s">
        <v>10294</v>
      </c>
      <c r="E195" s="36" t="s">
        <v>7802</v>
      </c>
      <c r="F195" s="36"/>
      <c r="G195" s="36" t="s">
        <v>9925</v>
      </c>
      <c r="H195" s="389">
        <v>48.25</v>
      </c>
      <c r="I195" s="57">
        <v>0.12</v>
      </c>
      <c r="J195" s="427">
        <f t="shared" si="2"/>
        <v>42.46</v>
      </c>
    </row>
    <row r="196" spans="1:10" ht="15.75">
      <c r="A196" s="36">
        <v>192</v>
      </c>
      <c r="B196" s="36" t="s">
        <v>10423</v>
      </c>
      <c r="C196" s="392" t="s">
        <v>10025</v>
      </c>
      <c r="D196" s="388" t="s">
        <v>10295</v>
      </c>
      <c r="E196" s="36" t="s">
        <v>7802</v>
      </c>
      <c r="F196" s="36"/>
      <c r="G196" s="36" t="s">
        <v>9925</v>
      </c>
      <c r="H196" s="389">
        <v>14.5</v>
      </c>
      <c r="I196" s="57">
        <v>0.12</v>
      </c>
      <c r="J196" s="427">
        <f t="shared" si="2"/>
        <v>12.76</v>
      </c>
    </row>
    <row r="197" spans="1:10" ht="15.75">
      <c r="A197" s="36">
        <v>193</v>
      </c>
      <c r="B197" s="36" t="s">
        <v>10423</v>
      </c>
      <c r="C197" s="392" t="s">
        <v>10026</v>
      </c>
      <c r="D197" s="393" t="s">
        <v>10296</v>
      </c>
      <c r="E197" s="36" t="s">
        <v>7802</v>
      </c>
      <c r="F197" s="36"/>
      <c r="G197" s="36" t="s">
        <v>9925</v>
      </c>
      <c r="H197" s="389">
        <v>35.5</v>
      </c>
      <c r="I197" s="57">
        <v>0.12</v>
      </c>
      <c r="J197" s="427">
        <f t="shared" si="2"/>
        <v>31.24</v>
      </c>
    </row>
    <row r="198" spans="1:10" ht="15.75">
      <c r="A198" s="36">
        <v>194</v>
      </c>
      <c r="B198" s="36" t="s">
        <v>10423</v>
      </c>
      <c r="C198" s="392" t="s">
        <v>10027</v>
      </c>
      <c r="D198" s="388" t="s">
        <v>10296</v>
      </c>
      <c r="E198" s="36" t="s">
        <v>7802</v>
      </c>
      <c r="F198" s="36"/>
      <c r="G198" s="36" t="s">
        <v>9925</v>
      </c>
      <c r="H198" s="389">
        <v>43</v>
      </c>
      <c r="I198" s="57">
        <v>0.12</v>
      </c>
      <c r="J198" s="427">
        <f t="shared" ref="J198:J261" si="3">H198*(1-I198)</f>
        <v>37.840000000000003</v>
      </c>
    </row>
    <row r="199" spans="1:10" ht="15.75">
      <c r="A199" s="36">
        <v>195</v>
      </c>
      <c r="B199" s="36" t="s">
        <v>10423</v>
      </c>
      <c r="C199" s="392" t="s">
        <v>10028</v>
      </c>
      <c r="D199" s="393" t="s">
        <v>10297</v>
      </c>
      <c r="E199" s="36" t="s">
        <v>7802</v>
      </c>
      <c r="F199" s="36"/>
      <c r="G199" s="36" t="s">
        <v>9925</v>
      </c>
      <c r="H199" s="389">
        <v>96</v>
      </c>
      <c r="I199" s="57">
        <v>0.12</v>
      </c>
      <c r="J199" s="427">
        <f t="shared" si="3"/>
        <v>84.48</v>
      </c>
    </row>
    <row r="200" spans="1:10" ht="15.75">
      <c r="A200" s="36">
        <v>196</v>
      </c>
      <c r="B200" s="36" t="s">
        <v>10423</v>
      </c>
      <c r="C200" s="392" t="s">
        <v>10029</v>
      </c>
      <c r="D200" s="393" t="s">
        <v>10298</v>
      </c>
      <c r="E200" s="36" t="s">
        <v>7802</v>
      </c>
      <c r="F200" s="36"/>
      <c r="G200" s="36" t="s">
        <v>9925</v>
      </c>
      <c r="H200" s="389">
        <v>42.75</v>
      </c>
      <c r="I200" s="57">
        <v>0.12</v>
      </c>
      <c r="J200" s="427">
        <f t="shared" si="3"/>
        <v>37.619999999999997</v>
      </c>
    </row>
    <row r="201" spans="1:10" ht="15.75">
      <c r="A201" s="36">
        <v>197</v>
      </c>
      <c r="B201" s="36" t="s">
        <v>10423</v>
      </c>
      <c r="C201" s="392" t="s">
        <v>10030</v>
      </c>
      <c r="D201" s="393" t="s">
        <v>10299</v>
      </c>
      <c r="E201" s="36" t="s">
        <v>7802</v>
      </c>
      <c r="F201" s="36"/>
      <c r="G201" s="36" t="s">
        <v>9925</v>
      </c>
      <c r="H201" s="389">
        <v>65.75</v>
      </c>
      <c r="I201" s="57">
        <v>0.12</v>
      </c>
      <c r="J201" s="427">
        <f t="shared" si="3"/>
        <v>57.86</v>
      </c>
    </row>
    <row r="202" spans="1:10" ht="15.75">
      <c r="A202" s="36">
        <v>198</v>
      </c>
      <c r="B202" s="36" t="s">
        <v>10423</v>
      </c>
      <c r="C202" s="392" t="s">
        <v>10031</v>
      </c>
      <c r="D202" s="393" t="s">
        <v>10300</v>
      </c>
      <c r="E202" s="36" t="s">
        <v>7802</v>
      </c>
      <c r="F202" s="36"/>
      <c r="G202" s="36" t="s">
        <v>9925</v>
      </c>
      <c r="H202" s="389">
        <v>12.25</v>
      </c>
      <c r="I202" s="57">
        <v>0.12</v>
      </c>
      <c r="J202" s="427">
        <f t="shared" si="3"/>
        <v>10.78</v>
      </c>
    </row>
    <row r="203" spans="1:10" ht="15.75">
      <c r="A203" s="36">
        <v>199</v>
      </c>
      <c r="B203" s="36" t="s">
        <v>10423</v>
      </c>
      <c r="C203" s="402" t="s">
        <v>9336</v>
      </c>
      <c r="D203" s="388" t="s">
        <v>10301</v>
      </c>
      <c r="E203" s="36" t="s">
        <v>7802</v>
      </c>
      <c r="F203" s="36"/>
      <c r="G203" s="36" t="s">
        <v>9925</v>
      </c>
      <c r="H203" s="389">
        <v>30.25</v>
      </c>
      <c r="I203" s="57">
        <v>0.12</v>
      </c>
      <c r="J203" s="427">
        <f t="shared" si="3"/>
        <v>26.62</v>
      </c>
    </row>
    <row r="204" spans="1:10" ht="15.75">
      <c r="A204" s="36">
        <v>200</v>
      </c>
      <c r="B204" s="36" t="s">
        <v>10423</v>
      </c>
      <c r="C204" s="392" t="s">
        <v>10032</v>
      </c>
      <c r="D204" s="388" t="s">
        <v>10302</v>
      </c>
      <c r="E204" s="36" t="s">
        <v>7802</v>
      </c>
      <c r="F204" s="36"/>
      <c r="G204" s="36" t="s">
        <v>9925</v>
      </c>
      <c r="H204" s="389">
        <v>121</v>
      </c>
      <c r="I204" s="57">
        <v>0.12</v>
      </c>
      <c r="J204" s="427">
        <f t="shared" si="3"/>
        <v>106.48</v>
      </c>
    </row>
    <row r="205" spans="1:10" ht="15.75">
      <c r="A205" s="36">
        <v>201</v>
      </c>
      <c r="B205" s="36" t="s">
        <v>10423</v>
      </c>
      <c r="C205" s="392" t="s">
        <v>9344</v>
      </c>
      <c r="D205" s="388" t="s">
        <v>10303</v>
      </c>
      <c r="E205" s="36" t="s">
        <v>7802</v>
      </c>
      <c r="F205" s="36"/>
      <c r="G205" s="36" t="s">
        <v>9925</v>
      </c>
      <c r="H205" s="389">
        <v>62</v>
      </c>
      <c r="I205" s="57">
        <v>0.12</v>
      </c>
      <c r="J205" s="427">
        <f t="shared" si="3"/>
        <v>54.56</v>
      </c>
    </row>
    <row r="206" spans="1:10" ht="15.75">
      <c r="A206" s="36">
        <v>202</v>
      </c>
      <c r="B206" s="36" t="s">
        <v>10423</v>
      </c>
      <c r="C206" s="392" t="s">
        <v>9345</v>
      </c>
      <c r="D206" s="388" t="s">
        <v>10304</v>
      </c>
      <c r="E206" s="36" t="s">
        <v>7802</v>
      </c>
      <c r="F206" s="36"/>
      <c r="G206" s="36" t="s">
        <v>9925</v>
      </c>
      <c r="H206" s="389">
        <v>91.75</v>
      </c>
      <c r="I206" s="57">
        <v>0.12</v>
      </c>
      <c r="J206" s="427">
        <f t="shared" si="3"/>
        <v>80.739999999999995</v>
      </c>
    </row>
    <row r="207" spans="1:10" ht="15.75">
      <c r="A207" s="36">
        <v>203</v>
      </c>
      <c r="B207" s="36" t="s">
        <v>10423</v>
      </c>
      <c r="C207" s="392" t="s">
        <v>9348</v>
      </c>
      <c r="D207" s="393" t="s">
        <v>10305</v>
      </c>
      <c r="E207" s="36" t="s">
        <v>7802</v>
      </c>
      <c r="F207" s="36"/>
      <c r="G207" s="36" t="s">
        <v>9925</v>
      </c>
      <c r="H207" s="389">
        <v>16.75</v>
      </c>
      <c r="I207" s="57">
        <v>0.12</v>
      </c>
      <c r="J207" s="427">
        <f t="shared" si="3"/>
        <v>14.74</v>
      </c>
    </row>
    <row r="208" spans="1:10" ht="15.75">
      <c r="A208" s="36">
        <v>204</v>
      </c>
      <c r="B208" s="36" t="s">
        <v>10423</v>
      </c>
      <c r="C208" s="392" t="s">
        <v>9349</v>
      </c>
      <c r="D208" s="393" t="s">
        <v>10306</v>
      </c>
      <c r="E208" s="36" t="s">
        <v>7802</v>
      </c>
      <c r="F208" s="36"/>
      <c r="G208" s="36" t="s">
        <v>9925</v>
      </c>
      <c r="H208" s="389">
        <v>21.25</v>
      </c>
      <c r="I208" s="57">
        <v>0.12</v>
      </c>
      <c r="J208" s="427">
        <f t="shared" si="3"/>
        <v>18.7</v>
      </c>
    </row>
    <row r="209" spans="1:10" ht="15.75">
      <c r="A209" s="36">
        <v>205</v>
      </c>
      <c r="B209" s="36" t="s">
        <v>10423</v>
      </c>
      <c r="C209" s="387" t="s">
        <v>9351</v>
      </c>
      <c r="D209" s="388" t="s">
        <v>10307</v>
      </c>
      <c r="E209" s="36" t="s">
        <v>7802</v>
      </c>
      <c r="F209" s="36"/>
      <c r="G209" s="36" t="s">
        <v>9925</v>
      </c>
      <c r="H209" s="389">
        <v>18.5</v>
      </c>
      <c r="I209" s="57">
        <v>0.12</v>
      </c>
      <c r="J209" s="427">
        <f t="shared" si="3"/>
        <v>16.28</v>
      </c>
    </row>
    <row r="210" spans="1:10" ht="15.75">
      <c r="A210" s="36">
        <v>206</v>
      </c>
      <c r="B210" s="36" t="s">
        <v>10423</v>
      </c>
      <c r="C210" s="392" t="s">
        <v>10033</v>
      </c>
      <c r="D210" s="393" t="s">
        <v>10308</v>
      </c>
      <c r="E210" s="36" t="s">
        <v>7802</v>
      </c>
      <c r="F210" s="36"/>
      <c r="G210" s="36" t="s">
        <v>9925</v>
      </c>
      <c r="H210" s="389">
        <v>98</v>
      </c>
      <c r="I210" s="57">
        <v>0.12</v>
      </c>
      <c r="J210" s="427">
        <f t="shared" si="3"/>
        <v>86.24</v>
      </c>
    </row>
    <row r="211" spans="1:10" ht="15.75">
      <c r="A211" s="36">
        <v>207</v>
      </c>
      <c r="B211" s="36" t="s">
        <v>10423</v>
      </c>
      <c r="C211" s="392" t="s">
        <v>10034</v>
      </c>
      <c r="D211" s="393" t="s">
        <v>10309</v>
      </c>
      <c r="E211" s="36" t="s">
        <v>7802</v>
      </c>
      <c r="F211" s="36"/>
      <c r="G211" s="36" t="s">
        <v>9925</v>
      </c>
      <c r="H211" s="389">
        <v>151</v>
      </c>
      <c r="I211" s="57">
        <v>0.12</v>
      </c>
      <c r="J211" s="427">
        <f t="shared" si="3"/>
        <v>132.88</v>
      </c>
    </row>
    <row r="212" spans="1:10" ht="15.75">
      <c r="A212" s="36">
        <v>208</v>
      </c>
      <c r="B212" s="36" t="s">
        <v>10423</v>
      </c>
      <c r="C212" s="392" t="s">
        <v>10035</v>
      </c>
      <c r="D212" s="393" t="s">
        <v>10310</v>
      </c>
      <c r="E212" s="36" t="s">
        <v>7802</v>
      </c>
      <c r="F212" s="36"/>
      <c r="G212" s="36" t="s">
        <v>9925</v>
      </c>
      <c r="H212" s="389">
        <v>118.5</v>
      </c>
      <c r="I212" s="57">
        <v>0.12</v>
      </c>
      <c r="J212" s="427">
        <f t="shared" si="3"/>
        <v>104.28</v>
      </c>
    </row>
    <row r="213" spans="1:10" ht="15.75">
      <c r="A213" s="36">
        <v>209</v>
      </c>
      <c r="B213" s="36" t="s">
        <v>10423</v>
      </c>
      <c r="C213" s="392" t="s">
        <v>10036</v>
      </c>
      <c r="D213" s="393" t="s">
        <v>10311</v>
      </c>
      <c r="E213" s="36" t="s">
        <v>7802</v>
      </c>
      <c r="F213" s="36"/>
      <c r="G213" s="36" t="s">
        <v>9925</v>
      </c>
      <c r="H213" s="389">
        <v>687</v>
      </c>
      <c r="I213" s="57">
        <v>0.12</v>
      </c>
      <c r="J213" s="427">
        <f t="shared" si="3"/>
        <v>604.56000000000006</v>
      </c>
    </row>
    <row r="214" spans="1:10" ht="15.75">
      <c r="A214" s="36">
        <v>210</v>
      </c>
      <c r="B214" s="36" t="s">
        <v>10423</v>
      </c>
      <c r="C214" s="392" t="s">
        <v>10037</v>
      </c>
      <c r="D214" s="393" t="s">
        <v>10312</v>
      </c>
      <c r="E214" s="36" t="s">
        <v>7802</v>
      </c>
      <c r="F214" s="36"/>
      <c r="G214" s="36" t="s">
        <v>9925</v>
      </c>
      <c r="H214" s="389">
        <v>106.5</v>
      </c>
      <c r="I214" s="57">
        <v>0.12</v>
      </c>
      <c r="J214" s="427">
        <f t="shared" si="3"/>
        <v>93.72</v>
      </c>
    </row>
    <row r="215" spans="1:10" ht="15.75">
      <c r="A215" s="36">
        <v>211</v>
      </c>
      <c r="B215" s="36" t="s">
        <v>10423</v>
      </c>
      <c r="C215" s="392" t="s">
        <v>10038</v>
      </c>
      <c r="D215" s="393" t="s">
        <v>10313</v>
      </c>
      <c r="E215" s="36" t="s">
        <v>7802</v>
      </c>
      <c r="F215" s="36"/>
      <c r="G215" s="36" t="s">
        <v>9925</v>
      </c>
      <c r="H215" s="389">
        <v>23.25</v>
      </c>
      <c r="I215" s="57">
        <v>0.12</v>
      </c>
      <c r="J215" s="427">
        <f t="shared" si="3"/>
        <v>20.46</v>
      </c>
    </row>
    <row r="216" spans="1:10" ht="15.75">
      <c r="A216" s="36">
        <v>212</v>
      </c>
      <c r="B216" s="36" t="s">
        <v>10423</v>
      </c>
      <c r="C216" s="392" t="s">
        <v>10039</v>
      </c>
      <c r="D216" s="393" t="s">
        <v>10314</v>
      </c>
      <c r="E216" s="36" t="s">
        <v>7802</v>
      </c>
      <c r="F216" s="36"/>
      <c r="G216" s="36" t="s">
        <v>9925</v>
      </c>
      <c r="H216" s="389">
        <v>91.75</v>
      </c>
      <c r="I216" s="57">
        <v>0.12</v>
      </c>
      <c r="J216" s="427">
        <f t="shared" si="3"/>
        <v>80.739999999999995</v>
      </c>
    </row>
    <row r="217" spans="1:10" ht="15.75">
      <c r="A217" s="36">
        <v>213</v>
      </c>
      <c r="B217" s="36" t="s">
        <v>10423</v>
      </c>
      <c r="C217" s="392" t="s">
        <v>10040</v>
      </c>
      <c r="D217" s="393" t="s">
        <v>10315</v>
      </c>
      <c r="E217" s="36" t="s">
        <v>7802</v>
      </c>
      <c r="F217" s="36"/>
      <c r="G217" s="36" t="s">
        <v>9925</v>
      </c>
      <c r="H217" s="389">
        <v>142.5</v>
      </c>
      <c r="I217" s="57">
        <v>0.12</v>
      </c>
      <c r="J217" s="427">
        <f t="shared" si="3"/>
        <v>125.4</v>
      </c>
    </row>
    <row r="218" spans="1:10" ht="15.75">
      <c r="A218" s="36">
        <v>214</v>
      </c>
      <c r="B218" s="36" t="s">
        <v>10423</v>
      </c>
      <c r="C218" s="392" t="s">
        <v>10041</v>
      </c>
      <c r="D218" s="393" t="s">
        <v>10316</v>
      </c>
      <c r="E218" s="36" t="s">
        <v>7802</v>
      </c>
      <c r="F218" s="36"/>
      <c r="G218" s="36" t="s">
        <v>9925</v>
      </c>
      <c r="H218" s="389">
        <v>159</v>
      </c>
      <c r="I218" s="57">
        <v>0.12</v>
      </c>
      <c r="J218" s="427">
        <f t="shared" si="3"/>
        <v>139.91999999999999</v>
      </c>
    </row>
    <row r="219" spans="1:10" ht="15.75">
      <c r="A219" s="36">
        <v>215</v>
      </c>
      <c r="B219" s="36" t="s">
        <v>10423</v>
      </c>
      <c r="C219" s="392" t="s">
        <v>10042</v>
      </c>
      <c r="D219" s="393" t="s">
        <v>10317</v>
      </c>
      <c r="E219" s="36" t="s">
        <v>7802</v>
      </c>
      <c r="F219" s="36"/>
      <c r="G219" s="36" t="s">
        <v>9925</v>
      </c>
      <c r="H219" s="389">
        <v>139</v>
      </c>
      <c r="I219" s="57">
        <v>0.12</v>
      </c>
      <c r="J219" s="427">
        <f t="shared" si="3"/>
        <v>122.32000000000001</v>
      </c>
    </row>
    <row r="220" spans="1:10" ht="15.75">
      <c r="A220" s="36">
        <v>216</v>
      </c>
      <c r="B220" s="36" t="s">
        <v>10423</v>
      </c>
      <c r="C220" s="392" t="s">
        <v>10043</v>
      </c>
      <c r="D220" s="388" t="s">
        <v>10318</v>
      </c>
      <c r="E220" s="36" t="s">
        <v>7802</v>
      </c>
      <c r="F220" s="36"/>
      <c r="G220" s="36" t="s">
        <v>9925</v>
      </c>
      <c r="H220" s="389">
        <v>12.25</v>
      </c>
      <c r="I220" s="57">
        <v>0.12</v>
      </c>
      <c r="J220" s="427">
        <f t="shared" si="3"/>
        <v>10.78</v>
      </c>
    </row>
    <row r="221" spans="1:10" ht="15.75">
      <c r="A221" s="36">
        <v>217</v>
      </c>
      <c r="B221" s="36" t="s">
        <v>10423</v>
      </c>
      <c r="C221" s="392" t="s">
        <v>10044</v>
      </c>
      <c r="D221" s="393" t="s">
        <v>10319</v>
      </c>
      <c r="E221" s="36" t="s">
        <v>7802</v>
      </c>
      <c r="F221" s="36"/>
      <c r="G221" s="36" t="s">
        <v>9925</v>
      </c>
      <c r="H221" s="389">
        <v>12.5</v>
      </c>
      <c r="I221" s="57">
        <v>0.12</v>
      </c>
      <c r="J221" s="427">
        <f t="shared" si="3"/>
        <v>11</v>
      </c>
    </row>
    <row r="222" spans="1:10" ht="15.75">
      <c r="A222" s="36">
        <v>218</v>
      </c>
      <c r="B222" s="36" t="s">
        <v>10423</v>
      </c>
      <c r="C222" s="392" t="s">
        <v>10045</v>
      </c>
      <c r="D222" s="393" t="s">
        <v>10320</v>
      </c>
      <c r="E222" s="36" t="s">
        <v>7802</v>
      </c>
      <c r="F222" s="36"/>
      <c r="G222" s="36" t="s">
        <v>9925</v>
      </c>
      <c r="H222" s="389">
        <v>100.5</v>
      </c>
      <c r="I222" s="57">
        <v>0.12</v>
      </c>
      <c r="J222" s="427">
        <f t="shared" si="3"/>
        <v>88.44</v>
      </c>
    </row>
    <row r="223" spans="1:10" ht="15.75">
      <c r="A223" s="36">
        <v>219</v>
      </c>
      <c r="B223" s="36" t="s">
        <v>10423</v>
      </c>
      <c r="C223" s="392" t="s">
        <v>10046</v>
      </c>
      <c r="D223" s="393" t="s">
        <v>10321</v>
      </c>
      <c r="E223" s="36" t="s">
        <v>7802</v>
      </c>
      <c r="F223" s="36"/>
      <c r="G223" s="36" t="s">
        <v>9925</v>
      </c>
      <c r="H223" s="389">
        <v>122.5</v>
      </c>
      <c r="I223" s="57">
        <v>0.12</v>
      </c>
      <c r="J223" s="427">
        <f t="shared" si="3"/>
        <v>107.8</v>
      </c>
    </row>
    <row r="224" spans="1:10" ht="15.75">
      <c r="A224" s="36">
        <v>220</v>
      </c>
      <c r="B224" s="36" t="s">
        <v>10423</v>
      </c>
      <c r="C224" s="392" t="s">
        <v>10047</v>
      </c>
      <c r="D224" s="393" t="s">
        <v>10322</v>
      </c>
      <c r="E224" s="36" t="s">
        <v>7802</v>
      </c>
      <c r="F224" s="36"/>
      <c r="G224" s="36" t="s">
        <v>9925</v>
      </c>
      <c r="H224" s="389">
        <v>118</v>
      </c>
      <c r="I224" s="57">
        <v>0.12</v>
      </c>
      <c r="J224" s="427">
        <f t="shared" si="3"/>
        <v>103.84</v>
      </c>
    </row>
    <row r="225" spans="1:10" ht="15.75">
      <c r="A225" s="36">
        <v>221</v>
      </c>
      <c r="B225" s="36" t="s">
        <v>10423</v>
      </c>
      <c r="C225" s="392" t="s">
        <v>10048</v>
      </c>
      <c r="D225" s="392" t="s">
        <v>10323</v>
      </c>
      <c r="E225" s="36" t="s">
        <v>7802</v>
      </c>
      <c r="F225" s="36"/>
      <c r="G225" s="36" t="s">
        <v>9925</v>
      </c>
      <c r="H225" s="389">
        <v>91.75</v>
      </c>
      <c r="I225" s="57">
        <v>0.12</v>
      </c>
      <c r="J225" s="427">
        <f t="shared" si="3"/>
        <v>80.739999999999995</v>
      </c>
    </row>
    <row r="226" spans="1:10" ht="15.75">
      <c r="A226" s="36">
        <v>222</v>
      </c>
      <c r="B226" s="36" t="s">
        <v>10423</v>
      </c>
      <c r="C226" s="392" t="s">
        <v>10049</v>
      </c>
      <c r="D226" s="393" t="s">
        <v>10324</v>
      </c>
      <c r="E226" s="36" t="s">
        <v>7802</v>
      </c>
      <c r="F226" s="36"/>
      <c r="G226" s="36" t="s">
        <v>9925</v>
      </c>
      <c r="H226" s="389">
        <v>100.5</v>
      </c>
      <c r="I226" s="57">
        <v>0.12</v>
      </c>
      <c r="J226" s="427">
        <f t="shared" si="3"/>
        <v>88.44</v>
      </c>
    </row>
    <row r="227" spans="1:10" ht="15.75">
      <c r="A227" s="36">
        <v>223</v>
      </c>
      <c r="B227" s="36" t="s">
        <v>10423</v>
      </c>
      <c r="C227" s="392" t="s">
        <v>10050</v>
      </c>
      <c r="D227" s="393" t="s">
        <v>10325</v>
      </c>
      <c r="E227" s="36" t="s">
        <v>7802</v>
      </c>
      <c r="F227" s="36"/>
      <c r="G227" s="36" t="s">
        <v>9925</v>
      </c>
      <c r="H227" s="389">
        <v>272.5</v>
      </c>
      <c r="I227" s="57">
        <v>0.12</v>
      </c>
      <c r="J227" s="427">
        <f t="shared" si="3"/>
        <v>239.8</v>
      </c>
    </row>
    <row r="228" spans="1:10" ht="15.75">
      <c r="A228" s="36">
        <v>224</v>
      </c>
      <c r="B228" s="36" t="s">
        <v>10423</v>
      </c>
      <c r="C228" s="392" t="s">
        <v>10051</v>
      </c>
      <c r="D228" s="393" t="s">
        <v>10326</v>
      </c>
      <c r="E228" s="36" t="s">
        <v>7802</v>
      </c>
      <c r="F228" s="36"/>
      <c r="G228" s="36" t="s">
        <v>9925</v>
      </c>
      <c r="H228" s="389">
        <v>384</v>
      </c>
      <c r="I228" s="57">
        <v>0.12</v>
      </c>
      <c r="J228" s="427">
        <f t="shared" si="3"/>
        <v>337.92</v>
      </c>
    </row>
    <row r="229" spans="1:10" ht="15.75">
      <c r="A229" s="36">
        <v>225</v>
      </c>
      <c r="B229" s="36" t="s">
        <v>10423</v>
      </c>
      <c r="C229" s="392" t="s">
        <v>10052</v>
      </c>
      <c r="D229" s="393" t="s">
        <v>10327</v>
      </c>
      <c r="E229" s="36" t="s">
        <v>7802</v>
      </c>
      <c r="F229" s="36"/>
      <c r="G229" s="36" t="s">
        <v>9925</v>
      </c>
      <c r="H229" s="389">
        <v>91.75</v>
      </c>
      <c r="I229" s="57">
        <v>0.12</v>
      </c>
      <c r="J229" s="427">
        <f t="shared" si="3"/>
        <v>80.739999999999995</v>
      </c>
    </row>
    <row r="230" spans="1:10" ht="15.75">
      <c r="A230" s="36">
        <v>226</v>
      </c>
      <c r="B230" s="36" t="s">
        <v>10423</v>
      </c>
      <c r="C230" s="392" t="s">
        <v>10053</v>
      </c>
      <c r="D230" s="388" t="s">
        <v>10328</v>
      </c>
      <c r="E230" s="36" t="s">
        <v>7802</v>
      </c>
      <c r="F230" s="36"/>
      <c r="G230" s="36" t="s">
        <v>9925</v>
      </c>
      <c r="H230" s="389">
        <v>313</v>
      </c>
      <c r="I230" s="57">
        <v>0.12</v>
      </c>
      <c r="J230" s="427">
        <f t="shared" si="3"/>
        <v>275.44</v>
      </c>
    </row>
    <row r="231" spans="1:10" ht="15.75">
      <c r="A231" s="36">
        <v>227</v>
      </c>
      <c r="B231" s="36" t="s">
        <v>10423</v>
      </c>
      <c r="C231" s="387" t="s">
        <v>10054</v>
      </c>
      <c r="D231" s="388" t="s">
        <v>10329</v>
      </c>
      <c r="E231" s="36" t="s">
        <v>7802</v>
      </c>
      <c r="F231" s="36"/>
      <c r="G231" s="36" t="s">
        <v>9925</v>
      </c>
      <c r="H231" s="389">
        <v>657</v>
      </c>
      <c r="I231" s="57">
        <v>0.12</v>
      </c>
      <c r="J231" s="427">
        <f t="shared" si="3"/>
        <v>578.16</v>
      </c>
    </row>
    <row r="232" spans="1:10" ht="15.75">
      <c r="A232" s="36">
        <v>228</v>
      </c>
      <c r="B232" s="36" t="s">
        <v>10423</v>
      </c>
      <c r="C232" s="392" t="s">
        <v>10055</v>
      </c>
      <c r="D232" s="388" t="s">
        <v>10330</v>
      </c>
      <c r="E232" s="36" t="s">
        <v>7802</v>
      </c>
      <c r="F232" s="36"/>
      <c r="G232" s="36" t="s">
        <v>9925</v>
      </c>
      <c r="H232" s="389">
        <v>97.25</v>
      </c>
      <c r="I232" s="57">
        <v>0.12</v>
      </c>
      <c r="J232" s="427">
        <f t="shared" si="3"/>
        <v>85.58</v>
      </c>
    </row>
    <row r="233" spans="1:10" ht="15.75">
      <c r="A233" s="36">
        <v>229</v>
      </c>
      <c r="B233" s="36" t="s">
        <v>10423</v>
      </c>
      <c r="C233" s="392" t="s">
        <v>10056</v>
      </c>
      <c r="D233" s="393" t="s">
        <v>10331</v>
      </c>
      <c r="E233" s="36" t="s">
        <v>7802</v>
      </c>
      <c r="F233" s="36"/>
      <c r="G233" s="36" t="s">
        <v>9925</v>
      </c>
      <c r="H233" s="389">
        <v>29.5</v>
      </c>
      <c r="I233" s="57">
        <v>0.12</v>
      </c>
      <c r="J233" s="427">
        <f t="shared" si="3"/>
        <v>25.96</v>
      </c>
    </row>
    <row r="234" spans="1:10" ht="15.75">
      <c r="A234" s="36">
        <v>230</v>
      </c>
      <c r="B234" s="36" t="s">
        <v>10423</v>
      </c>
      <c r="C234" s="392" t="s">
        <v>10057</v>
      </c>
      <c r="D234" s="388" t="s">
        <v>10332</v>
      </c>
      <c r="E234" s="36" t="s">
        <v>7802</v>
      </c>
      <c r="F234" s="36"/>
      <c r="G234" s="36" t="s">
        <v>9925</v>
      </c>
      <c r="H234" s="389">
        <v>20.5</v>
      </c>
      <c r="I234" s="57">
        <v>0.12</v>
      </c>
      <c r="J234" s="427">
        <f t="shared" si="3"/>
        <v>18.04</v>
      </c>
    </row>
    <row r="235" spans="1:10" ht="15.75">
      <c r="A235" s="36">
        <v>231</v>
      </c>
      <c r="B235" s="36" t="s">
        <v>10423</v>
      </c>
      <c r="C235" s="392" t="s">
        <v>10058</v>
      </c>
      <c r="D235" s="393" t="s">
        <v>10333</v>
      </c>
      <c r="E235" s="36" t="s">
        <v>7802</v>
      </c>
      <c r="F235" s="36"/>
      <c r="G235" s="36" t="s">
        <v>9925</v>
      </c>
      <c r="H235" s="389">
        <v>24</v>
      </c>
      <c r="I235" s="57">
        <v>0.12</v>
      </c>
      <c r="J235" s="427">
        <f t="shared" si="3"/>
        <v>21.12</v>
      </c>
    </row>
    <row r="236" spans="1:10" ht="15.75">
      <c r="A236" s="36">
        <v>232</v>
      </c>
      <c r="B236" s="36" t="s">
        <v>10423</v>
      </c>
      <c r="C236" s="392" t="s">
        <v>10059</v>
      </c>
      <c r="D236" s="393" t="s">
        <v>10334</v>
      </c>
      <c r="E236" s="36" t="s">
        <v>7802</v>
      </c>
      <c r="F236" s="36"/>
      <c r="G236" s="36" t="s">
        <v>9925</v>
      </c>
      <c r="H236" s="389">
        <v>462.5</v>
      </c>
      <c r="I236" s="57">
        <v>0.12</v>
      </c>
      <c r="J236" s="427">
        <f t="shared" si="3"/>
        <v>407</v>
      </c>
    </row>
    <row r="237" spans="1:10" ht="15.75">
      <c r="A237" s="36">
        <v>233</v>
      </c>
      <c r="B237" s="36" t="s">
        <v>10423</v>
      </c>
      <c r="C237" s="392" t="s">
        <v>10060</v>
      </c>
      <c r="D237" s="393" t="s">
        <v>10335</v>
      </c>
      <c r="E237" s="36" t="s">
        <v>7802</v>
      </c>
      <c r="F237" s="36"/>
      <c r="G237" s="36" t="s">
        <v>9925</v>
      </c>
      <c r="H237" s="389">
        <v>555</v>
      </c>
      <c r="I237" s="57">
        <v>0.12</v>
      </c>
      <c r="J237" s="427">
        <f t="shared" si="3"/>
        <v>488.4</v>
      </c>
    </row>
    <row r="238" spans="1:10" ht="15.75">
      <c r="A238" s="36">
        <v>234</v>
      </c>
      <c r="B238" s="36" t="s">
        <v>10423</v>
      </c>
      <c r="C238" s="392" t="s">
        <v>10061</v>
      </c>
      <c r="D238" s="388" t="s">
        <v>10336</v>
      </c>
      <c r="E238" s="36" t="s">
        <v>7802</v>
      </c>
      <c r="F238" s="36"/>
      <c r="G238" s="36" t="s">
        <v>9925</v>
      </c>
      <c r="H238" s="389">
        <v>102.5</v>
      </c>
      <c r="I238" s="57">
        <v>0.12</v>
      </c>
      <c r="J238" s="427">
        <f t="shared" si="3"/>
        <v>90.2</v>
      </c>
    </row>
    <row r="239" spans="1:10" ht="15.75">
      <c r="A239" s="36">
        <v>235</v>
      </c>
      <c r="B239" s="36" t="s">
        <v>10423</v>
      </c>
      <c r="C239" s="392" t="s">
        <v>10062</v>
      </c>
      <c r="D239" s="388" t="s">
        <v>10337</v>
      </c>
      <c r="E239" s="36" t="s">
        <v>7802</v>
      </c>
      <c r="F239" s="36"/>
      <c r="G239" s="36" t="s">
        <v>9925</v>
      </c>
      <c r="H239" s="389">
        <v>699</v>
      </c>
      <c r="I239" s="57">
        <v>0.12</v>
      </c>
      <c r="J239" s="427">
        <f t="shared" si="3"/>
        <v>615.12</v>
      </c>
    </row>
    <row r="240" spans="1:10" ht="15.75">
      <c r="A240" s="36">
        <v>236</v>
      </c>
      <c r="B240" s="36" t="s">
        <v>10423</v>
      </c>
      <c r="C240" s="392" t="s">
        <v>10063</v>
      </c>
      <c r="D240" s="393" t="s">
        <v>10338</v>
      </c>
      <c r="E240" s="36" t="s">
        <v>7802</v>
      </c>
      <c r="F240" s="36"/>
      <c r="G240" s="36" t="s">
        <v>9925</v>
      </c>
      <c r="H240" s="389">
        <v>108</v>
      </c>
      <c r="I240" s="57">
        <v>0.12</v>
      </c>
      <c r="J240" s="427">
        <f t="shared" si="3"/>
        <v>95.04</v>
      </c>
    </row>
    <row r="241" spans="1:10" ht="15.75">
      <c r="A241" s="36">
        <v>237</v>
      </c>
      <c r="B241" s="36" t="s">
        <v>10423</v>
      </c>
      <c r="C241" s="392" t="s">
        <v>10064</v>
      </c>
      <c r="D241" s="393" t="s">
        <v>10339</v>
      </c>
      <c r="E241" s="36" t="s">
        <v>7802</v>
      </c>
      <c r="F241" s="36"/>
      <c r="G241" s="36" t="s">
        <v>9925</v>
      </c>
      <c r="H241" s="389">
        <v>130</v>
      </c>
      <c r="I241" s="57">
        <v>0.12</v>
      </c>
      <c r="J241" s="427">
        <f t="shared" si="3"/>
        <v>114.4</v>
      </c>
    </row>
    <row r="242" spans="1:10" ht="15.75">
      <c r="A242" s="36">
        <v>238</v>
      </c>
      <c r="B242" s="36" t="s">
        <v>10423</v>
      </c>
      <c r="C242" s="392" t="s">
        <v>10065</v>
      </c>
      <c r="D242" s="388" t="s">
        <v>10340</v>
      </c>
      <c r="E242" s="36" t="s">
        <v>7802</v>
      </c>
      <c r="F242" s="36"/>
      <c r="G242" s="36" t="s">
        <v>9925</v>
      </c>
      <c r="H242" s="389">
        <v>125.5</v>
      </c>
      <c r="I242" s="57">
        <v>0.12</v>
      </c>
      <c r="J242" s="427">
        <f t="shared" si="3"/>
        <v>110.44</v>
      </c>
    </row>
    <row r="243" spans="1:10" ht="15.75">
      <c r="A243" s="36">
        <v>239</v>
      </c>
      <c r="B243" s="36" t="s">
        <v>10423</v>
      </c>
      <c r="C243" s="392" t="s">
        <v>10066</v>
      </c>
      <c r="D243" s="388" t="s">
        <v>10341</v>
      </c>
      <c r="E243" s="36" t="s">
        <v>7802</v>
      </c>
      <c r="F243" s="36"/>
      <c r="G243" s="36" t="s">
        <v>9925</v>
      </c>
      <c r="H243" s="389">
        <v>1433</v>
      </c>
      <c r="I243" s="57">
        <v>0.12</v>
      </c>
      <c r="J243" s="427">
        <f t="shared" si="3"/>
        <v>1261.04</v>
      </c>
    </row>
    <row r="244" spans="1:10" ht="15.75">
      <c r="A244" s="36">
        <v>240</v>
      </c>
      <c r="B244" s="36" t="s">
        <v>10423</v>
      </c>
      <c r="C244" s="392" t="s">
        <v>10067</v>
      </c>
      <c r="D244" s="393" t="s">
        <v>10342</v>
      </c>
      <c r="E244" s="36" t="s">
        <v>7802</v>
      </c>
      <c r="F244" s="36"/>
      <c r="G244" s="36" t="s">
        <v>9925</v>
      </c>
      <c r="H244" s="389">
        <v>373</v>
      </c>
      <c r="I244" s="57">
        <v>0.12</v>
      </c>
      <c r="J244" s="427">
        <f t="shared" si="3"/>
        <v>328.24</v>
      </c>
    </row>
    <row r="245" spans="1:10" ht="15.75">
      <c r="A245" s="36">
        <v>241</v>
      </c>
      <c r="B245" s="36" t="s">
        <v>10423</v>
      </c>
      <c r="C245" s="392" t="s">
        <v>10068</v>
      </c>
      <c r="D245" s="393" t="s">
        <v>10343</v>
      </c>
      <c r="E245" s="36" t="s">
        <v>7802</v>
      </c>
      <c r="F245" s="36"/>
      <c r="G245" s="36" t="s">
        <v>9925</v>
      </c>
      <c r="H245" s="389">
        <v>361</v>
      </c>
      <c r="I245" s="57">
        <v>0.12</v>
      </c>
      <c r="J245" s="427">
        <f t="shared" si="3"/>
        <v>317.68</v>
      </c>
    </row>
    <row r="246" spans="1:10" ht="15.75">
      <c r="A246" s="36">
        <v>242</v>
      </c>
      <c r="B246" s="36" t="s">
        <v>10423</v>
      </c>
      <c r="C246" s="392" t="s">
        <v>10069</v>
      </c>
      <c r="D246" s="393" t="s">
        <v>10344</v>
      </c>
      <c r="E246" s="36" t="s">
        <v>7802</v>
      </c>
      <c r="F246" s="36"/>
      <c r="G246" s="36" t="s">
        <v>9925</v>
      </c>
      <c r="H246" s="389">
        <v>301</v>
      </c>
      <c r="I246" s="57">
        <v>0.12</v>
      </c>
      <c r="J246" s="427">
        <f t="shared" si="3"/>
        <v>264.88</v>
      </c>
    </row>
    <row r="247" spans="1:10" ht="15.75">
      <c r="A247" s="36">
        <v>243</v>
      </c>
      <c r="B247" s="36" t="s">
        <v>10423</v>
      </c>
      <c r="C247" s="392" t="s">
        <v>10070</v>
      </c>
      <c r="D247" s="393" t="s">
        <v>10345</v>
      </c>
      <c r="E247" s="36" t="s">
        <v>7802</v>
      </c>
      <c r="F247" s="36"/>
      <c r="G247" s="36" t="s">
        <v>9925</v>
      </c>
      <c r="H247" s="389">
        <v>177</v>
      </c>
      <c r="I247" s="57">
        <v>0.12</v>
      </c>
      <c r="J247" s="427">
        <f t="shared" si="3"/>
        <v>155.76</v>
      </c>
    </row>
    <row r="248" spans="1:10" ht="15.75">
      <c r="A248" s="36">
        <v>244</v>
      </c>
      <c r="B248" s="36" t="s">
        <v>10423</v>
      </c>
      <c r="C248" s="392" t="s">
        <v>10071</v>
      </c>
      <c r="D248" s="393" t="s">
        <v>10346</v>
      </c>
      <c r="E248" s="36" t="s">
        <v>7802</v>
      </c>
      <c r="F248" s="36"/>
      <c r="G248" s="36" t="s">
        <v>9925</v>
      </c>
      <c r="H248" s="389">
        <v>116</v>
      </c>
      <c r="I248" s="57">
        <v>0.12</v>
      </c>
      <c r="J248" s="427">
        <f t="shared" si="3"/>
        <v>102.08</v>
      </c>
    </row>
    <row r="249" spans="1:10" ht="15.75">
      <c r="A249" s="36">
        <v>245</v>
      </c>
      <c r="B249" s="36" t="s">
        <v>10423</v>
      </c>
      <c r="C249" s="392" t="s">
        <v>10072</v>
      </c>
      <c r="D249" s="393" t="s">
        <v>10347</v>
      </c>
      <c r="E249" s="36" t="s">
        <v>7802</v>
      </c>
      <c r="F249" s="36"/>
      <c r="G249" s="36" t="s">
        <v>9925</v>
      </c>
      <c r="H249" s="389">
        <v>1499</v>
      </c>
      <c r="I249" s="57">
        <v>0.12</v>
      </c>
      <c r="J249" s="427">
        <f t="shared" si="3"/>
        <v>1319.1200000000001</v>
      </c>
    </row>
    <row r="250" spans="1:10" ht="15.75">
      <c r="A250" s="36">
        <v>246</v>
      </c>
      <c r="B250" s="36" t="s">
        <v>10423</v>
      </c>
      <c r="C250" s="392" t="s">
        <v>10073</v>
      </c>
      <c r="D250" s="393" t="s">
        <v>10348</v>
      </c>
      <c r="E250" s="36" t="s">
        <v>7802</v>
      </c>
      <c r="F250" s="36"/>
      <c r="G250" s="36" t="s">
        <v>9925</v>
      </c>
      <c r="H250" s="389">
        <v>1721</v>
      </c>
      <c r="I250" s="57">
        <v>0.12</v>
      </c>
      <c r="J250" s="427">
        <f t="shared" si="3"/>
        <v>1514.48</v>
      </c>
    </row>
    <row r="251" spans="1:10" ht="15.75">
      <c r="A251" s="36">
        <v>247</v>
      </c>
      <c r="B251" s="36" t="s">
        <v>10423</v>
      </c>
      <c r="C251" s="392" t="s">
        <v>10074</v>
      </c>
      <c r="D251" s="393" t="s">
        <v>10349</v>
      </c>
      <c r="E251" s="36" t="s">
        <v>7802</v>
      </c>
      <c r="F251" s="36"/>
      <c r="G251" s="36" t="s">
        <v>9925</v>
      </c>
      <c r="H251" s="389">
        <v>325</v>
      </c>
      <c r="I251" s="57">
        <v>0.12</v>
      </c>
      <c r="J251" s="427">
        <f t="shared" si="3"/>
        <v>286</v>
      </c>
    </row>
    <row r="252" spans="1:10" ht="15.75">
      <c r="A252" s="36">
        <v>248</v>
      </c>
      <c r="B252" s="36" t="s">
        <v>10423</v>
      </c>
      <c r="C252" s="392" t="s">
        <v>10075</v>
      </c>
      <c r="D252" s="393" t="s">
        <v>10350</v>
      </c>
      <c r="E252" s="36" t="s">
        <v>7802</v>
      </c>
      <c r="F252" s="36"/>
      <c r="G252" s="36" t="s">
        <v>9925</v>
      </c>
      <c r="H252" s="389">
        <v>116.5</v>
      </c>
      <c r="I252" s="57">
        <v>0.12</v>
      </c>
      <c r="J252" s="427">
        <f t="shared" si="3"/>
        <v>102.52</v>
      </c>
    </row>
    <row r="253" spans="1:10" ht="15.75">
      <c r="A253" s="36">
        <v>249</v>
      </c>
      <c r="B253" s="36" t="s">
        <v>10423</v>
      </c>
      <c r="C253" s="392" t="s">
        <v>10076</v>
      </c>
      <c r="D253" s="393" t="s">
        <v>10351</v>
      </c>
      <c r="E253" s="36" t="s">
        <v>7802</v>
      </c>
      <c r="F253" s="36"/>
      <c r="G253" s="36" t="s">
        <v>9925</v>
      </c>
      <c r="H253" s="389">
        <v>626</v>
      </c>
      <c r="I253" s="57">
        <v>0.12</v>
      </c>
      <c r="J253" s="427">
        <f t="shared" si="3"/>
        <v>550.88</v>
      </c>
    </row>
    <row r="254" spans="1:10" ht="15.75">
      <c r="A254" s="36">
        <v>250</v>
      </c>
      <c r="B254" s="36" t="s">
        <v>10423</v>
      </c>
      <c r="C254" s="404" t="s">
        <v>10077</v>
      </c>
      <c r="D254" s="388" t="s">
        <v>10352</v>
      </c>
      <c r="E254" s="36" t="s">
        <v>7802</v>
      </c>
      <c r="F254" s="36"/>
      <c r="G254" s="36" t="s">
        <v>9925</v>
      </c>
      <c r="H254" s="389">
        <v>115</v>
      </c>
      <c r="I254" s="57">
        <v>0.12</v>
      </c>
      <c r="J254" s="427">
        <f t="shared" si="3"/>
        <v>101.2</v>
      </c>
    </row>
    <row r="255" spans="1:10" ht="15.75">
      <c r="A255" s="36">
        <v>251</v>
      </c>
      <c r="B255" s="36" t="s">
        <v>10423</v>
      </c>
      <c r="C255" s="392" t="s">
        <v>10078</v>
      </c>
      <c r="D255" s="388" t="s">
        <v>10353</v>
      </c>
      <c r="E255" s="36" t="s">
        <v>7802</v>
      </c>
      <c r="F255" s="36"/>
      <c r="G255" s="36" t="s">
        <v>9925</v>
      </c>
      <c r="H255" s="389">
        <v>269</v>
      </c>
      <c r="I255" s="57">
        <v>0.12</v>
      </c>
      <c r="J255" s="427">
        <f t="shared" si="3"/>
        <v>236.72</v>
      </c>
    </row>
    <row r="256" spans="1:10" ht="15.75">
      <c r="A256" s="36">
        <v>252</v>
      </c>
      <c r="B256" s="36" t="s">
        <v>10423</v>
      </c>
      <c r="C256" s="392" t="s">
        <v>10079</v>
      </c>
      <c r="D256" s="388" t="s">
        <v>10354</v>
      </c>
      <c r="E256" s="36" t="s">
        <v>7802</v>
      </c>
      <c r="F256" s="36"/>
      <c r="G256" s="36" t="s">
        <v>9925</v>
      </c>
      <c r="H256" s="389">
        <v>2443</v>
      </c>
      <c r="I256" s="57">
        <v>0.12</v>
      </c>
      <c r="J256" s="427">
        <f t="shared" si="3"/>
        <v>2149.84</v>
      </c>
    </row>
    <row r="257" spans="1:10" ht="15.75">
      <c r="A257" s="36">
        <v>253</v>
      </c>
      <c r="B257" s="36" t="s">
        <v>10423</v>
      </c>
      <c r="C257" s="392" t="s">
        <v>10080</v>
      </c>
      <c r="D257" s="393" t="s">
        <v>10355</v>
      </c>
      <c r="E257" s="36" t="s">
        <v>7802</v>
      </c>
      <c r="F257" s="36"/>
      <c r="G257" s="36" t="s">
        <v>9925</v>
      </c>
      <c r="H257" s="389">
        <v>3072</v>
      </c>
      <c r="I257" s="57">
        <v>0.12</v>
      </c>
      <c r="J257" s="427">
        <f t="shared" si="3"/>
        <v>2703.36</v>
      </c>
    </row>
    <row r="258" spans="1:10" ht="15.75">
      <c r="A258" s="36">
        <v>254</v>
      </c>
      <c r="B258" s="36" t="s">
        <v>10423</v>
      </c>
      <c r="C258" s="392" t="s">
        <v>10081</v>
      </c>
      <c r="D258" s="388" t="s">
        <v>10356</v>
      </c>
      <c r="E258" s="36" t="s">
        <v>7802</v>
      </c>
      <c r="F258" s="36"/>
      <c r="G258" s="36" t="s">
        <v>9925</v>
      </c>
      <c r="H258" s="389">
        <v>3265</v>
      </c>
      <c r="I258" s="57">
        <v>0.12</v>
      </c>
      <c r="J258" s="427">
        <f t="shared" si="3"/>
        <v>2873.2</v>
      </c>
    </row>
    <row r="259" spans="1:10" ht="15.75">
      <c r="A259" s="36">
        <v>255</v>
      </c>
      <c r="B259" s="36" t="s">
        <v>10423</v>
      </c>
      <c r="C259" s="392" t="s">
        <v>10082</v>
      </c>
      <c r="D259" s="393" t="s">
        <v>10357</v>
      </c>
      <c r="E259" s="36" t="s">
        <v>7802</v>
      </c>
      <c r="F259" s="36"/>
      <c r="G259" s="36" t="s">
        <v>9925</v>
      </c>
      <c r="H259" s="389">
        <v>2178</v>
      </c>
      <c r="I259" s="57">
        <v>0.12</v>
      </c>
      <c r="J259" s="427">
        <f t="shared" si="3"/>
        <v>1916.64</v>
      </c>
    </row>
    <row r="260" spans="1:10" ht="15.75">
      <c r="A260" s="36">
        <v>256</v>
      </c>
      <c r="B260" s="36" t="s">
        <v>10423</v>
      </c>
      <c r="C260" s="392" t="s">
        <v>10083</v>
      </c>
      <c r="D260" s="393" t="s">
        <v>10358</v>
      </c>
      <c r="E260" s="36" t="s">
        <v>7802</v>
      </c>
      <c r="F260" s="36"/>
      <c r="G260" s="36" t="s">
        <v>9925</v>
      </c>
      <c r="H260" s="389">
        <v>220</v>
      </c>
      <c r="I260" s="57">
        <v>0.12</v>
      </c>
      <c r="J260" s="427">
        <f t="shared" si="3"/>
        <v>193.6</v>
      </c>
    </row>
    <row r="261" spans="1:10" ht="15.75">
      <c r="A261" s="36">
        <v>257</v>
      </c>
      <c r="B261" s="36" t="s">
        <v>10423</v>
      </c>
      <c r="C261" s="392" t="s">
        <v>10084</v>
      </c>
      <c r="D261" s="393" t="s">
        <v>10359</v>
      </c>
      <c r="E261" s="36" t="s">
        <v>7802</v>
      </c>
      <c r="F261" s="36"/>
      <c r="G261" s="36" t="s">
        <v>9925</v>
      </c>
      <c r="H261" s="389">
        <v>517</v>
      </c>
      <c r="I261" s="57">
        <v>0.12</v>
      </c>
      <c r="J261" s="427">
        <f t="shared" si="3"/>
        <v>454.96</v>
      </c>
    </row>
    <row r="262" spans="1:10" ht="15.75">
      <c r="A262" s="36">
        <v>258</v>
      </c>
      <c r="B262" s="36" t="s">
        <v>10423</v>
      </c>
      <c r="C262" s="392" t="s">
        <v>10085</v>
      </c>
      <c r="D262" s="393" t="s">
        <v>10360</v>
      </c>
      <c r="E262" s="36" t="s">
        <v>7802</v>
      </c>
      <c r="F262" s="36"/>
      <c r="G262" s="36" t="s">
        <v>9925</v>
      </c>
      <c r="H262" s="389">
        <v>250.5</v>
      </c>
      <c r="I262" s="57">
        <v>0.12</v>
      </c>
      <c r="J262" s="427">
        <f t="shared" ref="J262:J325" si="4">H262*(1-I262)</f>
        <v>220.44</v>
      </c>
    </row>
    <row r="263" spans="1:10" ht="15.75">
      <c r="A263" s="36">
        <v>259</v>
      </c>
      <c r="B263" s="36" t="s">
        <v>10423</v>
      </c>
      <c r="C263" s="392" t="s">
        <v>10086</v>
      </c>
      <c r="D263" s="388" t="s">
        <v>10361</v>
      </c>
      <c r="E263" s="36" t="s">
        <v>7802</v>
      </c>
      <c r="F263" s="36"/>
      <c r="G263" s="36" t="s">
        <v>9925</v>
      </c>
      <c r="H263" s="389">
        <v>549</v>
      </c>
      <c r="I263" s="57">
        <v>0.12</v>
      </c>
      <c r="J263" s="427">
        <f t="shared" si="4"/>
        <v>483.12</v>
      </c>
    </row>
    <row r="264" spans="1:10" ht="15.75">
      <c r="A264" s="36">
        <v>260</v>
      </c>
      <c r="B264" s="36" t="s">
        <v>10423</v>
      </c>
      <c r="C264" s="392" t="s">
        <v>10087</v>
      </c>
      <c r="D264" s="388" t="s">
        <v>10362</v>
      </c>
      <c r="E264" s="36" t="s">
        <v>7802</v>
      </c>
      <c r="F264" s="36"/>
      <c r="G264" s="36" t="s">
        <v>9925</v>
      </c>
      <c r="H264" s="389">
        <v>746</v>
      </c>
      <c r="I264" s="57">
        <v>0.12</v>
      </c>
      <c r="J264" s="427">
        <f t="shared" si="4"/>
        <v>656.48</v>
      </c>
    </row>
    <row r="265" spans="1:10" ht="15.75">
      <c r="A265" s="36">
        <v>261</v>
      </c>
      <c r="B265" s="36" t="s">
        <v>10423</v>
      </c>
      <c r="C265" s="392" t="s">
        <v>10088</v>
      </c>
      <c r="D265" s="388" t="s">
        <v>10363</v>
      </c>
      <c r="E265" s="36" t="s">
        <v>7802</v>
      </c>
      <c r="F265" s="36"/>
      <c r="G265" s="36" t="s">
        <v>9925</v>
      </c>
      <c r="H265" s="389">
        <v>656</v>
      </c>
      <c r="I265" s="57">
        <v>0.12</v>
      </c>
      <c r="J265" s="427">
        <f t="shared" si="4"/>
        <v>577.28</v>
      </c>
    </row>
    <row r="266" spans="1:10" ht="15.75">
      <c r="A266" s="36">
        <v>262</v>
      </c>
      <c r="B266" s="36" t="s">
        <v>10423</v>
      </c>
      <c r="C266" s="392" t="s">
        <v>10089</v>
      </c>
      <c r="D266" s="388" t="s">
        <v>10364</v>
      </c>
      <c r="E266" s="36" t="s">
        <v>7802</v>
      </c>
      <c r="F266" s="36"/>
      <c r="G266" s="36" t="s">
        <v>9925</v>
      </c>
      <c r="H266" s="389">
        <v>1836</v>
      </c>
      <c r="I266" s="57">
        <v>0.12</v>
      </c>
      <c r="J266" s="427">
        <f t="shared" si="4"/>
        <v>1615.68</v>
      </c>
    </row>
    <row r="267" spans="1:10" ht="15.75">
      <c r="A267" s="36">
        <v>263</v>
      </c>
      <c r="B267" s="36" t="s">
        <v>10423</v>
      </c>
      <c r="C267" s="392" t="s">
        <v>10090</v>
      </c>
      <c r="D267" s="388" t="s">
        <v>10365</v>
      </c>
      <c r="E267" s="36" t="s">
        <v>7802</v>
      </c>
      <c r="F267" s="36"/>
      <c r="G267" s="36" t="s">
        <v>9925</v>
      </c>
      <c r="H267" s="389">
        <v>247.5</v>
      </c>
      <c r="I267" s="57">
        <v>0.12</v>
      </c>
      <c r="J267" s="427">
        <f t="shared" si="4"/>
        <v>217.8</v>
      </c>
    </row>
    <row r="268" spans="1:10" ht="15.75">
      <c r="A268" s="36">
        <v>264</v>
      </c>
      <c r="B268" s="36" t="s">
        <v>10423</v>
      </c>
      <c r="C268" s="392" t="s">
        <v>10091</v>
      </c>
      <c r="D268" s="388" t="s">
        <v>10366</v>
      </c>
      <c r="E268" s="36" t="s">
        <v>7802</v>
      </c>
      <c r="F268" s="36"/>
      <c r="G268" s="36" t="s">
        <v>9925</v>
      </c>
      <c r="H268" s="389">
        <v>136</v>
      </c>
      <c r="I268" s="57">
        <v>0.12</v>
      </c>
      <c r="J268" s="427">
        <f t="shared" si="4"/>
        <v>119.68</v>
      </c>
    </row>
    <row r="269" spans="1:10" ht="15.75">
      <c r="A269" s="36">
        <v>265</v>
      </c>
      <c r="B269" s="36" t="s">
        <v>10423</v>
      </c>
      <c r="C269" s="392" t="s">
        <v>10092</v>
      </c>
      <c r="D269" s="388" t="s">
        <v>10367</v>
      </c>
      <c r="E269" s="36" t="s">
        <v>7802</v>
      </c>
      <c r="F269" s="36"/>
      <c r="G269" s="36" t="s">
        <v>9925</v>
      </c>
      <c r="H269" s="389">
        <v>334</v>
      </c>
      <c r="I269" s="57">
        <v>0.12</v>
      </c>
      <c r="J269" s="427">
        <f t="shared" si="4"/>
        <v>293.92</v>
      </c>
    </row>
    <row r="270" spans="1:10" ht="15.75">
      <c r="A270" s="36">
        <v>266</v>
      </c>
      <c r="B270" s="36" t="s">
        <v>10423</v>
      </c>
      <c r="C270" s="392" t="s">
        <v>10093</v>
      </c>
      <c r="D270" s="398" t="s">
        <v>10368</v>
      </c>
      <c r="E270" s="36" t="s">
        <v>7802</v>
      </c>
      <c r="F270" s="36"/>
      <c r="G270" s="36" t="s">
        <v>9925</v>
      </c>
      <c r="H270" s="389">
        <v>85.5</v>
      </c>
      <c r="I270" s="57">
        <v>0.12</v>
      </c>
      <c r="J270" s="427">
        <f t="shared" si="4"/>
        <v>75.239999999999995</v>
      </c>
    </row>
    <row r="271" spans="1:10" ht="15.75">
      <c r="A271" s="36">
        <v>267</v>
      </c>
      <c r="B271" s="36" t="s">
        <v>10423</v>
      </c>
      <c r="C271" s="392" t="s">
        <v>10094</v>
      </c>
      <c r="D271" s="398" t="s">
        <v>10369</v>
      </c>
      <c r="E271" s="36" t="s">
        <v>7802</v>
      </c>
      <c r="F271" s="36"/>
      <c r="G271" s="36" t="s">
        <v>9925</v>
      </c>
      <c r="H271" s="389">
        <v>85.5</v>
      </c>
      <c r="I271" s="57">
        <v>0.12</v>
      </c>
      <c r="J271" s="427">
        <f t="shared" si="4"/>
        <v>75.239999999999995</v>
      </c>
    </row>
    <row r="272" spans="1:10" ht="15.75">
      <c r="A272" s="36">
        <v>268</v>
      </c>
      <c r="B272" s="36" t="s">
        <v>10423</v>
      </c>
      <c r="C272" s="392" t="s">
        <v>10095</v>
      </c>
      <c r="D272" s="398" t="s">
        <v>10370</v>
      </c>
      <c r="E272" s="36" t="s">
        <v>7802</v>
      </c>
      <c r="F272" s="36"/>
      <c r="G272" s="36" t="s">
        <v>9925</v>
      </c>
      <c r="H272" s="389">
        <v>84.75</v>
      </c>
      <c r="I272" s="57">
        <v>0.12</v>
      </c>
      <c r="J272" s="427">
        <f t="shared" si="4"/>
        <v>74.58</v>
      </c>
    </row>
    <row r="273" spans="1:10" ht="15.75">
      <c r="A273" s="36">
        <v>269</v>
      </c>
      <c r="B273" s="36" t="s">
        <v>10423</v>
      </c>
      <c r="C273" s="392" t="s">
        <v>10096</v>
      </c>
      <c r="D273" s="398" t="s">
        <v>10371</v>
      </c>
      <c r="E273" s="36" t="s">
        <v>7802</v>
      </c>
      <c r="F273" s="36"/>
      <c r="G273" s="36" t="s">
        <v>9925</v>
      </c>
      <c r="H273" s="389">
        <v>88</v>
      </c>
      <c r="I273" s="57">
        <v>0.12</v>
      </c>
      <c r="J273" s="427">
        <f t="shared" si="4"/>
        <v>77.44</v>
      </c>
    </row>
    <row r="274" spans="1:10" ht="15.75">
      <c r="A274" s="36">
        <v>270</v>
      </c>
      <c r="B274" s="36" t="s">
        <v>10423</v>
      </c>
      <c r="C274" s="392" t="s">
        <v>10097</v>
      </c>
      <c r="D274" s="398" t="s">
        <v>10372</v>
      </c>
      <c r="E274" s="36" t="s">
        <v>7802</v>
      </c>
      <c r="F274" s="36"/>
      <c r="G274" s="36" t="s">
        <v>9925</v>
      </c>
      <c r="H274" s="389">
        <v>84.75</v>
      </c>
      <c r="I274" s="57">
        <v>0.12</v>
      </c>
      <c r="J274" s="427">
        <f t="shared" si="4"/>
        <v>74.58</v>
      </c>
    </row>
    <row r="275" spans="1:10" ht="15.75">
      <c r="A275" s="36">
        <v>271</v>
      </c>
      <c r="B275" s="36" t="s">
        <v>10423</v>
      </c>
      <c r="C275" s="392" t="s">
        <v>10098</v>
      </c>
      <c r="D275" s="398" t="s">
        <v>10373</v>
      </c>
      <c r="E275" s="36" t="s">
        <v>7802</v>
      </c>
      <c r="F275" s="36"/>
      <c r="G275" s="36" t="s">
        <v>9925</v>
      </c>
      <c r="H275" s="389">
        <v>84.75</v>
      </c>
      <c r="I275" s="57">
        <v>0.12</v>
      </c>
      <c r="J275" s="427">
        <f t="shared" si="4"/>
        <v>74.58</v>
      </c>
    </row>
    <row r="276" spans="1:10" ht="15.75">
      <c r="A276" s="36">
        <v>272</v>
      </c>
      <c r="B276" s="36" t="s">
        <v>10423</v>
      </c>
      <c r="C276" s="392" t="s">
        <v>10099</v>
      </c>
      <c r="D276" s="388" t="s">
        <v>10374</v>
      </c>
      <c r="E276" s="36" t="s">
        <v>7802</v>
      </c>
      <c r="F276" s="36"/>
      <c r="G276" s="36" t="s">
        <v>9925</v>
      </c>
      <c r="H276" s="389">
        <v>760</v>
      </c>
      <c r="I276" s="57">
        <v>0.12</v>
      </c>
      <c r="J276" s="427">
        <f t="shared" si="4"/>
        <v>668.8</v>
      </c>
    </row>
    <row r="277" spans="1:10" ht="15.75">
      <c r="A277" s="36">
        <v>273</v>
      </c>
      <c r="B277" s="36" t="s">
        <v>10423</v>
      </c>
      <c r="C277" s="392" t="s">
        <v>10100</v>
      </c>
      <c r="D277" s="388" t="s">
        <v>10375</v>
      </c>
      <c r="E277" s="36" t="s">
        <v>7802</v>
      </c>
      <c r="F277" s="36"/>
      <c r="G277" s="36" t="s">
        <v>9925</v>
      </c>
      <c r="H277" s="389">
        <v>878</v>
      </c>
      <c r="I277" s="57">
        <v>0.12</v>
      </c>
      <c r="J277" s="427">
        <f t="shared" si="4"/>
        <v>772.64</v>
      </c>
    </row>
    <row r="278" spans="1:10" ht="15.75">
      <c r="A278" s="36">
        <v>274</v>
      </c>
      <c r="B278" s="36" t="s">
        <v>10423</v>
      </c>
      <c r="C278" s="392" t="s">
        <v>10101</v>
      </c>
      <c r="D278" s="393" t="s">
        <v>10376</v>
      </c>
      <c r="E278" s="36" t="s">
        <v>7802</v>
      </c>
      <c r="F278" s="36"/>
      <c r="G278" s="36" t="s">
        <v>9925</v>
      </c>
      <c r="H278" s="389">
        <v>95</v>
      </c>
      <c r="I278" s="57">
        <v>0.12</v>
      </c>
      <c r="J278" s="427">
        <f t="shared" si="4"/>
        <v>83.6</v>
      </c>
    </row>
    <row r="279" spans="1:10" ht="15.75">
      <c r="A279" s="36">
        <v>275</v>
      </c>
      <c r="B279" s="36" t="s">
        <v>10423</v>
      </c>
      <c r="C279" s="392" t="s">
        <v>10102</v>
      </c>
      <c r="D279" s="393" t="s">
        <v>10377</v>
      </c>
      <c r="E279" s="36" t="s">
        <v>7802</v>
      </c>
      <c r="F279" s="36"/>
      <c r="G279" s="36" t="s">
        <v>9925</v>
      </c>
      <c r="H279" s="389">
        <v>71.75</v>
      </c>
      <c r="I279" s="57">
        <v>0.12</v>
      </c>
      <c r="J279" s="427">
        <f t="shared" si="4"/>
        <v>63.14</v>
      </c>
    </row>
    <row r="280" spans="1:10" ht="15.75">
      <c r="A280" s="36">
        <v>276</v>
      </c>
      <c r="B280" s="36" t="s">
        <v>10423</v>
      </c>
      <c r="C280" s="392" t="s">
        <v>10103</v>
      </c>
      <c r="D280" s="388" t="s">
        <v>10378</v>
      </c>
      <c r="E280" s="36" t="s">
        <v>7802</v>
      </c>
      <c r="F280" s="36"/>
      <c r="G280" s="36" t="s">
        <v>9925</v>
      </c>
      <c r="H280" s="389">
        <v>708</v>
      </c>
      <c r="I280" s="57">
        <v>0.12</v>
      </c>
      <c r="J280" s="427">
        <f t="shared" si="4"/>
        <v>623.04</v>
      </c>
    </row>
    <row r="281" spans="1:10" ht="15.75">
      <c r="A281" s="36">
        <v>277</v>
      </c>
      <c r="B281" s="36" t="s">
        <v>10423</v>
      </c>
      <c r="C281" s="392" t="s">
        <v>10104</v>
      </c>
      <c r="D281" s="388" t="s">
        <v>10379</v>
      </c>
      <c r="E281" s="36" t="s">
        <v>7802</v>
      </c>
      <c r="F281" s="36"/>
      <c r="G281" s="36" t="s">
        <v>9925</v>
      </c>
      <c r="H281" s="389">
        <v>84.5</v>
      </c>
      <c r="I281" s="57">
        <v>0.12</v>
      </c>
      <c r="J281" s="427">
        <f t="shared" si="4"/>
        <v>74.36</v>
      </c>
    </row>
    <row r="282" spans="1:10" ht="15.75">
      <c r="A282" s="36">
        <v>278</v>
      </c>
      <c r="B282" s="36" t="s">
        <v>10423</v>
      </c>
      <c r="C282" s="392" t="s">
        <v>10105</v>
      </c>
      <c r="D282" s="388" t="s">
        <v>10380</v>
      </c>
      <c r="E282" s="36" t="s">
        <v>7802</v>
      </c>
      <c r="F282" s="36"/>
      <c r="G282" s="36" t="s">
        <v>9925</v>
      </c>
      <c r="H282" s="389">
        <v>154</v>
      </c>
      <c r="I282" s="57">
        <v>0.12</v>
      </c>
      <c r="J282" s="427">
        <f t="shared" si="4"/>
        <v>135.52000000000001</v>
      </c>
    </row>
    <row r="283" spans="1:10" ht="15.75">
      <c r="A283" s="36">
        <v>279</v>
      </c>
      <c r="B283" s="36" t="s">
        <v>10423</v>
      </c>
      <c r="C283" s="392" t="s">
        <v>10106</v>
      </c>
      <c r="D283" s="388" t="s">
        <v>10381</v>
      </c>
      <c r="E283" s="36" t="s">
        <v>7802</v>
      </c>
      <c r="F283" s="36"/>
      <c r="G283" s="36" t="s">
        <v>9925</v>
      </c>
      <c r="H283" s="389">
        <v>889</v>
      </c>
      <c r="I283" s="57">
        <v>0.12</v>
      </c>
      <c r="J283" s="427">
        <f t="shared" si="4"/>
        <v>782.32</v>
      </c>
    </row>
    <row r="284" spans="1:10" ht="15.75">
      <c r="A284" s="36">
        <v>280</v>
      </c>
      <c r="B284" s="36" t="s">
        <v>10423</v>
      </c>
      <c r="C284" s="392" t="s">
        <v>10107</v>
      </c>
      <c r="D284" s="388" t="s">
        <v>10382</v>
      </c>
      <c r="E284" s="36" t="s">
        <v>7802</v>
      </c>
      <c r="F284" s="36"/>
      <c r="G284" s="36" t="s">
        <v>9925</v>
      </c>
      <c r="H284" s="389">
        <v>1116</v>
      </c>
      <c r="I284" s="57">
        <v>0.12</v>
      </c>
      <c r="J284" s="427">
        <f t="shared" si="4"/>
        <v>982.08</v>
      </c>
    </row>
    <row r="285" spans="1:10" ht="15.75">
      <c r="A285" s="36">
        <v>281</v>
      </c>
      <c r="B285" s="36" t="s">
        <v>10423</v>
      </c>
      <c r="C285" s="392" t="s">
        <v>10108</v>
      </c>
      <c r="D285" s="398" t="s">
        <v>10383</v>
      </c>
      <c r="E285" s="36" t="s">
        <v>7802</v>
      </c>
      <c r="F285" s="36"/>
      <c r="G285" s="36" t="s">
        <v>9925</v>
      </c>
      <c r="H285" s="389">
        <v>91.5</v>
      </c>
      <c r="I285" s="57">
        <v>0.12</v>
      </c>
      <c r="J285" s="427">
        <f t="shared" si="4"/>
        <v>80.52</v>
      </c>
    </row>
    <row r="286" spans="1:10" ht="15.75">
      <c r="A286" s="36">
        <v>282</v>
      </c>
      <c r="B286" s="36" t="s">
        <v>10423</v>
      </c>
      <c r="C286" s="392" t="s">
        <v>10109</v>
      </c>
      <c r="D286" s="388" t="s">
        <v>9810</v>
      </c>
      <c r="E286" s="36" t="s">
        <v>7802</v>
      </c>
      <c r="F286" s="36"/>
      <c r="G286" s="36" t="s">
        <v>9925</v>
      </c>
      <c r="H286" s="389">
        <v>99.5</v>
      </c>
      <c r="I286" s="57">
        <v>0.12</v>
      </c>
      <c r="J286" s="427">
        <f t="shared" si="4"/>
        <v>87.56</v>
      </c>
    </row>
    <row r="287" spans="1:10" ht="15.75">
      <c r="A287" s="36">
        <v>283</v>
      </c>
      <c r="B287" s="36" t="s">
        <v>10423</v>
      </c>
      <c r="C287" s="392" t="s">
        <v>10110</v>
      </c>
      <c r="D287" s="396" t="s">
        <v>10384</v>
      </c>
      <c r="E287" s="36" t="s">
        <v>7802</v>
      </c>
      <c r="F287" s="36"/>
      <c r="G287" s="36" t="s">
        <v>9925</v>
      </c>
      <c r="H287" s="389">
        <v>96.25</v>
      </c>
      <c r="I287" s="57">
        <v>0.12</v>
      </c>
      <c r="J287" s="427">
        <f t="shared" si="4"/>
        <v>84.7</v>
      </c>
    </row>
    <row r="288" spans="1:10" ht="15.75">
      <c r="A288" s="36">
        <v>284</v>
      </c>
      <c r="B288" s="36" t="s">
        <v>10423</v>
      </c>
      <c r="C288" s="392" t="s">
        <v>10111</v>
      </c>
      <c r="D288" s="398" t="s">
        <v>10385</v>
      </c>
      <c r="E288" s="36" t="s">
        <v>7802</v>
      </c>
      <c r="F288" s="36"/>
      <c r="G288" s="36" t="s">
        <v>9925</v>
      </c>
      <c r="H288" s="389">
        <v>103</v>
      </c>
      <c r="I288" s="57">
        <v>0.12</v>
      </c>
      <c r="J288" s="427">
        <f t="shared" si="4"/>
        <v>90.64</v>
      </c>
    </row>
    <row r="289" spans="1:10" ht="15.75">
      <c r="A289" s="36">
        <v>285</v>
      </c>
      <c r="B289" s="36" t="s">
        <v>10423</v>
      </c>
      <c r="C289" s="392" t="s">
        <v>10112</v>
      </c>
      <c r="D289" s="398" t="s">
        <v>10386</v>
      </c>
      <c r="E289" s="36" t="s">
        <v>7802</v>
      </c>
      <c r="F289" s="36"/>
      <c r="G289" s="36" t="s">
        <v>9925</v>
      </c>
      <c r="H289" s="389">
        <v>103</v>
      </c>
      <c r="I289" s="57">
        <v>0.12</v>
      </c>
      <c r="J289" s="427">
        <f t="shared" si="4"/>
        <v>90.64</v>
      </c>
    </row>
    <row r="290" spans="1:10" ht="15.75">
      <c r="A290" s="36">
        <v>286</v>
      </c>
      <c r="B290" s="36" t="s">
        <v>10423</v>
      </c>
      <c r="C290" s="392" t="s">
        <v>10113</v>
      </c>
      <c r="D290" s="398" t="s">
        <v>10387</v>
      </c>
      <c r="E290" s="36" t="s">
        <v>7802</v>
      </c>
      <c r="F290" s="36"/>
      <c r="G290" s="36" t="s">
        <v>9925</v>
      </c>
      <c r="H290" s="389">
        <v>93</v>
      </c>
      <c r="I290" s="57">
        <v>0.12</v>
      </c>
      <c r="J290" s="427">
        <f t="shared" si="4"/>
        <v>81.84</v>
      </c>
    </row>
    <row r="291" spans="1:10" ht="15.75">
      <c r="A291" s="36">
        <v>287</v>
      </c>
      <c r="B291" s="36" t="s">
        <v>10423</v>
      </c>
      <c r="C291" s="392" t="s">
        <v>10114</v>
      </c>
      <c r="D291" s="388" t="s">
        <v>10388</v>
      </c>
      <c r="E291" s="36" t="s">
        <v>7802</v>
      </c>
      <c r="F291" s="36"/>
      <c r="G291" s="36" t="s">
        <v>9925</v>
      </c>
      <c r="H291" s="389">
        <v>132</v>
      </c>
      <c r="I291" s="57">
        <v>0.12</v>
      </c>
      <c r="J291" s="427">
        <f t="shared" si="4"/>
        <v>116.16</v>
      </c>
    </row>
    <row r="292" spans="1:10" ht="15.75">
      <c r="A292" s="36">
        <v>288</v>
      </c>
      <c r="B292" s="36" t="s">
        <v>10423</v>
      </c>
      <c r="C292" s="392" t="s">
        <v>10115</v>
      </c>
      <c r="D292" s="388" t="s">
        <v>10389</v>
      </c>
      <c r="E292" s="36" t="s">
        <v>7802</v>
      </c>
      <c r="F292" s="36"/>
      <c r="G292" s="36" t="s">
        <v>9925</v>
      </c>
      <c r="H292" s="389">
        <v>132</v>
      </c>
      <c r="I292" s="57">
        <v>0.12</v>
      </c>
      <c r="J292" s="427">
        <f t="shared" si="4"/>
        <v>116.16</v>
      </c>
    </row>
    <row r="293" spans="1:10" ht="15.75">
      <c r="A293" s="36">
        <v>289</v>
      </c>
      <c r="B293" s="36" t="s">
        <v>10423</v>
      </c>
      <c r="C293" s="392" t="s">
        <v>10116</v>
      </c>
      <c r="D293" s="388" t="s">
        <v>10390</v>
      </c>
      <c r="E293" s="36" t="s">
        <v>7802</v>
      </c>
      <c r="F293" s="36"/>
      <c r="G293" s="36" t="s">
        <v>9925</v>
      </c>
      <c r="H293" s="389">
        <v>112.5</v>
      </c>
      <c r="I293" s="57">
        <v>0.12</v>
      </c>
      <c r="J293" s="427">
        <f t="shared" si="4"/>
        <v>99</v>
      </c>
    </row>
    <row r="294" spans="1:10" ht="15.75">
      <c r="A294" s="36">
        <v>290</v>
      </c>
      <c r="B294" s="36" t="s">
        <v>10423</v>
      </c>
      <c r="C294" s="392" t="s">
        <v>10117</v>
      </c>
      <c r="D294" s="388" t="s">
        <v>10391</v>
      </c>
      <c r="E294" s="36" t="s">
        <v>7802</v>
      </c>
      <c r="F294" s="36"/>
      <c r="G294" s="36" t="s">
        <v>9925</v>
      </c>
      <c r="H294" s="389">
        <v>584</v>
      </c>
      <c r="I294" s="57">
        <v>0.12</v>
      </c>
      <c r="J294" s="427">
        <f t="shared" si="4"/>
        <v>513.91999999999996</v>
      </c>
    </row>
    <row r="295" spans="1:10" ht="15.75">
      <c r="A295" s="36">
        <v>291</v>
      </c>
      <c r="B295" s="36" t="s">
        <v>10423</v>
      </c>
      <c r="C295" s="392" t="s">
        <v>10118</v>
      </c>
      <c r="D295" s="388" t="s">
        <v>10392</v>
      </c>
      <c r="E295" s="36" t="s">
        <v>7802</v>
      </c>
      <c r="F295" s="36"/>
      <c r="G295" s="36" t="s">
        <v>9925</v>
      </c>
      <c r="H295" s="389">
        <v>329</v>
      </c>
      <c r="I295" s="57">
        <v>0.12</v>
      </c>
      <c r="J295" s="427">
        <f t="shared" si="4"/>
        <v>289.52</v>
      </c>
    </row>
    <row r="296" spans="1:10" ht="15.75">
      <c r="A296" s="36">
        <v>292</v>
      </c>
      <c r="B296" s="36" t="s">
        <v>10423</v>
      </c>
      <c r="C296" s="392" t="s">
        <v>10119</v>
      </c>
      <c r="D296" s="388" t="s">
        <v>10393</v>
      </c>
      <c r="E296" s="36" t="s">
        <v>7802</v>
      </c>
      <c r="F296" s="36"/>
      <c r="G296" s="36" t="s">
        <v>9925</v>
      </c>
      <c r="H296" s="389">
        <v>115</v>
      </c>
      <c r="I296" s="57">
        <v>0.12</v>
      </c>
      <c r="J296" s="427">
        <f t="shared" si="4"/>
        <v>101.2</v>
      </c>
    </row>
    <row r="297" spans="1:10" ht="15.75">
      <c r="A297" s="36">
        <v>293</v>
      </c>
      <c r="B297" s="36" t="s">
        <v>10423</v>
      </c>
      <c r="C297" s="392" t="s">
        <v>10120</v>
      </c>
      <c r="D297" s="392" t="s">
        <v>10394</v>
      </c>
      <c r="E297" s="36" t="s">
        <v>7802</v>
      </c>
      <c r="F297" s="36"/>
      <c r="G297" s="36" t="s">
        <v>9925</v>
      </c>
      <c r="H297" s="389">
        <v>212</v>
      </c>
      <c r="I297" s="57">
        <v>0.12</v>
      </c>
      <c r="J297" s="427">
        <f t="shared" si="4"/>
        <v>186.56</v>
      </c>
    </row>
    <row r="298" spans="1:10" ht="15.75">
      <c r="A298" s="36">
        <v>294</v>
      </c>
      <c r="B298" s="36" t="s">
        <v>10423</v>
      </c>
      <c r="C298" s="392" t="s">
        <v>10121</v>
      </c>
      <c r="D298" s="388" t="s">
        <v>10395</v>
      </c>
      <c r="E298" s="36" t="s">
        <v>7802</v>
      </c>
      <c r="F298" s="36"/>
      <c r="G298" s="36" t="s">
        <v>9925</v>
      </c>
      <c r="H298" s="389">
        <v>86.75</v>
      </c>
      <c r="I298" s="57">
        <v>0.12</v>
      </c>
      <c r="J298" s="427">
        <f t="shared" si="4"/>
        <v>76.34</v>
      </c>
    </row>
    <row r="299" spans="1:10" ht="15.75">
      <c r="A299" s="36">
        <v>295</v>
      </c>
      <c r="B299" s="36" t="s">
        <v>10423</v>
      </c>
      <c r="C299" s="392" t="s">
        <v>10122</v>
      </c>
      <c r="D299" s="388" t="s">
        <v>10396</v>
      </c>
      <c r="E299" s="36" t="s">
        <v>7802</v>
      </c>
      <c r="F299" s="36"/>
      <c r="G299" s="36" t="s">
        <v>9925</v>
      </c>
      <c r="H299" s="389">
        <v>86.75</v>
      </c>
      <c r="I299" s="57">
        <v>0.12</v>
      </c>
      <c r="J299" s="427">
        <f t="shared" si="4"/>
        <v>76.34</v>
      </c>
    </row>
    <row r="300" spans="1:10" ht="15.75">
      <c r="A300" s="36">
        <v>296</v>
      </c>
      <c r="B300" s="36" t="s">
        <v>10423</v>
      </c>
      <c r="C300" s="392" t="s">
        <v>10123</v>
      </c>
      <c r="D300" s="393" t="s">
        <v>10397</v>
      </c>
      <c r="E300" s="36" t="s">
        <v>7802</v>
      </c>
      <c r="F300" s="36"/>
      <c r="G300" s="36" t="s">
        <v>9925</v>
      </c>
      <c r="H300" s="389">
        <v>137</v>
      </c>
      <c r="I300" s="57">
        <v>0.12</v>
      </c>
      <c r="J300" s="427">
        <f t="shared" si="4"/>
        <v>120.56</v>
      </c>
    </row>
    <row r="301" spans="1:10" ht="15.75">
      <c r="A301" s="36">
        <v>297</v>
      </c>
      <c r="B301" s="36" t="s">
        <v>10423</v>
      </c>
      <c r="C301" s="392" t="s">
        <v>10124</v>
      </c>
      <c r="D301" s="388" t="s">
        <v>10398</v>
      </c>
      <c r="E301" s="36" t="s">
        <v>7802</v>
      </c>
      <c r="F301" s="36"/>
      <c r="G301" s="36" t="s">
        <v>9925</v>
      </c>
      <c r="H301" s="389">
        <v>745</v>
      </c>
      <c r="I301" s="57">
        <v>0.12</v>
      </c>
      <c r="J301" s="427">
        <f t="shared" si="4"/>
        <v>655.6</v>
      </c>
    </row>
    <row r="302" spans="1:10" ht="15.75">
      <c r="A302" s="36">
        <v>298</v>
      </c>
      <c r="B302" s="36" t="s">
        <v>10423</v>
      </c>
      <c r="C302" s="392" t="s">
        <v>9369</v>
      </c>
      <c r="D302" s="393" t="s">
        <v>9825</v>
      </c>
      <c r="E302" s="36" t="s">
        <v>7802</v>
      </c>
      <c r="F302" s="36"/>
      <c r="G302" s="36" t="s">
        <v>9925</v>
      </c>
      <c r="H302" s="389">
        <v>15.5</v>
      </c>
      <c r="I302" s="57">
        <v>0.12</v>
      </c>
      <c r="J302" s="427">
        <f t="shared" si="4"/>
        <v>13.64</v>
      </c>
    </row>
    <row r="303" spans="1:10" ht="15.75">
      <c r="A303" s="36">
        <v>299</v>
      </c>
      <c r="B303" s="36" t="s">
        <v>10423</v>
      </c>
      <c r="C303" s="396" t="s">
        <v>9370</v>
      </c>
      <c r="D303" s="396" t="s">
        <v>9826</v>
      </c>
      <c r="E303" s="36" t="s">
        <v>7802</v>
      </c>
      <c r="F303" s="36"/>
      <c r="G303" s="36" t="s">
        <v>9925</v>
      </c>
      <c r="H303" s="389">
        <v>18</v>
      </c>
      <c r="I303" s="57">
        <v>0.12</v>
      </c>
      <c r="J303" s="427">
        <f t="shared" si="4"/>
        <v>15.84</v>
      </c>
    </row>
    <row r="304" spans="1:10" ht="15.75">
      <c r="A304" s="36">
        <v>300</v>
      </c>
      <c r="B304" s="36" t="s">
        <v>10423</v>
      </c>
      <c r="C304" s="387" t="s">
        <v>10125</v>
      </c>
      <c r="D304" s="388" t="s">
        <v>10399</v>
      </c>
      <c r="E304" s="36" t="s">
        <v>7802</v>
      </c>
      <c r="F304" s="36"/>
      <c r="G304" s="36" t="s">
        <v>9925</v>
      </c>
      <c r="H304" s="389">
        <v>90</v>
      </c>
      <c r="I304" s="57">
        <v>0.12</v>
      </c>
      <c r="J304" s="427">
        <f t="shared" si="4"/>
        <v>79.2</v>
      </c>
    </row>
    <row r="305" spans="1:10" ht="15.75">
      <c r="A305" s="36">
        <v>301</v>
      </c>
      <c r="B305" s="36" t="s">
        <v>10423</v>
      </c>
      <c r="C305" s="392" t="s">
        <v>9371</v>
      </c>
      <c r="D305" s="388" t="s">
        <v>10400</v>
      </c>
      <c r="E305" s="36" t="s">
        <v>7802</v>
      </c>
      <c r="F305" s="36"/>
      <c r="G305" s="36" t="s">
        <v>9925</v>
      </c>
      <c r="H305" s="389">
        <v>136</v>
      </c>
      <c r="I305" s="57">
        <v>0.12</v>
      </c>
      <c r="J305" s="427">
        <f t="shared" si="4"/>
        <v>119.68</v>
      </c>
    </row>
    <row r="306" spans="1:10" ht="15.75">
      <c r="A306" s="36">
        <v>302</v>
      </c>
      <c r="B306" s="36" t="s">
        <v>10423</v>
      </c>
      <c r="C306" s="392" t="s">
        <v>9372</v>
      </c>
      <c r="D306" s="388" t="s">
        <v>10401</v>
      </c>
      <c r="E306" s="36" t="s">
        <v>7802</v>
      </c>
      <c r="F306" s="36"/>
      <c r="G306" s="36" t="s">
        <v>9925</v>
      </c>
      <c r="H306" s="389">
        <v>151.5</v>
      </c>
      <c r="I306" s="57">
        <v>0.12</v>
      </c>
      <c r="J306" s="427">
        <f t="shared" si="4"/>
        <v>133.32</v>
      </c>
    </row>
    <row r="307" spans="1:10" ht="15.75">
      <c r="A307" s="36">
        <v>303</v>
      </c>
      <c r="B307" s="36" t="s">
        <v>10423</v>
      </c>
      <c r="C307" s="392" t="s">
        <v>9373</v>
      </c>
      <c r="D307" s="388" t="s">
        <v>10402</v>
      </c>
      <c r="E307" s="36" t="s">
        <v>7802</v>
      </c>
      <c r="F307" s="36"/>
      <c r="G307" s="36" t="s">
        <v>9925</v>
      </c>
      <c r="H307" s="389">
        <v>74.25</v>
      </c>
      <c r="I307" s="57">
        <v>0.12</v>
      </c>
      <c r="J307" s="427">
        <f t="shared" si="4"/>
        <v>65.34</v>
      </c>
    </row>
    <row r="308" spans="1:10" ht="15.75">
      <c r="A308" s="36">
        <v>304</v>
      </c>
      <c r="B308" s="36" t="s">
        <v>10423</v>
      </c>
      <c r="C308" s="392" t="s">
        <v>9374</v>
      </c>
      <c r="D308" s="388" t="s">
        <v>10403</v>
      </c>
      <c r="E308" s="36" t="s">
        <v>7802</v>
      </c>
      <c r="F308" s="36"/>
      <c r="G308" s="36" t="s">
        <v>9925</v>
      </c>
      <c r="H308" s="389">
        <v>75.25</v>
      </c>
      <c r="I308" s="57">
        <v>0.12</v>
      </c>
      <c r="J308" s="427">
        <f t="shared" si="4"/>
        <v>66.22</v>
      </c>
    </row>
    <row r="309" spans="1:10" ht="15.75">
      <c r="A309" s="36">
        <v>305</v>
      </c>
      <c r="B309" s="36" t="s">
        <v>10423</v>
      </c>
      <c r="C309" s="392" t="s">
        <v>9375</v>
      </c>
      <c r="D309" s="388" t="s">
        <v>10404</v>
      </c>
      <c r="E309" s="36" t="s">
        <v>7802</v>
      </c>
      <c r="F309" s="36"/>
      <c r="G309" s="36" t="s">
        <v>9925</v>
      </c>
      <c r="H309" s="389">
        <v>62.75</v>
      </c>
      <c r="I309" s="57">
        <v>0.12</v>
      </c>
      <c r="J309" s="427">
        <f t="shared" si="4"/>
        <v>55.22</v>
      </c>
    </row>
    <row r="310" spans="1:10" ht="15.75">
      <c r="A310" s="36">
        <v>306</v>
      </c>
      <c r="B310" s="36" t="s">
        <v>10423</v>
      </c>
      <c r="C310" s="392" t="s">
        <v>9376</v>
      </c>
      <c r="D310" s="388" t="s">
        <v>10405</v>
      </c>
      <c r="E310" s="36" t="s">
        <v>7802</v>
      </c>
      <c r="F310" s="36"/>
      <c r="G310" s="36" t="s">
        <v>9925</v>
      </c>
      <c r="H310" s="389">
        <v>75.25</v>
      </c>
      <c r="I310" s="57">
        <v>0.12</v>
      </c>
      <c r="J310" s="427">
        <f t="shared" si="4"/>
        <v>66.22</v>
      </c>
    </row>
    <row r="311" spans="1:10" ht="15.75">
      <c r="A311" s="36">
        <v>307</v>
      </c>
      <c r="B311" s="36" t="s">
        <v>10423</v>
      </c>
      <c r="C311" s="387" t="s">
        <v>9377</v>
      </c>
      <c r="D311" s="388" t="s">
        <v>10406</v>
      </c>
      <c r="E311" s="36" t="s">
        <v>7802</v>
      </c>
      <c r="F311" s="36"/>
      <c r="G311" s="36" t="s">
        <v>9925</v>
      </c>
      <c r="H311" s="389">
        <v>53.5</v>
      </c>
      <c r="I311" s="57">
        <v>0.12</v>
      </c>
      <c r="J311" s="427">
        <f t="shared" si="4"/>
        <v>47.08</v>
      </c>
    </row>
    <row r="312" spans="1:10" ht="15.75">
      <c r="A312" s="36">
        <v>308</v>
      </c>
      <c r="B312" s="36" t="s">
        <v>10423</v>
      </c>
      <c r="C312" s="387" t="s">
        <v>10126</v>
      </c>
      <c r="D312" s="388" t="s">
        <v>10407</v>
      </c>
      <c r="E312" s="36" t="s">
        <v>7802</v>
      </c>
      <c r="F312" s="36"/>
      <c r="G312" s="36" t="s">
        <v>9925</v>
      </c>
      <c r="H312" s="389">
        <v>176</v>
      </c>
      <c r="I312" s="57">
        <v>0.12</v>
      </c>
      <c r="J312" s="427">
        <f t="shared" si="4"/>
        <v>154.88</v>
      </c>
    </row>
    <row r="313" spans="1:10" ht="15.75">
      <c r="A313" s="36">
        <v>309</v>
      </c>
      <c r="B313" s="36" t="s">
        <v>10423</v>
      </c>
      <c r="C313" s="392" t="s">
        <v>9378</v>
      </c>
      <c r="D313" s="393" t="s">
        <v>10408</v>
      </c>
      <c r="E313" s="36" t="s">
        <v>7802</v>
      </c>
      <c r="F313" s="36"/>
      <c r="G313" s="36" t="s">
        <v>9925</v>
      </c>
      <c r="H313" s="389">
        <v>104.5</v>
      </c>
      <c r="I313" s="57">
        <v>0.12</v>
      </c>
      <c r="J313" s="427">
        <f t="shared" si="4"/>
        <v>91.96</v>
      </c>
    </row>
    <row r="314" spans="1:10" ht="15.75">
      <c r="A314" s="36">
        <v>310</v>
      </c>
      <c r="B314" s="36" t="s">
        <v>10423</v>
      </c>
      <c r="C314" s="387" t="s">
        <v>9379</v>
      </c>
      <c r="D314" s="388" t="s">
        <v>10409</v>
      </c>
      <c r="E314" s="36" t="s">
        <v>7802</v>
      </c>
      <c r="F314" s="36"/>
      <c r="G314" s="36" t="s">
        <v>9925</v>
      </c>
      <c r="H314" s="389">
        <v>91</v>
      </c>
      <c r="I314" s="57">
        <v>0.12</v>
      </c>
      <c r="J314" s="427">
        <f t="shared" si="4"/>
        <v>80.08</v>
      </c>
    </row>
    <row r="315" spans="1:10" ht="15.75">
      <c r="A315" s="36">
        <v>311</v>
      </c>
      <c r="B315" s="36" t="s">
        <v>10423</v>
      </c>
      <c r="C315" s="392" t="s">
        <v>9380</v>
      </c>
      <c r="D315" s="388" t="s">
        <v>9836</v>
      </c>
      <c r="E315" s="36" t="s">
        <v>7802</v>
      </c>
      <c r="F315" s="36"/>
      <c r="G315" s="36" t="s">
        <v>9925</v>
      </c>
      <c r="H315" s="389">
        <v>30.3</v>
      </c>
      <c r="I315" s="57">
        <v>0.12</v>
      </c>
      <c r="J315" s="427">
        <f t="shared" si="4"/>
        <v>26.664000000000001</v>
      </c>
    </row>
    <row r="316" spans="1:10" ht="15.75">
      <c r="A316" s="36">
        <v>312</v>
      </c>
      <c r="B316" s="36" t="s">
        <v>10423</v>
      </c>
      <c r="C316" s="392" t="s">
        <v>9381</v>
      </c>
      <c r="D316" s="388" t="s">
        <v>10410</v>
      </c>
      <c r="E316" s="36" t="s">
        <v>7802</v>
      </c>
      <c r="F316" s="36"/>
      <c r="G316" s="36" t="s">
        <v>9925</v>
      </c>
      <c r="H316" s="389">
        <v>10.5</v>
      </c>
      <c r="I316" s="57">
        <v>0.12</v>
      </c>
      <c r="J316" s="427">
        <f t="shared" si="4"/>
        <v>9.24</v>
      </c>
    </row>
    <row r="317" spans="1:10" ht="15.75">
      <c r="A317" s="36">
        <v>313</v>
      </c>
      <c r="B317" s="36" t="s">
        <v>10423</v>
      </c>
      <c r="C317" s="387" t="s">
        <v>9382</v>
      </c>
      <c r="D317" s="388" t="s">
        <v>10411</v>
      </c>
      <c r="E317" s="36" t="s">
        <v>7802</v>
      </c>
      <c r="F317" s="36"/>
      <c r="G317" s="36" t="s">
        <v>9925</v>
      </c>
      <c r="H317" s="389">
        <v>11.5</v>
      </c>
      <c r="I317" s="57">
        <v>0.12</v>
      </c>
      <c r="J317" s="427">
        <f t="shared" si="4"/>
        <v>10.119999999999999</v>
      </c>
    </row>
    <row r="318" spans="1:10" ht="15.75">
      <c r="A318" s="36">
        <v>314</v>
      </c>
      <c r="B318" s="36" t="s">
        <v>10423</v>
      </c>
      <c r="C318" s="392" t="s">
        <v>9383</v>
      </c>
      <c r="D318" s="388" t="s">
        <v>10412</v>
      </c>
      <c r="E318" s="36" t="s">
        <v>7802</v>
      </c>
      <c r="F318" s="36"/>
      <c r="G318" s="36" t="s">
        <v>9925</v>
      </c>
      <c r="H318" s="389">
        <v>31.400000000000002</v>
      </c>
      <c r="I318" s="57">
        <v>0.12</v>
      </c>
      <c r="J318" s="427">
        <f t="shared" si="4"/>
        <v>27.632000000000001</v>
      </c>
    </row>
    <row r="319" spans="1:10" ht="15.75">
      <c r="A319" s="36">
        <v>315</v>
      </c>
      <c r="B319" s="36" t="s">
        <v>10423</v>
      </c>
      <c r="C319" s="387" t="s">
        <v>9384</v>
      </c>
      <c r="D319" s="388" t="s">
        <v>10413</v>
      </c>
      <c r="E319" s="36" t="s">
        <v>7802</v>
      </c>
      <c r="F319" s="36"/>
      <c r="G319" s="36" t="s">
        <v>9925</v>
      </c>
      <c r="H319" s="389">
        <v>121.5</v>
      </c>
      <c r="I319" s="57">
        <v>0.12</v>
      </c>
      <c r="J319" s="427">
        <f t="shared" si="4"/>
        <v>106.92</v>
      </c>
    </row>
    <row r="320" spans="1:10" ht="15.75">
      <c r="A320" s="36">
        <v>316</v>
      </c>
      <c r="B320" s="36" t="s">
        <v>10423</v>
      </c>
      <c r="C320" s="392" t="s">
        <v>9385</v>
      </c>
      <c r="D320" s="388" t="s">
        <v>10414</v>
      </c>
      <c r="E320" s="36" t="s">
        <v>7802</v>
      </c>
      <c r="F320" s="36"/>
      <c r="G320" s="36" t="s">
        <v>9925</v>
      </c>
      <c r="H320" s="389">
        <v>73.25</v>
      </c>
      <c r="I320" s="57">
        <v>0.12</v>
      </c>
      <c r="J320" s="427">
        <f t="shared" si="4"/>
        <v>64.459999999999994</v>
      </c>
    </row>
    <row r="321" spans="1:10" ht="15.75">
      <c r="A321" s="36">
        <v>317</v>
      </c>
      <c r="B321" s="36" t="s">
        <v>10423</v>
      </c>
      <c r="C321" s="392" t="s">
        <v>9386</v>
      </c>
      <c r="D321" s="388" t="s">
        <v>10415</v>
      </c>
      <c r="E321" s="36" t="s">
        <v>7802</v>
      </c>
      <c r="F321" s="36"/>
      <c r="G321" s="36" t="s">
        <v>9925</v>
      </c>
      <c r="H321" s="389">
        <v>83.75</v>
      </c>
      <c r="I321" s="57">
        <v>0.12</v>
      </c>
      <c r="J321" s="427">
        <f t="shared" si="4"/>
        <v>73.7</v>
      </c>
    </row>
    <row r="322" spans="1:10" ht="15.75">
      <c r="A322" s="36">
        <v>318</v>
      </c>
      <c r="B322" s="36" t="s">
        <v>10423</v>
      </c>
      <c r="C322" s="392" t="s">
        <v>9389</v>
      </c>
      <c r="D322" s="388" t="s">
        <v>9845</v>
      </c>
      <c r="E322" s="36" t="s">
        <v>7802</v>
      </c>
      <c r="F322" s="36"/>
      <c r="G322" s="36" t="s">
        <v>9925</v>
      </c>
      <c r="H322" s="389">
        <v>79.5</v>
      </c>
      <c r="I322" s="57">
        <v>0.12</v>
      </c>
      <c r="J322" s="427">
        <f t="shared" si="4"/>
        <v>69.959999999999994</v>
      </c>
    </row>
    <row r="323" spans="1:10" ht="15.75">
      <c r="A323" s="36">
        <v>319</v>
      </c>
      <c r="B323" s="36" t="s">
        <v>10423</v>
      </c>
      <c r="C323" s="392" t="s">
        <v>9390</v>
      </c>
      <c r="D323" s="388" t="s">
        <v>9846</v>
      </c>
      <c r="E323" s="36" t="s">
        <v>7802</v>
      </c>
      <c r="F323" s="36"/>
      <c r="G323" s="36" t="s">
        <v>9925</v>
      </c>
      <c r="H323" s="389">
        <v>193</v>
      </c>
      <c r="I323" s="57">
        <v>0.12</v>
      </c>
      <c r="J323" s="427">
        <f t="shared" si="4"/>
        <v>169.84</v>
      </c>
    </row>
    <row r="324" spans="1:10" ht="15.75">
      <c r="A324" s="36">
        <v>320</v>
      </c>
      <c r="B324" s="36" t="s">
        <v>10423</v>
      </c>
      <c r="C324" s="392" t="s">
        <v>9391</v>
      </c>
      <c r="D324" s="388" t="s">
        <v>9847</v>
      </c>
      <c r="E324" s="36" t="s">
        <v>7802</v>
      </c>
      <c r="F324" s="36"/>
      <c r="G324" s="36" t="s">
        <v>9925</v>
      </c>
      <c r="H324" s="389">
        <v>227</v>
      </c>
      <c r="I324" s="57">
        <v>0.12</v>
      </c>
      <c r="J324" s="427">
        <f t="shared" si="4"/>
        <v>199.76</v>
      </c>
    </row>
    <row r="325" spans="1:10" ht="15.75">
      <c r="A325" s="36">
        <v>321</v>
      </c>
      <c r="B325" s="36" t="s">
        <v>10423</v>
      </c>
      <c r="C325" s="387" t="s">
        <v>9392</v>
      </c>
      <c r="D325" s="388" t="s">
        <v>9848</v>
      </c>
      <c r="E325" s="36" t="s">
        <v>7802</v>
      </c>
      <c r="F325" s="36"/>
      <c r="G325" s="36" t="s">
        <v>9925</v>
      </c>
      <c r="H325" s="389">
        <v>6375</v>
      </c>
      <c r="I325" s="57">
        <v>0.12</v>
      </c>
      <c r="J325" s="427">
        <f t="shared" si="4"/>
        <v>5610</v>
      </c>
    </row>
    <row r="326" spans="1:10" ht="15.75">
      <c r="A326" s="36">
        <v>322</v>
      </c>
      <c r="B326" s="36" t="s">
        <v>10423</v>
      </c>
      <c r="C326" s="392" t="s">
        <v>9393</v>
      </c>
      <c r="D326" s="388" t="s">
        <v>9849</v>
      </c>
      <c r="E326" s="36" t="s">
        <v>7802</v>
      </c>
      <c r="F326" s="36"/>
      <c r="G326" s="36" t="s">
        <v>9925</v>
      </c>
      <c r="H326" s="389">
        <v>732</v>
      </c>
      <c r="I326" s="57">
        <v>0.12</v>
      </c>
      <c r="J326" s="427">
        <f t="shared" ref="J326:J354" si="5">H326*(1-I326)</f>
        <v>644.16</v>
      </c>
    </row>
    <row r="327" spans="1:10" ht="15.75">
      <c r="A327" s="36">
        <v>323</v>
      </c>
      <c r="B327" s="36" t="s">
        <v>10423</v>
      </c>
      <c r="C327" s="392" t="s">
        <v>9394</v>
      </c>
      <c r="D327" s="388" t="s">
        <v>10416</v>
      </c>
      <c r="E327" s="36" t="s">
        <v>7802</v>
      </c>
      <c r="F327" s="36"/>
      <c r="G327" s="36" t="s">
        <v>9925</v>
      </c>
      <c r="H327" s="389">
        <v>54.5</v>
      </c>
      <c r="I327" s="57">
        <v>0.12</v>
      </c>
      <c r="J327" s="427">
        <f t="shared" si="5"/>
        <v>47.96</v>
      </c>
    </row>
    <row r="328" spans="1:10" ht="15.75">
      <c r="A328" s="36">
        <v>324</v>
      </c>
      <c r="B328" s="36" t="s">
        <v>10423</v>
      </c>
      <c r="C328" s="392" t="s">
        <v>9395</v>
      </c>
      <c r="D328" s="388" t="s">
        <v>10417</v>
      </c>
      <c r="E328" s="36" t="s">
        <v>7802</v>
      </c>
      <c r="F328" s="36"/>
      <c r="G328" s="36" t="s">
        <v>9925</v>
      </c>
      <c r="H328" s="389">
        <v>51.25</v>
      </c>
      <c r="I328" s="57">
        <v>0.12</v>
      </c>
      <c r="J328" s="427">
        <f t="shared" si="5"/>
        <v>45.1</v>
      </c>
    </row>
    <row r="329" spans="1:10" ht="15.75">
      <c r="A329" s="36">
        <v>325</v>
      </c>
      <c r="B329" s="36" t="s">
        <v>10423</v>
      </c>
      <c r="C329" s="392" t="s">
        <v>9396</v>
      </c>
      <c r="D329" s="388" t="s">
        <v>10418</v>
      </c>
      <c r="E329" s="36" t="s">
        <v>7802</v>
      </c>
      <c r="F329" s="36"/>
      <c r="G329" s="36" t="s">
        <v>9925</v>
      </c>
      <c r="H329" s="389">
        <v>54.5</v>
      </c>
      <c r="I329" s="57">
        <v>0.12</v>
      </c>
      <c r="J329" s="427">
        <f t="shared" si="5"/>
        <v>47.96</v>
      </c>
    </row>
    <row r="330" spans="1:10" ht="15.75">
      <c r="A330" s="36">
        <v>326</v>
      </c>
      <c r="B330" s="36" t="s">
        <v>10423</v>
      </c>
      <c r="C330" s="392" t="s">
        <v>9397</v>
      </c>
      <c r="D330" s="388" t="s">
        <v>10419</v>
      </c>
      <c r="E330" s="36" t="s">
        <v>7802</v>
      </c>
      <c r="F330" s="36"/>
      <c r="G330" s="36" t="s">
        <v>9925</v>
      </c>
      <c r="H330" s="389">
        <v>51.25</v>
      </c>
      <c r="I330" s="57">
        <v>0.12</v>
      </c>
      <c r="J330" s="427">
        <f t="shared" si="5"/>
        <v>45.1</v>
      </c>
    </row>
    <row r="331" spans="1:10" ht="15.75">
      <c r="A331" s="36">
        <v>327</v>
      </c>
      <c r="B331" s="36" t="s">
        <v>10423</v>
      </c>
      <c r="C331" s="392" t="s">
        <v>9398</v>
      </c>
      <c r="D331" s="388" t="s">
        <v>10420</v>
      </c>
      <c r="E331" s="36" t="s">
        <v>7802</v>
      </c>
      <c r="F331" s="36"/>
      <c r="G331" s="36" t="s">
        <v>9925</v>
      </c>
      <c r="H331" s="389">
        <v>54.5</v>
      </c>
      <c r="I331" s="57">
        <v>0.12</v>
      </c>
      <c r="J331" s="427">
        <f t="shared" si="5"/>
        <v>47.96</v>
      </c>
    </row>
    <row r="332" spans="1:10" ht="15.75">
      <c r="A332" s="36">
        <v>328</v>
      </c>
      <c r="B332" s="36" t="s">
        <v>10423</v>
      </c>
      <c r="C332" s="392" t="s">
        <v>9399</v>
      </c>
      <c r="D332" s="388" t="s">
        <v>10421</v>
      </c>
      <c r="E332" s="36" t="s">
        <v>7802</v>
      </c>
      <c r="F332" s="36"/>
      <c r="G332" s="36" t="s">
        <v>9925</v>
      </c>
      <c r="H332" s="389">
        <v>51.25</v>
      </c>
      <c r="I332" s="57">
        <v>0.12</v>
      </c>
      <c r="J332" s="427">
        <f t="shared" si="5"/>
        <v>45.1</v>
      </c>
    </row>
    <row r="333" spans="1:10" ht="15.75">
      <c r="A333" s="36">
        <v>329</v>
      </c>
      <c r="B333" s="36" t="s">
        <v>10423</v>
      </c>
      <c r="C333" s="392" t="s">
        <v>10127</v>
      </c>
      <c r="D333" s="388" t="s">
        <v>10422</v>
      </c>
      <c r="E333" s="36" t="s">
        <v>7802</v>
      </c>
      <c r="F333" s="36"/>
      <c r="G333" s="36" t="s">
        <v>9925</v>
      </c>
      <c r="H333" s="389">
        <v>38.75</v>
      </c>
      <c r="I333" s="57">
        <v>0.12</v>
      </c>
      <c r="J333" s="427">
        <f t="shared" si="5"/>
        <v>34.1</v>
      </c>
    </row>
    <row r="334" spans="1:10" ht="15.75">
      <c r="A334" s="36">
        <v>330</v>
      </c>
      <c r="B334" s="36" t="s">
        <v>10423</v>
      </c>
      <c r="C334" s="392" t="s">
        <v>9403</v>
      </c>
      <c r="D334" s="388" t="s">
        <v>10138</v>
      </c>
      <c r="E334" s="36" t="s">
        <v>7802</v>
      </c>
      <c r="F334" s="36"/>
      <c r="G334" s="36" t="s">
        <v>9925</v>
      </c>
      <c r="H334" s="389">
        <v>53.5</v>
      </c>
      <c r="I334" s="57">
        <v>0.12</v>
      </c>
      <c r="J334" s="427">
        <f t="shared" si="5"/>
        <v>47.08</v>
      </c>
    </row>
    <row r="335" spans="1:10" ht="15.75">
      <c r="A335" s="36">
        <v>331</v>
      </c>
      <c r="B335" s="36" t="s">
        <v>10423</v>
      </c>
      <c r="C335" s="392" t="s">
        <v>10128</v>
      </c>
      <c r="D335" s="388" t="s">
        <v>10139</v>
      </c>
      <c r="E335" s="36" t="s">
        <v>7802</v>
      </c>
      <c r="F335" s="36"/>
      <c r="G335" s="36" t="s">
        <v>9925</v>
      </c>
      <c r="H335" s="389">
        <v>28.25</v>
      </c>
      <c r="I335" s="57">
        <v>0.12</v>
      </c>
      <c r="J335" s="427">
        <f t="shared" si="5"/>
        <v>24.86</v>
      </c>
    </row>
    <row r="336" spans="1:10" ht="15.75">
      <c r="A336" s="36">
        <v>332</v>
      </c>
      <c r="B336" s="36" t="s">
        <v>10423</v>
      </c>
      <c r="C336" s="392" t="s">
        <v>10129</v>
      </c>
      <c r="D336" s="388" t="s">
        <v>10140</v>
      </c>
      <c r="E336" s="36" t="s">
        <v>7802</v>
      </c>
      <c r="F336" s="36"/>
      <c r="G336" s="36" t="s">
        <v>9925</v>
      </c>
      <c r="H336" s="389">
        <v>14</v>
      </c>
      <c r="I336" s="57">
        <v>0.12</v>
      </c>
      <c r="J336" s="427">
        <f t="shared" si="5"/>
        <v>12.32</v>
      </c>
    </row>
    <row r="337" spans="1:10" ht="15.75">
      <c r="A337" s="36">
        <v>333</v>
      </c>
      <c r="B337" s="36" t="s">
        <v>10423</v>
      </c>
      <c r="C337" s="392" t="s">
        <v>10130</v>
      </c>
      <c r="D337" s="388" t="s">
        <v>10141</v>
      </c>
      <c r="E337" s="36" t="s">
        <v>7802</v>
      </c>
      <c r="F337" s="36"/>
      <c r="G337" s="36" t="s">
        <v>9925</v>
      </c>
      <c r="H337" s="389">
        <v>27.75</v>
      </c>
      <c r="I337" s="57">
        <v>0.12</v>
      </c>
      <c r="J337" s="427">
        <f t="shared" si="5"/>
        <v>24.42</v>
      </c>
    </row>
    <row r="338" spans="1:10" ht="15.75">
      <c r="A338" s="36">
        <v>334</v>
      </c>
      <c r="B338" s="36" t="s">
        <v>10423</v>
      </c>
      <c r="C338" s="392" t="s">
        <v>9407</v>
      </c>
      <c r="D338" s="388" t="s">
        <v>10142</v>
      </c>
      <c r="E338" s="36" t="s">
        <v>7802</v>
      </c>
      <c r="F338" s="36"/>
      <c r="G338" s="36" t="s">
        <v>9925</v>
      </c>
      <c r="H338" s="389">
        <v>79.5</v>
      </c>
      <c r="I338" s="57">
        <v>0.12</v>
      </c>
      <c r="J338" s="427">
        <f t="shared" si="5"/>
        <v>69.959999999999994</v>
      </c>
    </row>
    <row r="339" spans="1:10" ht="15.75">
      <c r="A339" s="36">
        <v>335</v>
      </c>
      <c r="B339" s="36" t="s">
        <v>10423</v>
      </c>
      <c r="C339" s="392" t="s">
        <v>9408</v>
      </c>
      <c r="D339" s="388" t="s">
        <v>9864</v>
      </c>
      <c r="E339" s="36" t="s">
        <v>7802</v>
      </c>
      <c r="F339" s="36"/>
      <c r="G339" s="36" t="s">
        <v>9925</v>
      </c>
      <c r="H339" s="389">
        <v>6</v>
      </c>
      <c r="I339" s="57">
        <v>0.12</v>
      </c>
      <c r="J339" s="427">
        <f t="shared" si="5"/>
        <v>5.28</v>
      </c>
    </row>
    <row r="340" spans="1:10" ht="15.75">
      <c r="A340" s="36">
        <v>336</v>
      </c>
      <c r="B340" s="36" t="s">
        <v>10423</v>
      </c>
      <c r="C340" s="392" t="s">
        <v>9409</v>
      </c>
      <c r="D340" s="388" t="s">
        <v>9865</v>
      </c>
      <c r="E340" s="36" t="s">
        <v>7802</v>
      </c>
      <c r="F340" s="36"/>
      <c r="G340" s="36" t="s">
        <v>9925</v>
      </c>
      <c r="H340" s="389">
        <v>13</v>
      </c>
      <c r="I340" s="57">
        <v>0.12</v>
      </c>
      <c r="J340" s="427">
        <f t="shared" si="5"/>
        <v>11.44</v>
      </c>
    </row>
    <row r="341" spans="1:10" ht="15.75">
      <c r="A341" s="36">
        <v>337</v>
      </c>
      <c r="B341" s="36" t="s">
        <v>10423</v>
      </c>
      <c r="C341" s="392" t="s">
        <v>9412</v>
      </c>
      <c r="D341" s="388" t="s">
        <v>10143</v>
      </c>
      <c r="E341" s="36" t="s">
        <v>7802</v>
      </c>
      <c r="F341" s="36"/>
      <c r="G341" s="36" t="s">
        <v>9925</v>
      </c>
      <c r="H341" s="389">
        <v>4504</v>
      </c>
      <c r="I341" s="57">
        <v>0.12</v>
      </c>
      <c r="J341" s="427">
        <f t="shared" si="5"/>
        <v>3963.52</v>
      </c>
    </row>
    <row r="342" spans="1:10" ht="15.75">
      <c r="A342" s="36">
        <v>338</v>
      </c>
      <c r="B342" s="36" t="s">
        <v>10423</v>
      </c>
      <c r="C342" s="392" t="s">
        <v>9427</v>
      </c>
      <c r="D342" s="388" t="s">
        <v>10144</v>
      </c>
      <c r="E342" s="36" t="s">
        <v>7802</v>
      </c>
      <c r="F342" s="36"/>
      <c r="G342" s="36" t="s">
        <v>9925</v>
      </c>
      <c r="H342" s="389">
        <v>725</v>
      </c>
      <c r="I342" s="57">
        <v>0.12</v>
      </c>
      <c r="J342" s="427">
        <f t="shared" si="5"/>
        <v>638</v>
      </c>
    </row>
    <row r="343" spans="1:10" ht="24.75">
      <c r="A343" s="36">
        <v>339</v>
      </c>
      <c r="B343" s="36" t="s">
        <v>10423</v>
      </c>
      <c r="C343" s="402" t="s">
        <v>9428</v>
      </c>
      <c r="D343" s="388" t="s">
        <v>10145</v>
      </c>
      <c r="E343" s="36" t="s">
        <v>7802</v>
      </c>
      <c r="F343" s="36"/>
      <c r="G343" s="36" t="s">
        <v>9925</v>
      </c>
      <c r="H343" s="389">
        <v>139</v>
      </c>
      <c r="I343" s="57">
        <v>0.12</v>
      </c>
      <c r="J343" s="427">
        <f t="shared" si="5"/>
        <v>122.32000000000001</v>
      </c>
    </row>
    <row r="344" spans="1:10" ht="15.75">
      <c r="A344" s="36">
        <v>340</v>
      </c>
      <c r="B344" s="36" t="s">
        <v>10423</v>
      </c>
      <c r="C344" s="392" t="s">
        <v>10131</v>
      </c>
      <c r="D344" s="388" t="s">
        <v>10146</v>
      </c>
      <c r="E344" s="36" t="s">
        <v>7802</v>
      </c>
      <c r="F344" s="36"/>
      <c r="G344" s="36" t="s">
        <v>9925</v>
      </c>
      <c r="H344" s="389">
        <v>268</v>
      </c>
      <c r="I344" s="57">
        <v>0.12</v>
      </c>
      <c r="J344" s="427">
        <f t="shared" si="5"/>
        <v>235.84</v>
      </c>
    </row>
    <row r="345" spans="1:10" ht="15.75">
      <c r="A345" s="36">
        <v>341</v>
      </c>
      <c r="B345" s="36" t="s">
        <v>10423</v>
      </c>
      <c r="C345" s="392" t="s">
        <v>10132</v>
      </c>
      <c r="D345" s="388" t="s">
        <v>10147</v>
      </c>
      <c r="E345" s="36" t="s">
        <v>7802</v>
      </c>
      <c r="F345" s="36"/>
      <c r="G345" s="36" t="s">
        <v>9925</v>
      </c>
      <c r="H345" s="389">
        <v>268</v>
      </c>
      <c r="I345" s="57">
        <v>0.12</v>
      </c>
      <c r="J345" s="427">
        <f t="shared" si="5"/>
        <v>235.84</v>
      </c>
    </row>
    <row r="346" spans="1:10" ht="15.75">
      <c r="A346" s="36">
        <v>342</v>
      </c>
      <c r="B346" s="36" t="s">
        <v>10423</v>
      </c>
      <c r="C346" s="392" t="s">
        <v>10133</v>
      </c>
      <c r="D346" s="388" t="s">
        <v>10148</v>
      </c>
      <c r="E346" s="36" t="s">
        <v>7802</v>
      </c>
      <c r="F346" s="36"/>
      <c r="G346" s="36" t="s">
        <v>9925</v>
      </c>
      <c r="H346" s="389">
        <v>299</v>
      </c>
      <c r="I346" s="57">
        <v>0.12</v>
      </c>
      <c r="J346" s="427">
        <f t="shared" si="5"/>
        <v>263.12</v>
      </c>
    </row>
    <row r="347" spans="1:10" ht="15.75">
      <c r="A347" s="36">
        <v>343</v>
      </c>
      <c r="B347" s="36" t="s">
        <v>10423</v>
      </c>
      <c r="C347" s="392" t="s">
        <v>10134</v>
      </c>
      <c r="D347" s="388" t="s">
        <v>10149</v>
      </c>
      <c r="E347" s="36" t="s">
        <v>7802</v>
      </c>
      <c r="F347" s="36"/>
      <c r="G347" s="36" t="s">
        <v>9925</v>
      </c>
      <c r="H347" s="389">
        <v>304</v>
      </c>
      <c r="I347" s="57">
        <v>0.12</v>
      </c>
      <c r="J347" s="427">
        <f t="shared" si="5"/>
        <v>267.52</v>
      </c>
    </row>
    <row r="348" spans="1:10" ht="15.75">
      <c r="A348" s="36">
        <v>344</v>
      </c>
      <c r="B348" s="36" t="s">
        <v>10423</v>
      </c>
      <c r="C348" s="392" t="s">
        <v>10135</v>
      </c>
      <c r="D348" s="388" t="s">
        <v>10150</v>
      </c>
      <c r="E348" s="36" t="s">
        <v>7802</v>
      </c>
      <c r="F348" s="36"/>
      <c r="G348" s="36" t="s">
        <v>9925</v>
      </c>
      <c r="H348" s="389">
        <v>346</v>
      </c>
      <c r="I348" s="57">
        <v>0.12</v>
      </c>
      <c r="J348" s="427">
        <f t="shared" si="5"/>
        <v>304.48</v>
      </c>
    </row>
    <row r="349" spans="1:10" ht="15.75">
      <c r="A349" s="36">
        <v>345</v>
      </c>
      <c r="B349" s="36" t="s">
        <v>10423</v>
      </c>
      <c r="C349" s="392" t="s">
        <v>10136</v>
      </c>
      <c r="D349" s="388" t="s">
        <v>10151</v>
      </c>
      <c r="E349" s="36" t="s">
        <v>7802</v>
      </c>
      <c r="F349" s="36"/>
      <c r="G349" s="36" t="s">
        <v>9925</v>
      </c>
      <c r="H349" s="389">
        <v>354</v>
      </c>
      <c r="I349" s="57">
        <v>0.12</v>
      </c>
      <c r="J349" s="427">
        <f t="shared" si="5"/>
        <v>311.52</v>
      </c>
    </row>
    <row r="350" spans="1:10" ht="15.75">
      <c r="A350" s="36">
        <v>346</v>
      </c>
      <c r="B350" s="36" t="s">
        <v>10423</v>
      </c>
      <c r="C350" s="392" t="s">
        <v>10137</v>
      </c>
      <c r="D350" s="388" t="s">
        <v>10152</v>
      </c>
      <c r="E350" s="36" t="s">
        <v>7802</v>
      </c>
      <c r="F350" s="36"/>
      <c r="G350" s="36" t="s">
        <v>9925</v>
      </c>
      <c r="H350" s="389">
        <v>440</v>
      </c>
      <c r="I350" s="57">
        <v>0.12</v>
      </c>
      <c r="J350" s="427">
        <f t="shared" si="5"/>
        <v>387.2</v>
      </c>
    </row>
    <row r="351" spans="1:10" ht="15.75">
      <c r="A351" s="36">
        <v>347</v>
      </c>
      <c r="B351" s="36" t="s">
        <v>10423</v>
      </c>
      <c r="C351" s="392" t="s">
        <v>9437</v>
      </c>
      <c r="D351" s="396" t="s">
        <v>9913</v>
      </c>
      <c r="E351" s="36" t="s">
        <v>7802</v>
      </c>
      <c r="F351" s="36"/>
      <c r="G351" s="36" t="s">
        <v>9925</v>
      </c>
      <c r="H351" s="389">
        <v>374</v>
      </c>
      <c r="I351" s="57">
        <v>0.12</v>
      </c>
      <c r="J351" s="427">
        <f t="shared" si="5"/>
        <v>329.12</v>
      </c>
    </row>
    <row r="352" spans="1:10" ht="15.75">
      <c r="A352" s="36">
        <v>348</v>
      </c>
      <c r="B352" s="36" t="s">
        <v>10423</v>
      </c>
      <c r="C352" s="392" t="s">
        <v>9438</v>
      </c>
      <c r="D352" s="388" t="s">
        <v>10153</v>
      </c>
      <c r="E352" s="36" t="s">
        <v>7802</v>
      </c>
      <c r="F352" s="36"/>
      <c r="G352" s="36" t="s">
        <v>9925</v>
      </c>
      <c r="H352" s="389">
        <v>1257</v>
      </c>
      <c r="I352" s="57">
        <v>0.12</v>
      </c>
      <c r="J352" s="427">
        <f t="shared" si="5"/>
        <v>1106.1600000000001</v>
      </c>
    </row>
    <row r="353" spans="1:10" ht="15.75">
      <c r="A353" s="36">
        <v>349</v>
      </c>
      <c r="B353" s="36" t="s">
        <v>10423</v>
      </c>
      <c r="C353" s="403" t="s">
        <v>9441</v>
      </c>
      <c r="D353" s="403" t="s">
        <v>10154</v>
      </c>
      <c r="E353" s="36" t="s">
        <v>7802</v>
      </c>
      <c r="F353" s="36"/>
      <c r="G353" s="36" t="s">
        <v>9925</v>
      </c>
      <c r="H353" s="389">
        <v>272.5</v>
      </c>
      <c r="I353" s="57">
        <v>0.12</v>
      </c>
      <c r="J353" s="427">
        <f t="shared" si="5"/>
        <v>239.8</v>
      </c>
    </row>
    <row r="354" spans="1:10" ht="15.75">
      <c r="A354" s="36">
        <v>350</v>
      </c>
      <c r="B354" s="36" t="s">
        <v>10423</v>
      </c>
      <c r="C354" s="392" t="s">
        <v>9442</v>
      </c>
      <c r="D354" s="388" t="s">
        <v>9918</v>
      </c>
      <c r="E354" s="36" t="s">
        <v>7802</v>
      </c>
      <c r="F354" s="36"/>
      <c r="G354" s="36" t="s">
        <v>9925</v>
      </c>
      <c r="H354" s="389">
        <v>207</v>
      </c>
      <c r="I354" s="57">
        <v>0.12</v>
      </c>
      <c r="J354" s="427">
        <f t="shared" si="5"/>
        <v>182.16</v>
      </c>
    </row>
  </sheetData>
  <sheetProtection algorithmName="SHA-512" hashValue="ozOjChqKjGI3KnPHk/5Cyei5c5fzl1SYvautH8Bd6bjfXBzixI0GlVACQuyKfhc9CTxnhWAMGmgrFuaZxA6EDw==" saltValue="6CDetLO1w9nwnAXj0IHjmA==" spinCount="100000" sheet="1" objects="1" scenarios="1"/>
  <autoFilter ref="A4:J4" xr:uid="{00000000-0009-0000-0000-000008000000}"/>
  <conditionalFormatting sqref="C5:C354">
    <cfRule type="duplicateValues" dxfId="18" priority="1"/>
  </conditionalFormatting>
  <printOptions horizontalCentered="1"/>
  <pageMargins left="0.75" right="0.75" top="1" bottom="1" header="0.5" footer="0.5"/>
  <pageSetup paperSize="3" scale="67" fitToHeight="0" orientation="landscape" r:id="rId1"/>
  <headerFooter alignWithMargins="0">
    <oddHeader>&amp;LGROUP 77201, AWARD 23150
INTELLIGENT FACILITY AND SECURITY SYSTEMS &amp;&amp; SOLUTIONS&amp;RLIFESAFETY ENGINEERED SYSTEMS INC
CONTRACT NO.: PT68824
JUNE 2023</oddHeader>
    <oddFooter>&amp;L&amp;F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Instructions</vt:lpstr>
      <vt:lpstr>Cover Page</vt:lpstr>
      <vt:lpstr>Napco Equipment Pricing</vt:lpstr>
      <vt:lpstr>Hikvision Equipment Pricing</vt:lpstr>
      <vt:lpstr>Aiphone Equipment Pricing</vt:lpstr>
      <vt:lpstr>Altronix Equipment Pricing</vt:lpstr>
      <vt:lpstr>Space Age Equipment Pricing</vt:lpstr>
      <vt:lpstr>Ditek Equipment Pricing</vt:lpstr>
      <vt:lpstr>Silent Knight Equip Pricing</vt:lpstr>
      <vt:lpstr>Firelite Equipment Pricing</vt:lpstr>
      <vt:lpstr>Siemens Equipment Pricing</vt:lpstr>
      <vt:lpstr>Mircom Equipment Pricing</vt:lpstr>
      <vt:lpstr>Region 1 Labor Rates</vt:lpstr>
      <vt:lpstr>Region 2 Labor Rates</vt:lpstr>
      <vt:lpstr>Region 3 Labor Rates</vt:lpstr>
      <vt:lpstr>Region 4 Labor Rates</vt:lpstr>
      <vt:lpstr>Region 5 Labor Rates</vt:lpstr>
      <vt:lpstr>Region 6 Labor Rates</vt:lpstr>
      <vt:lpstr>Region 7 Labor Rates</vt:lpstr>
      <vt:lpstr>Region 8 Labor Rates</vt:lpstr>
      <vt:lpstr>Region 9 Labor Rates</vt:lpstr>
      <vt:lpstr>'Aiphone Equipment Pricing'!Print_Titles</vt:lpstr>
      <vt:lpstr>'Altronix Equipment Pricing'!Print_Titles</vt:lpstr>
      <vt:lpstr>'Ditek Equipment Pricing'!Print_Titles</vt:lpstr>
      <vt:lpstr>'Firelite Equipment Pricing'!Print_Titles</vt:lpstr>
      <vt:lpstr>'Hikvision Equipment Pricing'!Print_Titles</vt:lpstr>
      <vt:lpstr>'Mircom Equipment Pricing'!Print_Titles</vt:lpstr>
      <vt:lpstr>'Napco Equipment Pricing'!Print_Titles</vt:lpstr>
      <vt:lpstr>'Region 1 Labor Rates'!Print_Titles</vt:lpstr>
      <vt:lpstr>'Region 2 Labor Rates'!Print_Titles</vt:lpstr>
      <vt:lpstr>'Region 3 Labor Rates'!Print_Titles</vt:lpstr>
      <vt:lpstr>'Region 4 Labor Rates'!Print_Titles</vt:lpstr>
      <vt:lpstr>'Region 5 Labor Rates'!Print_Titles</vt:lpstr>
      <vt:lpstr>'Region 6 Labor Rates'!Print_Titles</vt:lpstr>
      <vt:lpstr>'Region 7 Labor Rates'!Print_Titles</vt:lpstr>
      <vt:lpstr>'Region 8 Labor Rates'!Print_Titles</vt:lpstr>
      <vt:lpstr>'Region 9 Labor Rates'!Print_Titles</vt:lpstr>
      <vt:lpstr>'Siemens Equipment Pricing'!Print_Titles</vt:lpstr>
      <vt:lpstr>'Silent Knight Equip Pricing'!Print_Titles</vt:lpstr>
      <vt:lpstr>'Space Age Equipment Pricing'!Print_Titles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betterj</dc:creator>
  <cp:lastModifiedBy>Pratt, Elijah (OGS)</cp:lastModifiedBy>
  <cp:lastPrinted>2023-08-15T12:55:53Z</cp:lastPrinted>
  <dcterms:created xsi:type="dcterms:W3CDTF">2008-04-30T14:04:58Z</dcterms:created>
  <dcterms:modified xsi:type="dcterms:W3CDTF">2023-09-28T16:53:21Z</dcterms:modified>
</cp:coreProperties>
</file>